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MI-10" sheetId="1" r:id="rId1"/>
    <sheet name="MI-20" sheetId="2" r:id="rId2"/>
    <sheet name="MI-30, MI-31" sheetId="3" r:id="rId3"/>
    <sheet name="MI-40" sheetId="4" r:id="rId4"/>
    <sheet name="MI-50" sheetId="5" r:id="rId5"/>
    <sheet name="MI-60" sheetId="6" r:id="rId6"/>
  </sheets>
  <definedNames>
    <definedName name="_xlnm.Print_Area" localSheetId="0">'MI-10'!$A$1:$AG$60</definedName>
    <definedName name="_xlnm.Print_Area" localSheetId="1">'MI-20'!$A$1:$AG$70</definedName>
    <definedName name="_xlnm.Print_Area" localSheetId="2">'MI-30, MI-31'!$A$1:$AG$100</definedName>
    <definedName name="_xlnm.Print_Area" localSheetId="3">'MI-40'!$A$1:$AG$68</definedName>
    <definedName name="_xlnm.Print_Area" localSheetId="4">'MI-50'!$A$1:$AG$64</definedName>
    <definedName name="_xlnm.Print_Area" localSheetId="5">'MI-60'!$A$1:$AG$62</definedName>
  </definedNames>
  <calcPr fullCalcOnLoad="1"/>
</workbook>
</file>

<file path=xl/sharedStrings.xml><?xml version="1.0" encoding="utf-8"?>
<sst xmlns="http://schemas.openxmlformats.org/spreadsheetml/2006/main" count="2189" uniqueCount="589">
  <si>
    <t>hp122</t>
  </si>
  <si>
    <t>hp124</t>
  </si>
  <si>
    <t>hp126</t>
  </si>
  <si>
    <t>hp128</t>
  </si>
  <si>
    <t>hp130</t>
  </si>
  <si>
    <t>hp202</t>
  </si>
  <si>
    <t>hp204</t>
  </si>
  <si>
    <t>hp206</t>
  </si>
  <si>
    <t>hp208</t>
  </si>
  <si>
    <t>hp210</t>
  </si>
  <si>
    <t>hp212</t>
  </si>
  <si>
    <t>hp214</t>
  </si>
  <si>
    <t>hp216</t>
  </si>
  <si>
    <t>hp218</t>
  </si>
  <si>
    <t>hp220</t>
  </si>
  <si>
    <t>hp701</t>
  </si>
  <si>
    <t>hp702</t>
  </si>
  <si>
    <t>hp703</t>
  </si>
  <si>
    <t>hp704</t>
  </si>
  <si>
    <t>hp705</t>
  </si>
  <si>
    <t>hp706</t>
  </si>
  <si>
    <t>hp708</t>
  </si>
  <si>
    <t>vp123</t>
  </si>
  <si>
    <t>vp125</t>
  </si>
  <si>
    <t>vp127</t>
  </si>
  <si>
    <t>vp129</t>
  </si>
  <si>
    <t>vp201</t>
  </si>
  <si>
    <t>vp203</t>
  </si>
  <si>
    <t>vp205</t>
  </si>
  <si>
    <t>vp207</t>
  </si>
  <si>
    <t>vp209</t>
  </si>
  <si>
    <t>vp211</t>
  </si>
  <si>
    <t>vp213</t>
  </si>
  <si>
    <t>vp215</t>
  </si>
  <si>
    <t>vp217</t>
  </si>
  <si>
    <t>vp219</t>
  </si>
  <si>
    <t>vp221</t>
  </si>
  <si>
    <t>vp701</t>
  </si>
  <si>
    <t>vp702</t>
  </si>
  <si>
    <t>vp703</t>
  </si>
  <si>
    <t>vp704</t>
  </si>
  <si>
    <t>vp705</t>
  </si>
  <si>
    <t>vp707</t>
  </si>
  <si>
    <t>hp628</t>
  </si>
  <si>
    <t>hp630</t>
  </si>
  <si>
    <t>hp632</t>
  </si>
  <si>
    <t>hp634</t>
  </si>
  <si>
    <t>hp636</t>
  </si>
  <si>
    <t>hp638</t>
  </si>
  <si>
    <t>hp640</t>
  </si>
  <si>
    <t>hp100</t>
  </si>
  <si>
    <t>hp102</t>
  </si>
  <si>
    <t>hp104</t>
  </si>
  <si>
    <t>hp106</t>
  </si>
  <si>
    <t>hp108</t>
  </si>
  <si>
    <t>hp110</t>
  </si>
  <si>
    <t>hp112</t>
  </si>
  <si>
    <t>hp114</t>
  </si>
  <si>
    <t>hp116</t>
  </si>
  <si>
    <t>hp118</t>
  </si>
  <si>
    <t>hp120</t>
  </si>
  <si>
    <t>vp629</t>
  </si>
  <si>
    <t>vp631</t>
  </si>
  <si>
    <t>vp635</t>
  </si>
  <si>
    <t>vp637</t>
  </si>
  <si>
    <t>vp639</t>
  </si>
  <si>
    <t>vp641</t>
  </si>
  <si>
    <t>vp101</t>
  </si>
  <si>
    <t>vp103</t>
  </si>
  <si>
    <t>vp105</t>
  </si>
  <si>
    <t>vp107</t>
  </si>
  <si>
    <t>v109</t>
  </si>
  <si>
    <t>vp111</t>
  </si>
  <si>
    <t>vp113</t>
  </si>
  <si>
    <t>vp115</t>
  </si>
  <si>
    <t>vp117</t>
  </si>
  <si>
    <t>vp119</t>
  </si>
  <si>
    <t>vp121</t>
  </si>
  <si>
    <t>vp633</t>
  </si>
  <si>
    <t>feet</t>
  </si>
  <si>
    <t>Xmod 1</t>
  </si>
  <si>
    <t>Xmod 1 Gain</t>
  </si>
  <si>
    <t>Xmod 2</t>
  </si>
  <si>
    <t>Xmod 2 Gain</t>
  </si>
  <si>
    <t xml:space="preserve">Xmod 3 </t>
  </si>
  <si>
    <t xml:space="preserve">Xmod 4 </t>
  </si>
  <si>
    <t>Xmod 4 Gain</t>
  </si>
  <si>
    <t>Xmod 5</t>
  </si>
  <si>
    <t>Xmod 5 Gain</t>
  </si>
  <si>
    <t>Xmod 6</t>
  </si>
  <si>
    <t>Xmod 6 Gain</t>
  </si>
  <si>
    <t>vp109</t>
  </si>
  <si>
    <t xml:space="preserve">Xmod 7 </t>
  </si>
  <si>
    <t>Xmod 7 Gain</t>
  </si>
  <si>
    <t>Xmod 8</t>
  </si>
  <si>
    <t>Xmod 8 Gain</t>
  </si>
  <si>
    <t xml:space="preserve">Xmod 9 </t>
  </si>
  <si>
    <t>Xmod 9 Gain</t>
  </si>
  <si>
    <t>Cable Length</t>
  </si>
  <si>
    <t>Feet</t>
  </si>
  <si>
    <t>BPM</t>
  </si>
  <si>
    <t>Xmod 3</t>
  </si>
  <si>
    <t>Xmod 4</t>
  </si>
  <si>
    <t>Xmod 3 Gain</t>
  </si>
  <si>
    <t>Xmod 9</t>
  </si>
  <si>
    <t>Xmod 10</t>
  </si>
  <si>
    <t>Xmod 10 Gain</t>
  </si>
  <si>
    <t>Xmod 11</t>
  </si>
  <si>
    <t>Xmod 11 Gain</t>
  </si>
  <si>
    <t>hp222</t>
  </si>
  <si>
    <t>hp224</t>
  </si>
  <si>
    <t>hp226</t>
  </si>
  <si>
    <t>hp228</t>
  </si>
  <si>
    <t>hp230</t>
  </si>
  <si>
    <t>hp232</t>
  </si>
  <si>
    <t>hp302A</t>
  </si>
  <si>
    <t>hp302B</t>
  </si>
  <si>
    <t>hp305B</t>
  </si>
  <si>
    <t>hp305C</t>
  </si>
  <si>
    <t>hp307A</t>
  </si>
  <si>
    <t>hp307B</t>
  </si>
  <si>
    <t>hp307C</t>
  </si>
  <si>
    <t>hp308A</t>
  </si>
  <si>
    <t>hp304</t>
  </si>
  <si>
    <t>hp310</t>
  </si>
  <si>
    <t>hp312</t>
  </si>
  <si>
    <t>hp314</t>
  </si>
  <si>
    <t>hp316</t>
  </si>
  <si>
    <t>hp318</t>
  </si>
  <si>
    <t>hp320</t>
  </si>
  <si>
    <t>hp322</t>
  </si>
  <si>
    <t>hp324</t>
  </si>
  <si>
    <t>hp803</t>
  </si>
  <si>
    <t>hp804</t>
  </si>
  <si>
    <t>hp807</t>
  </si>
  <si>
    <t>vp223</t>
  </si>
  <si>
    <t>vp225</t>
  </si>
  <si>
    <t>vp227</t>
  </si>
  <si>
    <t>vp231</t>
  </si>
  <si>
    <t>vp302A</t>
  </si>
  <si>
    <t>vp302B</t>
  </si>
  <si>
    <t>vp307A</t>
  </si>
  <si>
    <t>vp307B</t>
  </si>
  <si>
    <t>vp307C</t>
  </si>
  <si>
    <t>vp304</t>
  </si>
  <si>
    <t>vp309</t>
  </si>
  <si>
    <t>vp311</t>
  </si>
  <si>
    <t>vp313</t>
  </si>
  <si>
    <t>vp315</t>
  </si>
  <si>
    <t>vp317</t>
  </si>
  <si>
    <t>vp319</t>
  </si>
  <si>
    <t>vp321</t>
  </si>
  <si>
    <t>vp323</t>
  </si>
  <si>
    <t>vp804</t>
  </si>
  <si>
    <t>vp805</t>
  </si>
  <si>
    <t>vp806</t>
  </si>
  <si>
    <t>vp807</t>
  </si>
  <si>
    <t xml:space="preserve">Xmod 1 </t>
  </si>
  <si>
    <t>Xmod2 Gain</t>
  </si>
  <si>
    <t>hp805</t>
  </si>
  <si>
    <t>Xmod 7</t>
  </si>
  <si>
    <t>vp229</t>
  </si>
  <si>
    <t xml:space="preserve">Xmod 8 </t>
  </si>
  <si>
    <t xml:space="preserve">Xmod 10 </t>
  </si>
  <si>
    <t>vp305B</t>
  </si>
  <si>
    <t>vp305C</t>
  </si>
  <si>
    <t>hp326</t>
  </si>
  <si>
    <t>hp328</t>
  </si>
  <si>
    <t>hp330</t>
  </si>
  <si>
    <t>hp332</t>
  </si>
  <si>
    <t>hp334</t>
  </si>
  <si>
    <t>hp336</t>
  </si>
  <si>
    <t>hp338</t>
  </si>
  <si>
    <t>hp340</t>
  </si>
  <si>
    <t>hp400</t>
  </si>
  <si>
    <t>hp402</t>
  </si>
  <si>
    <t>hp404</t>
  </si>
  <si>
    <t>hp406</t>
  </si>
  <si>
    <t>hp408</t>
  </si>
  <si>
    <t>hp410</t>
  </si>
  <si>
    <t>hp412</t>
  </si>
  <si>
    <t>hp801</t>
  </si>
  <si>
    <t>hp802</t>
  </si>
  <si>
    <t>vp325</t>
  </si>
  <si>
    <t>vp327</t>
  </si>
  <si>
    <t>vp329</t>
  </si>
  <si>
    <t>vp331</t>
  </si>
  <si>
    <t>vp333</t>
  </si>
  <si>
    <t>vp335</t>
  </si>
  <si>
    <t>vp337</t>
  </si>
  <si>
    <t>vp339</t>
  </si>
  <si>
    <t>vp341</t>
  </si>
  <si>
    <t>vp401</t>
  </si>
  <si>
    <t>vp403</t>
  </si>
  <si>
    <t>vp405</t>
  </si>
  <si>
    <t>vp407</t>
  </si>
  <si>
    <t>vp409</t>
  </si>
  <si>
    <t>vp411</t>
  </si>
  <si>
    <t>vp413</t>
  </si>
  <si>
    <t>vp801</t>
  </si>
  <si>
    <t>vp802</t>
  </si>
  <si>
    <t>vp803</t>
  </si>
  <si>
    <t>hp414</t>
  </si>
  <si>
    <t>hp416</t>
  </si>
  <si>
    <t>hp418</t>
  </si>
  <si>
    <t>hp420</t>
  </si>
  <si>
    <t>hp422</t>
  </si>
  <si>
    <t>hp424</t>
  </si>
  <si>
    <t>hp426</t>
  </si>
  <si>
    <t>hp428</t>
  </si>
  <si>
    <t>hp430</t>
  </si>
  <si>
    <t>hp502</t>
  </si>
  <si>
    <t>hp504</t>
  </si>
  <si>
    <t>hp506</t>
  </si>
  <si>
    <t>hp508</t>
  </si>
  <si>
    <t>hp510</t>
  </si>
  <si>
    <t>hp512</t>
  </si>
  <si>
    <t>hp514</t>
  </si>
  <si>
    <t>hp516</t>
  </si>
  <si>
    <t>hp518</t>
  </si>
  <si>
    <t>hp520</t>
  </si>
  <si>
    <t>vp415</t>
  </si>
  <si>
    <t>vp417</t>
  </si>
  <si>
    <t>vp419</t>
  </si>
  <si>
    <t>vp421</t>
  </si>
  <si>
    <t>vp423</t>
  </si>
  <si>
    <t>vp425</t>
  </si>
  <si>
    <t>vp427</t>
  </si>
  <si>
    <t>vp429</t>
  </si>
  <si>
    <t>vp501</t>
  </si>
  <si>
    <t>vp503</t>
  </si>
  <si>
    <t>vp505</t>
  </si>
  <si>
    <t>vp507</t>
  </si>
  <si>
    <t>vp509</t>
  </si>
  <si>
    <t>vp511</t>
  </si>
  <si>
    <t>vp513</t>
  </si>
  <si>
    <t>vp515</t>
  </si>
  <si>
    <t>vp517</t>
  </si>
  <si>
    <t>vp519</t>
  </si>
  <si>
    <t>vp521</t>
  </si>
  <si>
    <t xml:space="preserve">Xmod 6 </t>
  </si>
  <si>
    <t>hp522</t>
  </si>
  <si>
    <t>hp524</t>
  </si>
  <si>
    <t>hp526</t>
  </si>
  <si>
    <t>hp528</t>
  </si>
  <si>
    <t>hp530</t>
  </si>
  <si>
    <t>hp532</t>
  </si>
  <si>
    <t>hp602</t>
  </si>
  <si>
    <t>hp604</t>
  </si>
  <si>
    <t>hp606</t>
  </si>
  <si>
    <t>hp608</t>
  </si>
  <si>
    <t>hp610</t>
  </si>
  <si>
    <t>hp612</t>
  </si>
  <si>
    <t>hp614</t>
  </si>
  <si>
    <t>hp616</t>
  </si>
  <si>
    <t>hp618</t>
  </si>
  <si>
    <t>hp620</t>
  </si>
  <si>
    <t>hp622</t>
  </si>
  <si>
    <t>hp624</t>
  </si>
  <si>
    <t>hp626</t>
  </si>
  <si>
    <t>vp523</t>
  </si>
  <si>
    <t>vp525</t>
  </si>
  <si>
    <t>vp527</t>
  </si>
  <si>
    <t>vp529</t>
  </si>
  <si>
    <t>vp531</t>
  </si>
  <si>
    <t>vp601</t>
  </si>
  <si>
    <t>vp603</t>
  </si>
  <si>
    <t>vp605</t>
  </si>
  <si>
    <t>vp607</t>
  </si>
  <si>
    <t>vp609</t>
  </si>
  <si>
    <t>vp611</t>
  </si>
  <si>
    <t>vp613</t>
  </si>
  <si>
    <t>vp615</t>
  </si>
  <si>
    <t>vp627</t>
  </si>
  <si>
    <t>vp619</t>
  </si>
  <si>
    <t>vp623</t>
  </si>
  <si>
    <t>vp625</t>
  </si>
  <si>
    <t>vp621</t>
  </si>
  <si>
    <t>cp617</t>
  </si>
  <si>
    <t>vp617</t>
  </si>
  <si>
    <t xml:space="preserve">Xmod 9 Gain </t>
  </si>
  <si>
    <t>vp301A</t>
  </si>
  <si>
    <t>hp301A</t>
  </si>
  <si>
    <t>hp303</t>
  </si>
  <si>
    <t>vp303</t>
  </si>
  <si>
    <t>BPM distance referenced to hp328</t>
  </si>
  <si>
    <t>meters</t>
  </si>
  <si>
    <t>distance of BPM referenced to hp328</t>
  </si>
  <si>
    <t>Distance of BPM referenced to hp328</t>
  </si>
  <si>
    <t>GC814-1-1</t>
  </si>
  <si>
    <t>GC814-1-3</t>
  </si>
  <si>
    <t>GC814-1-4</t>
  </si>
  <si>
    <t>GC814-1-5</t>
  </si>
  <si>
    <t>GC814-1-6</t>
  </si>
  <si>
    <t>GC814-1-7</t>
  </si>
  <si>
    <t>GC814-1-8</t>
  </si>
  <si>
    <t>GC814-1-9</t>
  </si>
  <si>
    <t>GC814-1-2</t>
  </si>
  <si>
    <t>GC814-2-1</t>
  </si>
  <si>
    <t>GC814-1-10</t>
  </si>
  <si>
    <t>GC814-2-2</t>
  </si>
  <si>
    <t>GC814-2-3</t>
  </si>
  <si>
    <t>GC814-2-4</t>
  </si>
  <si>
    <t>proton timing</t>
  </si>
  <si>
    <t>buckets</t>
  </si>
  <si>
    <t>pbar timing</t>
  </si>
  <si>
    <t>twisted pair velocity of propagation = 0.78c where c=3e8m/s</t>
  </si>
  <si>
    <t>115R5-1</t>
  </si>
  <si>
    <t>115R5-2</t>
  </si>
  <si>
    <t>115R5-3</t>
  </si>
  <si>
    <t>Top Plate SouLce</t>
  </si>
  <si>
    <t>116L1-1</t>
  </si>
  <si>
    <t>116L1-3</t>
  </si>
  <si>
    <t>116L2-1</t>
  </si>
  <si>
    <t>116L2-3</t>
  </si>
  <si>
    <t>116L3-1</t>
  </si>
  <si>
    <t>116L3-3</t>
  </si>
  <si>
    <t>116L4-1</t>
  </si>
  <si>
    <t>116L4-3</t>
  </si>
  <si>
    <t>116L5-1</t>
  </si>
  <si>
    <t>116L5-3</t>
  </si>
  <si>
    <t>115L1-1</t>
  </si>
  <si>
    <t>115L1-3</t>
  </si>
  <si>
    <t>115L2-1</t>
  </si>
  <si>
    <t>115L2-3</t>
  </si>
  <si>
    <t>115L3-1</t>
  </si>
  <si>
    <t>115L3-3</t>
  </si>
  <si>
    <t>115L4-1</t>
  </si>
  <si>
    <t>115L4-3</t>
  </si>
  <si>
    <t>115L3-4</t>
  </si>
  <si>
    <t>115L4-2</t>
  </si>
  <si>
    <t>115L4-4</t>
  </si>
  <si>
    <t>115L5-1</t>
  </si>
  <si>
    <t>Vprop RG58</t>
  </si>
  <si>
    <t>Vin PreAmp</t>
  </si>
  <si>
    <t>116L1-2</t>
  </si>
  <si>
    <t>116L1-4</t>
  </si>
  <si>
    <t>116L2-2</t>
  </si>
  <si>
    <t>116L2-4</t>
  </si>
  <si>
    <t>116L3-2</t>
  </si>
  <si>
    <t>116L3-4</t>
  </si>
  <si>
    <t>116L4-2</t>
  </si>
  <si>
    <t>116L4-4</t>
  </si>
  <si>
    <t>116L5-2</t>
  </si>
  <si>
    <t>116L5-4</t>
  </si>
  <si>
    <t>115L1-2</t>
  </si>
  <si>
    <t>115L1-4</t>
  </si>
  <si>
    <t>115L2-2</t>
  </si>
  <si>
    <t>115L2-4</t>
  </si>
  <si>
    <t>115L3-2</t>
  </si>
  <si>
    <t>115L5-2</t>
  </si>
  <si>
    <t>115L5-3</t>
  </si>
  <si>
    <t>115L5-4</t>
  </si>
  <si>
    <t>211L1-1</t>
  </si>
  <si>
    <t>211L1-2</t>
  </si>
  <si>
    <t>211L1-3</t>
  </si>
  <si>
    <t>211L1-4</t>
  </si>
  <si>
    <t>211L2-1</t>
  </si>
  <si>
    <t>211L2-2</t>
  </si>
  <si>
    <t>211L2-3</t>
  </si>
  <si>
    <t>211L2-4</t>
  </si>
  <si>
    <t>211L3-1</t>
  </si>
  <si>
    <t>211L3-2</t>
  </si>
  <si>
    <t>211L3-3</t>
  </si>
  <si>
    <t>211L3-4</t>
  </si>
  <si>
    <t>211L4-1</t>
  </si>
  <si>
    <t>211L4-2</t>
  </si>
  <si>
    <t>211L4-3</t>
  </si>
  <si>
    <t>211L4-4</t>
  </si>
  <si>
    <t>211L5-1</t>
  </si>
  <si>
    <t>211L5-2</t>
  </si>
  <si>
    <t>211L5-3</t>
  </si>
  <si>
    <t>211L5-4</t>
  </si>
  <si>
    <t>212L1-1</t>
  </si>
  <si>
    <t>212L1-2</t>
  </si>
  <si>
    <t>212L1-3</t>
  </si>
  <si>
    <t>212L1-4</t>
  </si>
  <si>
    <t>212L2-1</t>
  </si>
  <si>
    <t>212L2-2</t>
  </si>
  <si>
    <t>212L2-3</t>
  </si>
  <si>
    <t>212L2-4</t>
  </si>
  <si>
    <t>212L3-1</t>
  </si>
  <si>
    <t>212L3-2</t>
  </si>
  <si>
    <t>212L3-3</t>
  </si>
  <si>
    <t>212L3-4</t>
  </si>
  <si>
    <t>212L4-1</t>
  </si>
  <si>
    <t>212L4-2</t>
  </si>
  <si>
    <t>212L4-3</t>
  </si>
  <si>
    <t>212L4-4</t>
  </si>
  <si>
    <t>212L5-1</t>
  </si>
  <si>
    <t>212L5-2</t>
  </si>
  <si>
    <t>h0</t>
  </si>
  <si>
    <t>v1</t>
  </si>
  <si>
    <t>h2</t>
  </si>
  <si>
    <t>v3</t>
  </si>
  <si>
    <t>h4</t>
  </si>
  <si>
    <t>v5</t>
  </si>
  <si>
    <t>h6</t>
  </si>
  <si>
    <t>v7</t>
  </si>
  <si>
    <t>h8</t>
  </si>
  <si>
    <t>v9</t>
  </si>
  <si>
    <t>h10</t>
  </si>
  <si>
    <t>v11</t>
  </si>
  <si>
    <t>h12</t>
  </si>
  <si>
    <t>v13</t>
  </si>
  <si>
    <t>h14</t>
  </si>
  <si>
    <t>v15</t>
  </si>
  <si>
    <t>h16</t>
  </si>
  <si>
    <t>v17</t>
  </si>
  <si>
    <t>h18</t>
  </si>
  <si>
    <t>v19</t>
  </si>
  <si>
    <t>h20</t>
  </si>
  <si>
    <t>v21</t>
  </si>
  <si>
    <t>h22</t>
  </si>
  <si>
    <t>v23</t>
  </si>
  <si>
    <t>h24</t>
  </si>
  <si>
    <t>v25</t>
  </si>
  <si>
    <t>h26</t>
  </si>
  <si>
    <t>v27</t>
  </si>
  <si>
    <t>h28</t>
  </si>
  <si>
    <t>v29</t>
  </si>
  <si>
    <t>h30</t>
  </si>
  <si>
    <t>v31</t>
  </si>
  <si>
    <t>h32</t>
  </si>
  <si>
    <t>v33</t>
  </si>
  <si>
    <t>h34</t>
  </si>
  <si>
    <t>v35</t>
  </si>
  <si>
    <t>v30</t>
  </si>
  <si>
    <t>h31</t>
  </si>
  <si>
    <t>v32</t>
  </si>
  <si>
    <t>h33</t>
  </si>
  <si>
    <t>v22</t>
  </si>
  <si>
    <t>v24</t>
  </si>
  <si>
    <t>v26</t>
  </si>
  <si>
    <t>h36</t>
  </si>
  <si>
    <t>v28</t>
  </si>
  <si>
    <t>v12</t>
  </si>
  <si>
    <t>v14</t>
  </si>
  <si>
    <t>v16</t>
  </si>
  <si>
    <t>v18</t>
  </si>
  <si>
    <t>v20</t>
  </si>
  <si>
    <t>v37</t>
  </si>
  <si>
    <t>DDC Board</t>
  </si>
  <si>
    <t>h11</t>
  </si>
  <si>
    <t>h13</t>
  </si>
  <si>
    <t>h15</t>
  </si>
  <si>
    <t>h17</t>
  </si>
  <si>
    <t>h19</t>
  </si>
  <si>
    <t>h21</t>
  </si>
  <si>
    <t>h23</t>
  </si>
  <si>
    <t>h25</t>
  </si>
  <si>
    <t>h27</t>
  </si>
  <si>
    <t>h29</t>
  </si>
  <si>
    <t>DDC  Board</t>
  </si>
  <si>
    <t>RG58 CaL Lengths</t>
  </si>
  <si>
    <t>f(L)</t>
  </si>
  <si>
    <t>RtoGnd</t>
  </si>
  <si>
    <t>Kohms</t>
  </si>
  <si>
    <t>RtoGND</t>
  </si>
  <si>
    <t>DDC Channel Gain</t>
  </si>
  <si>
    <t>mm</t>
  </si>
  <si>
    <t>mm/v</t>
  </si>
  <si>
    <t>GC814-1-11</t>
  </si>
  <si>
    <t>Mechanical Offsets</t>
  </si>
  <si>
    <t>ref hp430</t>
  </si>
  <si>
    <t>ns</t>
  </si>
  <si>
    <t>Bunch Delay Proton</t>
  </si>
  <si>
    <t>Bunch Delay proton</t>
  </si>
  <si>
    <t>116R4-4</t>
  </si>
  <si>
    <t>116R5-1</t>
  </si>
  <si>
    <t>116R5-2</t>
  </si>
  <si>
    <t>116R5-3</t>
  </si>
  <si>
    <t>116R4-3</t>
  </si>
  <si>
    <t>116R4-2</t>
  </si>
  <si>
    <t>116R4-1</t>
  </si>
  <si>
    <t>116R5-4</t>
  </si>
  <si>
    <t>MI-10</t>
  </si>
  <si>
    <t>Ch.</t>
  </si>
  <si>
    <t>(db's)</t>
  </si>
  <si>
    <t>MI-60</t>
  </si>
  <si>
    <t>MI-50</t>
  </si>
  <si>
    <t>MI-20</t>
  </si>
  <si>
    <t>Mech. Offsets</t>
  </si>
  <si>
    <t>(feet)</t>
  </si>
  <si>
    <t>Front</t>
  </si>
  <si>
    <t>End Ch.</t>
  </si>
  <si>
    <t>0,1</t>
  </si>
  <si>
    <t>2,3</t>
  </si>
  <si>
    <t>4,5</t>
  </si>
  <si>
    <t>6,7</t>
  </si>
  <si>
    <t>8,9</t>
  </si>
  <si>
    <t>10,11</t>
  </si>
  <si>
    <t>12,13</t>
  </si>
  <si>
    <t>14,15</t>
  </si>
  <si>
    <t>16,17</t>
  </si>
  <si>
    <t>18,19</t>
  </si>
  <si>
    <t>20,21</t>
  </si>
  <si>
    <t>22,23</t>
  </si>
  <si>
    <t>26,27</t>
  </si>
  <si>
    <t>28,29</t>
  </si>
  <si>
    <t>30,31</t>
  </si>
  <si>
    <t>32,33</t>
  </si>
  <si>
    <t>34,35</t>
  </si>
  <si>
    <t>36,37</t>
  </si>
  <si>
    <t>38,39</t>
  </si>
  <si>
    <t>40,41</t>
  </si>
  <si>
    <t>42,43</t>
  </si>
  <si>
    <t>44,45</t>
  </si>
  <si>
    <t>46,47</t>
  </si>
  <si>
    <t>48,49</t>
  </si>
  <si>
    <t>50,51</t>
  </si>
  <si>
    <t>52,53</t>
  </si>
  <si>
    <t>54,55</t>
  </si>
  <si>
    <t>56,57</t>
  </si>
  <si>
    <t>58,59</t>
  </si>
  <si>
    <t>60,61</t>
  </si>
  <si>
    <t>62,63</t>
  </si>
  <si>
    <t>64,65</t>
  </si>
  <si>
    <t>66,67</t>
  </si>
  <si>
    <t>68,69</t>
  </si>
  <si>
    <t>70,71</t>
  </si>
  <si>
    <t>Console</t>
  </si>
  <si>
    <t>72,73</t>
  </si>
  <si>
    <t>74,75</t>
  </si>
  <si>
    <t>76,77</t>
  </si>
  <si>
    <t>78,79</t>
  </si>
  <si>
    <t>80,81</t>
  </si>
  <si>
    <t>82,83</t>
  </si>
  <si>
    <t>84,85</t>
  </si>
  <si>
    <t>86,87</t>
  </si>
  <si>
    <t>115R5-4</t>
  </si>
  <si>
    <t>(NO BPM)</t>
  </si>
  <si>
    <t>MI-30/31/R30</t>
  </si>
  <si>
    <t>MI-31/R30</t>
  </si>
  <si>
    <t>MI-30 BPM</t>
  </si>
  <si>
    <t>Burn/Twin</t>
  </si>
  <si>
    <t>MI-40/R40</t>
  </si>
  <si>
    <t>DDC Ch. Gain</t>
  </si>
  <si>
    <t>Ref vp403</t>
  </si>
  <si>
    <t>Xmod Gain</t>
  </si>
  <si>
    <t>Xmod #</t>
  </si>
  <si>
    <t>R40</t>
  </si>
  <si>
    <t>MI-40</t>
  </si>
  <si>
    <t>Mech Offsets</t>
  </si>
  <si>
    <t>Cable length</t>
  </si>
  <si>
    <t>Meters</t>
  </si>
  <si>
    <t>Delta Meters</t>
  </si>
  <si>
    <t>Seconds</t>
  </si>
  <si>
    <t>Proton timing</t>
  </si>
  <si>
    <t>Pbar timing</t>
  </si>
  <si>
    <t>Buckets</t>
  </si>
  <si>
    <t xml:space="preserve">Xmod 2 </t>
  </si>
  <si>
    <t>(*VP501/HP502 = Center of the house)</t>
  </si>
  <si>
    <t>(*VP609/HP610 = Center of the house)</t>
  </si>
  <si>
    <t>(*VP340/HP341 = Center of the house)</t>
  </si>
  <si>
    <t>(*VP309/HP310 = Center of the house)</t>
  </si>
  <si>
    <t>(*VP209/HP210 = Center of the house)</t>
  </si>
  <si>
    <t>(*VP103/HP104 = Center of the house)</t>
  </si>
  <si>
    <t>Dly1</t>
  </si>
  <si>
    <t>Dly2</t>
  </si>
  <si>
    <t>Dly3</t>
  </si>
  <si>
    <t>Dly4</t>
  </si>
  <si>
    <t>House delay Proton=284, Pbar=280, Pre-trigger delay Proton=34, Pbar=34</t>
  </si>
  <si>
    <t>Pbar Timing Delay(12.5nS/Tk)</t>
  </si>
  <si>
    <t>Proton Timing Delay(12.5nS/Tk)</t>
  </si>
  <si>
    <t>House delay Proton=92, Pbar=500, Pre-trigger delay Proton=34, Pbar=34</t>
  </si>
  <si>
    <t>2.5MHZ Ensemble</t>
  </si>
  <si>
    <t>v0</t>
  </si>
  <si>
    <t>h1</t>
  </si>
  <si>
    <t>v2</t>
  </si>
  <si>
    <t>h3</t>
  </si>
  <si>
    <t>v4</t>
  </si>
  <si>
    <t>h5</t>
  </si>
  <si>
    <t>v6</t>
  </si>
  <si>
    <t>h7</t>
  </si>
  <si>
    <t>v8</t>
  </si>
  <si>
    <t>h9</t>
  </si>
  <si>
    <t>v10</t>
  </si>
  <si>
    <t>v34</t>
  </si>
  <si>
    <t>h35</t>
  </si>
  <si>
    <t>v36</t>
  </si>
  <si>
    <t>h37</t>
  </si>
  <si>
    <t>v38</t>
  </si>
  <si>
    <t>h39</t>
  </si>
  <si>
    <t>House delay Proton=736, Pbar=145, Pre-trigger delay Proton=32, Pbar=33</t>
  </si>
  <si>
    <t>House delay Proton=566, Pbar=500, Pre-trigger delay Proton=32, Pbar=33</t>
  </si>
  <si>
    <t>House delay Proton=556, Pbar=500, Pre-trigger delay Proton=32, Pbar=33</t>
  </si>
  <si>
    <t>House delay Proton=236, Pbar=220, Pre-trigger delay Proton=32, Pbar=33</t>
  </si>
  <si>
    <t>House delay Proton=146, Pbar=560, Pre-trigger delay Proton=32, Pbar=32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</si>
</sst>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Helvetica"/>
      <family val="0"/>
    </font>
    <font>
      <b/>
      <sz val="10"/>
      <color indexed="8"/>
      <name val="Helvetica"/>
      <family val="0"/>
    </font>
    <font>
      <b/>
      <sz val="10"/>
      <color indexed="63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4" fillId="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1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R27">
      <selection activeCell="AB30" sqref="AB30"/>
    </sheetView>
  </sheetViews>
  <sheetFormatPr defaultColWidth="9.140625" defaultRowHeight="12.75"/>
  <cols>
    <col min="2" max="2" width="8.140625" style="0" customWidth="1"/>
    <col min="3" max="3" width="5.7109375" style="14" customWidth="1"/>
    <col min="4" max="4" width="3.7109375" style="0" customWidth="1"/>
    <col min="5" max="5" width="8.28125" style="0" customWidth="1"/>
    <col min="6" max="6" width="11.00390625" style="0" customWidth="1"/>
    <col min="7" max="7" width="8.28125" style="0" customWidth="1"/>
    <col min="8" max="8" width="9.28125" style="0" customWidth="1"/>
    <col min="9" max="9" width="7.7109375" style="0" customWidth="1"/>
    <col min="10" max="10" width="10.7109375" style="0" customWidth="1"/>
    <col min="11" max="11" width="9.28125" style="0" customWidth="1"/>
    <col min="12" max="13" width="7.7109375" style="0" customWidth="1"/>
    <col min="14" max="14" width="3.7109375" style="0" customWidth="1"/>
    <col min="15" max="15" width="11.28125" style="0" customWidth="1"/>
    <col min="16" max="16" width="5.7109375" style="0" customWidth="1"/>
    <col min="17" max="17" width="5.7109375" style="12" customWidth="1"/>
    <col min="18" max="19" width="9.28125" style="0" customWidth="1"/>
    <col min="20" max="20" width="7.28125" style="0" customWidth="1"/>
    <col min="21" max="21" width="3.7109375" style="0" customWidth="1"/>
    <col min="22" max="22" width="7.7109375" style="0" customWidth="1"/>
    <col min="23" max="23" width="4.28125" style="0" customWidth="1"/>
    <col min="24" max="24" width="4.7109375" style="0" customWidth="1"/>
    <col min="25" max="25" width="4.57421875" style="0" customWidth="1"/>
    <col min="26" max="26" width="5.00390625" style="0" customWidth="1"/>
    <col min="27" max="27" width="3.7109375" style="0" customWidth="1"/>
    <col min="28" max="28" width="7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5.00390625" style="0" customWidth="1"/>
    <col min="33" max="33" width="3.7109375" style="0" customWidth="1"/>
    <col min="34" max="34" width="9.8515625" style="0" customWidth="1"/>
    <col min="35" max="35" width="6.7109375" style="0" bestFit="1" customWidth="1"/>
    <col min="36" max="36" width="6.140625" style="0" customWidth="1"/>
  </cols>
  <sheetData>
    <row r="1" spans="1:37" ht="12.75">
      <c r="A1" s="1" t="s">
        <v>476</v>
      </c>
      <c r="B1" t="s">
        <v>565</v>
      </c>
      <c r="C1" s="22"/>
      <c r="K1" s="24">
        <v>300000000</v>
      </c>
      <c r="L1" s="2"/>
      <c r="R1" s="1">
        <v>0.00735</v>
      </c>
      <c r="S1" s="1">
        <v>0.675</v>
      </c>
      <c r="W1" s="1" t="s">
        <v>566</v>
      </c>
      <c r="X1" s="1"/>
      <c r="AC1" s="1" t="s">
        <v>566</v>
      </c>
      <c r="AK1">
        <v>-3.7</v>
      </c>
    </row>
    <row r="2" spans="3:38" ht="12.75">
      <c r="C2" s="22"/>
      <c r="D2" s="1"/>
      <c r="E2" s="1"/>
      <c r="F2" s="11" t="s">
        <v>478</v>
      </c>
      <c r="G2" s="25" t="s">
        <v>98</v>
      </c>
      <c r="H2" s="1" t="s">
        <v>285</v>
      </c>
      <c r="I2" s="1"/>
      <c r="J2" s="1"/>
      <c r="K2" s="1"/>
      <c r="L2" s="1" t="s">
        <v>548</v>
      </c>
      <c r="M2" s="1" t="s">
        <v>549</v>
      </c>
      <c r="N2" s="1"/>
      <c r="O2" s="1" t="s">
        <v>442</v>
      </c>
      <c r="P2" s="1" t="s">
        <v>521</v>
      </c>
      <c r="Q2" s="25" t="s">
        <v>484</v>
      </c>
      <c r="R2" s="1" t="s">
        <v>454</v>
      </c>
      <c r="S2" s="1">
        <v>0.16</v>
      </c>
      <c r="T2" s="1" t="s">
        <v>456</v>
      </c>
      <c r="U2" s="1"/>
      <c r="V2" s="1" t="s">
        <v>564</v>
      </c>
      <c r="W2" s="1"/>
      <c r="X2" s="1"/>
      <c r="Y2" s="1"/>
      <c r="Z2" s="1"/>
      <c r="AA2" s="1"/>
      <c r="AB2" s="1" t="s">
        <v>563</v>
      </c>
      <c r="AC2" s="1"/>
      <c r="AD2" s="1"/>
      <c r="AE2" s="1"/>
      <c r="AF2" s="1"/>
      <c r="AG2" s="1"/>
      <c r="AH2" s="1" t="s">
        <v>482</v>
      </c>
      <c r="AI2" s="1"/>
      <c r="AJ2" s="1">
        <v>167.64</v>
      </c>
      <c r="AK2" s="1">
        <v>3.56</v>
      </c>
      <c r="AL2" s="1" t="s">
        <v>459</v>
      </c>
    </row>
    <row r="3" spans="2:38" ht="12.75">
      <c r="B3" s="1" t="s">
        <v>544</v>
      </c>
      <c r="D3" s="25" t="s">
        <v>477</v>
      </c>
      <c r="E3" s="25" t="s">
        <v>80</v>
      </c>
      <c r="F3" s="25" t="s">
        <v>81</v>
      </c>
      <c r="G3" s="25" t="s">
        <v>483</v>
      </c>
      <c r="H3" s="25" t="s">
        <v>545</v>
      </c>
      <c r="I3" s="25" t="s">
        <v>546</v>
      </c>
      <c r="J3" s="25" t="s">
        <v>547</v>
      </c>
      <c r="K3" s="25" t="s">
        <v>310</v>
      </c>
      <c r="L3" s="25" t="s">
        <v>550</v>
      </c>
      <c r="M3" s="25" t="s">
        <v>550</v>
      </c>
      <c r="N3" s="25" t="s">
        <v>477</v>
      </c>
      <c r="O3" s="25" t="s">
        <v>289</v>
      </c>
      <c r="P3" s="1" t="s">
        <v>477</v>
      </c>
      <c r="Q3" s="25" t="s">
        <v>485</v>
      </c>
      <c r="R3" s="1" t="s">
        <v>483</v>
      </c>
      <c r="S3" s="1" t="s">
        <v>455</v>
      </c>
      <c r="T3" s="1" t="s">
        <v>457</v>
      </c>
      <c r="U3" s="1"/>
      <c r="V3" s="1" t="s">
        <v>304</v>
      </c>
      <c r="W3" s="1" t="s">
        <v>558</v>
      </c>
      <c r="X3" s="1" t="s">
        <v>559</v>
      </c>
      <c r="Y3" s="1" t="s">
        <v>560</v>
      </c>
      <c r="Z3" s="1" t="s">
        <v>561</v>
      </c>
      <c r="AA3" s="1"/>
      <c r="AB3" s="1" t="s">
        <v>304</v>
      </c>
      <c r="AC3" s="1" t="s">
        <v>558</v>
      </c>
      <c r="AD3" s="1" t="s">
        <v>559</v>
      </c>
      <c r="AE3" s="1" t="s">
        <v>560</v>
      </c>
      <c r="AF3" s="1" t="s">
        <v>561</v>
      </c>
      <c r="AG3" s="1"/>
      <c r="AH3" s="1" t="s">
        <v>460</v>
      </c>
      <c r="AI3" s="1" t="s">
        <v>286</v>
      </c>
      <c r="AJ3" s="1"/>
      <c r="AK3" s="1"/>
      <c r="AL3" s="1" t="s">
        <v>461</v>
      </c>
    </row>
    <row r="4" spans="1:38" ht="12.75">
      <c r="A4" s="1" t="s">
        <v>100</v>
      </c>
      <c r="B4" s="1" t="s">
        <v>79</v>
      </c>
      <c r="D4">
        <v>1</v>
      </c>
      <c r="E4" t="s">
        <v>43</v>
      </c>
      <c r="F4">
        <v>2</v>
      </c>
      <c r="G4">
        <v>1037</v>
      </c>
      <c r="H4">
        <v>1665.41</v>
      </c>
      <c r="I4">
        <v>0</v>
      </c>
      <c r="J4" s="2">
        <f>$I4/$K$1</f>
        <v>0</v>
      </c>
      <c r="K4" t="s">
        <v>311</v>
      </c>
      <c r="L4">
        <v>34</v>
      </c>
      <c r="M4">
        <v>334</v>
      </c>
      <c r="N4">
        <v>1</v>
      </c>
      <c r="O4" t="s">
        <v>43</v>
      </c>
      <c r="P4" t="s">
        <v>486</v>
      </c>
      <c r="Q4" s="12" t="s">
        <v>391</v>
      </c>
      <c r="R4">
        <v>1748</v>
      </c>
      <c r="S4">
        <f>1.01*10^(-1*($R4*$R$1)/20)</f>
        <v>0.23010781775856776</v>
      </c>
      <c r="T4" s="3">
        <f>(7*$S$2-10*$S4)/(2*$S$2)+SQRT(100*POWER($S4,2)-140*$S$2*$S4+329*POWER($S$2,2))/(2*$S$2)</f>
        <v>5.4536654686820025</v>
      </c>
      <c r="U4" s="3"/>
      <c r="V4">
        <v>40</v>
      </c>
      <c r="W4">
        <v>4</v>
      </c>
      <c r="X4">
        <v>2</v>
      </c>
      <c r="Y4">
        <v>2</v>
      </c>
      <c r="Z4">
        <v>2</v>
      </c>
      <c r="AA4" s="3"/>
      <c r="AB4">
        <v>90</v>
      </c>
      <c r="AC4">
        <v>42</v>
      </c>
      <c r="AD4">
        <v>23</v>
      </c>
      <c r="AE4">
        <v>21</v>
      </c>
      <c r="AF4">
        <v>4</v>
      </c>
      <c r="AG4" s="3"/>
      <c r="AH4">
        <v>0.79</v>
      </c>
      <c r="AI4">
        <v>0</v>
      </c>
      <c r="AK4">
        <v>3.56</v>
      </c>
      <c r="AL4">
        <v>58.62</v>
      </c>
    </row>
    <row r="5" spans="1:38" ht="12.75">
      <c r="A5" t="s">
        <v>43</v>
      </c>
      <c r="B5">
        <v>1037</v>
      </c>
      <c r="D5">
        <v>2</v>
      </c>
      <c r="E5" t="s">
        <v>61</v>
      </c>
      <c r="F5">
        <v>2</v>
      </c>
      <c r="G5">
        <v>996</v>
      </c>
      <c r="H5">
        <v>1688.71</v>
      </c>
      <c r="I5">
        <f>$H5-$H4</f>
        <v>23.299999999999955</v>
      </c>
      <c r="J5" s="2">
        <f>$I5/$K$1</f>
        <v>7.766666666666652E-08</v>
      </c>
      <c r="K5" t="s">
        <v>335</v>
      </c>
      <c r="L5">
        <v>32</v>
      </c>
      <c r="M5">
        <v>354</v>
      </c>
      <c r="N5">
        <v>2</v>
      </c>
      <c r="O5" t="s">
        <v>61</v>
      </c>
      <c r="P5" t="s">
        <v>487</v>
      </c>
      <c r="Q5" s="12" t="s">
        <v>392</v>
      </c>
      <c r="R5">
        <v>1597</v>
      </c>
      <c r="S5">
        <f aca="true" t="shared" si="0" ref="S5:S55">1.01*10^(-1*($R5*$R$1)/20)</f>
        <v>0.2614712082685677</v>
      </c>
      <c r="T5" s="3">
        <f aca="true" t="shared" si="1" ref="T5:T55">(7*$S$2-10*$S5)/(2*$S$2)+SQRT(100*POWER($S5,2)-140*$S$2*$S5+329*POWER($S$2,2))/(2*$S$2)</f>
        <v>4.911196200338163</v>
      </c>
      <c r="U5" s="3"/>
      <c r="AA5" s="3"/>
      <c r="AG5" s="3"/>
      <c r="AH5">
        <v>-0.06</v>
      </c>
      <c r="AI5">
        <f>$H5-$H4</f>
        <v>23.299999999999955</v>
      </c>
      <c r="AK5">
        <f>$AK4*10^((($AK$1/$AJ$2)*$AI5)/20)</f>
        <v>3.355344841911608</v>
      </c>
      <c r="AL5">
        <v>26.81</v>
      </c>
    </row>
    <row r="6" spans="1:38" ht="12.75">
      <c r="A6" t="s">
        <v>44</v>
      </c>
      <c r="B6">
        <v>923</v>
      </c>
      <c r="D6">
        <v>3</v>
      </c>
      <c r="E6" t="s">
        <v>44</v>
      </c>
      <c r="F6">
        <v>2</v>
      </c>
      <c r="G6">
        <v>923</v>
      </c>
      <c r="H6">
        <v>1693.29</v>
      </c>
      <c r="I6">
        <f aca="true" t="shared" si="2" ref="I6:I55">$H6-$H5</f>
        <v>4.579999999999927</v>
      </c>
      <c r="J6" s="2">
        <f>$I6/$K$1</f>
        <v>1.5266666666666423E-08</v>
      </c>
      <c r="K6" t="s">
        <v>312</v>
      </c>
      <c r="L6">
        <v>31</v>
      </c>
      <c r="M6">
        <v>323</v>
      </c>
      <c r="N6">
        <v>3</v>
      </c>
      <c r="O6" t="s">
        <v>44</v>
      </c>
      <c r="P6" t="s">
        <v>488</v>
      </c>
      <c r="Q6" s="12" t="s">
        <v>393</v>
      </c>
      <c r="R6">
        <v>1563</v>
      </c>
      <c r="S6">
        <f t="shared" si="0"/>
        <v>0.26910320721317244</v>
      </c>
      <c r="T6" s="3">
        <f t="shared" si="1"/>
        <v>4.791192122195467</v>
      </c>
      <c r="U6" s="3"/>
      <c r="AA6" s="3"/>
      <c r="AG6" s="3"/>
      <c r="AH6">
        <v>-0.36</v>
      </c>
      <c r="AI6">
        <f aca="true" t="shared" si="3" ref="AI6:AI55">$H6-$H5</f>
        <v>4.579999999999927</v>
      </c>
      <c r="AK6">
        <f>$AK5*10^((($AK$1/$AJ$2)*$AI6)/20)</f>
        <v>3.3165219651532527</v>
      </c>
      <c r="AL6">
        <v>58.62</v>
      </c>
    </row>
    <row r="7" spans="1:38" ht="12.75">
      <c r="A7" t="s">
        <v>45</v>
      </c>
      <c r="B7">
        <v>810</v>
      </c>
      <c r="D7">
        <v>4</v>
      </c>
      <c r="E7" t="s">
        <v>62</v>
      </c>
      <c r="F7">
        <v>2</v>
      </c>
      <c r="G7">
        <v>826</v>
      </c>
      <c r="H7">
        <v>1723.29</v>
      </c>
      <c r="I7">
        <f t="shared" si="2"/>
        <v>30</v>
      </c>
      <c r="J7" s="2">
        <f>$I7/$K$1</f>
        <v>1E-07</v>
      </c>
      <c r="K7" t="s">
        <v>336</v>
      </c>
      <c r="L7">
        <v>26</v>
      </c>
      <c r="M7">
        <v>347</v>
      </c>
      <c r="N7">
        <v>4</v>
      </c>
      <c r="O7" t="s">
        <v>62</v>
      </c>
      <c r="P7" t="s">
        <v>489</v>
      </c>
      <c r="Q7" s="12" t="s">
        <v>394</v>
      </c>
      <c r="R7">
        <v>1412</v>
      </c>
      <c r="S7">
        <f t="shared" si="0"/>
        <v>0.30578161761023015</v>
      </c>
      <c r="T7" s="3">
        <f t="shared" si="1"/>
        <v>4.272499814706779</v>
      </c>
      <c r="U7" s="3"/>
      <c r="AA7" s="3"/>
      <c r="AG7" s="3"/>
      <c r="AH7">
        <v>0.06</v>
      </c>
      <c r="AI7">
        <f t="shared" si="3"/>
        <v>30</v>
      </c>
      <c r="AK7">
        <f>$AK6*10^((($AK$1/$AJ$2)*$AI7)/20)</f>
        <v>3.073096661617769</v>
      </c>
      <c r="AL7">
        <v>26.81</v>
      </c>
    </row>
    <row r="8" spans="1:33" ht="12.75">
      <c r="A8" t="s">
        <v>46</v>
      </c>
      <c r="B8">
        <v>696</v>
      </c>
      <c r="J8" s="2"/>
      <c r="T8" s="3"/>
      <c r="U8" s="3"/>
      <c r="AA8" s="3"/>
      <c r="AG8" s="3"/>
    </row>
    <row r="9" spans="1:33" ht="12.75">
      <c r="A9" t="s">
        <v>47</v>
      </c>
      <c r="B9">
        <v>583</v>
      </c>
      <c r="D9" t="s">
        <v>477</v>
      </c>
      <c r="E9" t="s">
        <v>82</v>
      </c>
      <c r="F9" t="s">
        <v>83</v>
      </c>
      <c r="I9">
        <f t="shared" si="2"/>
        <v>0</v>
      </c>
      <c r="J9" s="2"/>
      <c r="N9" t="s">
        <v>477</v>
      </c>
      <c r="O9" t="s">
        <v>297</v>
      </c>
      <c r="P9" t="s">
        <v>477</v>
      </c>
      <c r="T9" s="3"/>
      <c r="U9" s="3"/>
      <c r="AA9" s="3"/>
      <c r="AG9" s="3"/>
    </row>
    <row r="10" spans="1:38" ht="12.75">
      <c r="A10" t="s">
        <v>48</v>
      </c>
      <c r="B10">
        <v>470</v>
      </c>
      <c r="D10">
        <v>1</v>
      </c>
      <c r="E10" t="s">
        <v>45</v>
      </c>
      <c r="F10">
        <v>-5.5</v>
      </c>
      <c r="G10">
        <v>810</v>
      </c>
      <c r="H10">
        <v>1727.86</v>
      </c>
      <c r="I10">
        <f>$H10-$H7</f>
        <v>4.569999999999936</v>
      </c>
      <c r="J10" s="2">
        <f>$I10/$K$1</f>
        <v>1.5233333333333122E-08</v>
      </c>
      <c r="K10" t="s">
        <v>313</v>
      </c>
      <c r="L10">
        <v>26</v>
      </c>
      <c r="M10">
        <v>307</v>
      </c>
      <c r="N10">
        <v>1</v>
      </c>
      <c r="O10" t="s">
        <v>45</v>
      </c>
      <c r="P10" t="s">
        <v>490</v>
      </c>
      <c r="Q10" s="12" t="s">
        <v>395</v>
      </c>
      <c r="R10">
        <v>1377</v>
      </c>
      <c r="S10">
        <f t="shared" si="0"/>
        <v>0.31497339658973417</v>
      </c>
      <c r="T10" s="3">
        <f t="shared" si="1"/>
        <v>4.156253558090393</v>
      </c>
      <c r="U10" s="3"/>
      <c r="V10">
        <v>30</v>
      </c>
      <c r="W10">
        <v>14</v>
      </c>
      <c r="X10">
        <v>11</v>
      </c>
      <c r="Y10">
        <v>10</v>
      </c>
      <c r="Z10">
        <v>8</v>
      </c>
      <c r="AA10" s="3"/>
      <c r="AB10">
        <v>50</v>
      </c>
      <c r="AC10">
        <v>60</v>
      </c>
      <c r="AD10">
        <v>40</v>
      </c>
      <c r="AE10">
        <v>36</v>
      </c>
      <c r="AF10">
        <v>17</v>
      </c>
      <c r="AG10" s="3"/>
      <c r="AH10">
        <v>1.17</v>
      </c>
      <c r="AI10">
        <f>$H10-$H7</f>
        <v>4.569999999999936</v>
      </c>
      <c r="AK10">
        <f>$AK7*10^((($AK$1/$AJ$2)*$AI10)/20)</f>
        <v>3.0376167113573884</v>
      </c>
      <c r="AL10">
        <v>58.62</v>
      </c>
    </row>
    <row r="11" spans="1:38" ht="12.75">
      <c r="A11" t="s">
        <v>49</v>
      </c>
      <c r="B11">
        <v>378</v>
      </c>
      <c r="D11">
        <v>2</v>
      </c>
      <c r="E11" t="s">
        <v>78</v>
      </c>
      <c r="F11">
        <v>-5.5</v>
      </c>
      <c r="G11">
        <v>712</v>
      </c>
      <c r="H11">
        <v>1757.86</v>
      </c>
      <c r="I11">
        <f t="shared" si="2"/>
        <v>30</v>
      </c>
      <c r="J11" s="2">
        <f>$I11/$K$1</f>
        <v>1E-07</v>
      </c>
      <c r="K11" t="s">
        <v>337</v>
      </c>
      <c r="L11">
        <v>26</v>
      </c>
      <c r="M11">
        <v>321</v>
      </c>
      <c r="N11">
        <v>2</v>
      </c>
      <c r="O11" t="s">
        <v>78</v>
      </c>
      <c r="P11" t="s">
        <v>491</v>
      </c>
      <c r="Q11" s="12" t="s">
        <v>396</v>
      </c>
      <c r="R11">
        <v>1225</v>
      </c>
      <c r="S11">
        <f t="shared" si="0"/>
        <v>0.3582068394130301</v>
      </c>
      <c r="T11" s="3">
        <f t="shared" si="1"/>
        <v>3.672525519824826</v>
      </c>
      <c r="U11" s="3"/>
      <c r="AA11" s="3"/>
      <c r="AG11" s="3"/>
      <c r="AH11">
        <v>-0.17</v>
      </c>
      <c r="AI11">
        <f t="shared" si="3"/>
        <v>30</v>
      </c>
      <c r="AK11">
        <f>$AK10*10^((($AK$1/$AJ$2)*$AI11)/20)</f>
        <v>2.8146624304101002</v>
      </c>
      <c r="AL11">
        <v>26.81</v>
      </c>
    </row>
    <row r="12" spans="1:38" ht="12.75">
      <c r="A12" t="s">
        <v>50</v>
      </c>
      <c r="B12">
        <v>293</v>
      </c>
      <c r="D12">
        <v>3</v>
      </c>
      <c r="E12" t="s">
        <v>46</v>
      </c>
      <c r="F12">
        <v>-5.5</v>
      </c>
      <c r="G12">
        <v>696</v>
      </c>
      <c r="H12">
        <v>1762.44</v>
      </c>
      <c r="I12">
        <f t="shared" si="2"/>
        <v>4.580000000000155</v>
      </c>
      <c r="J12" s="2">
        <f>$I12/$K$1</f>
        <v>1.526666666666718E-08</v>
      </c>
      <c r="K12" t="s">
        <v>314</v>
      </c>
      <c r="L12">
        <v>22</v>
      </c>
      <c r="M12">
        <v>294</v>
      </c>
      <c r="N12">
        <v>3</v>
      </c>
      <c r="O12" t="s">
        <v>46</v>
      </c>
      <c r="P12" t="s">
        <v>492</v>
      </c>
      <c r="Q12" s="12" t="s">
        <v>397</v>
      </c>
      <c r="R12">
        <v>1192</v>
      </c>
      <c r="S12">
        <f t="shared" si="0"/>
        <v>0.3683505933642622</v>
      </c>
      <c r="T12" s="3">
        <f t="shared" si="1"/>
        <v>3.5724552302605233</v>
      </c>
      <c r="U12" s="3"/>
      <c r="AA12" s="3"/>
      <c r="AG12" s="3"/>
      <c r="AH12">
        <v>0.66</v>
      </c>
      <c r="AI12">
        <f t="shared" si="3"/>
        <v>4.580000000000155</v>
      </c>
      <c r="AK12">
        <f>$AK11*10^((($AK$1/$AJ$2)*$AI12)/20)</f>
        <v>2.7820954968158964</v>
      </c>
      <c r="AL12">
        <v>58.62</v>
      </c>
    </row>
    <row r="13" spans="1:38" ht="12.75">
      <c r="A13" t="s">
        <v>51</v>
      </c>
      <c r="B13">
        <v>176</v>
      </c>
      <c r="D13">
        <v>4</v>
      </c>
      <c r="E13" t="s">
        <v>63</v>
      </c>
      <c r="F13">
        <v>-5.5</v>
      </c>
      <c r="G13">
        <v>599</v>
      </c>
      <c r="H13">
        <v>1792.44</v>
      </c>
      <c r="I13">
        <f t="shared" si="2"/>
        <v>30</v>
      </c>
      <c r="J13" s="2">
        <f>$I13/$K$1</f>
        <v>1E-07</v>
      </c>
      <c r="K13" t="s">
        <v>338</v>
      </c>
      <c r="L13">
        <v>23</v>
      </c>
      <c r="M13">
        <v>294</v>
      </c>
      <c r="N13">
        <v>4</v>
      </c>
      <c r="O13" t="s">
        <v>63</v>
      </c>
      <c r="P13" t="s">
        <v>493</v>
      </c>
      <c r="Q13" s="12" t="s">
        <v>398</v>
      </c>
      <c r="R13">
        <v>1041</v>
      </c>
      <c r="S13">
        <f t="shared" si="0"/>
        <v>0.418556290922938</v>
      </c>
      <c r="T13" s="3">
        <f t="shared" si="1"/>
        <v>3.1391637976923317</v>
      </c>
      <c r="U13" s="3"/>
      <c r="AA13" s="3"/>
      <c r="AG13" s="3"/>
      <c r="AH13">
        <v>-0.33</v>
      </c>
      <c r="AI13">
        <f t="shared" si="3"/>
        <v>30</v>
      </c>
      <c r="AK13">
        <f>$AK12*10^((($AK$1/$AJ$2)*$AI13)/20)</f>
        <v>2.5778959022126333</v>
      </c>
      <c r="AL13">
        <v>26.81</v>
      </c>
    </row>
    <row r="14" spans="1:33" ht="12.75">
      <c r="A14" t="s">
        <v>52</v>
      </c>
      <c r="B14">
        <v>211</v>
      </c>
      <c r="J14" s="2"/>
      <c r="T14" s="3"/>
      <c r="U14" s="3"/>
      <c r="AA14" s="3"/>
      <c r="AG14" s="3"/>
    </row>
    <row r="15" spans="1:33" ht="12.75">
      <c r="A15" t="s">
        <v>53</v>
      </c>
      <c r="B15">
        <v>290</v>
      </c>
      <c r="D15" t="s">
        <v>477</v>
      </c>
      <c r="E15" t="s">
        <v>84</v>
      </c>
      <c r="F15" t="s">
        <v>103</v>
      </c>
      <c r="J15" s="2"/>
      <c r="N15" t="s">
        <v>477</v>
      </c>
      <c r="O15" t="s">
        <v>290</v>
      </c>
      <c r="P15" t="s">
        <v>477</v>
      </c>
      <c r="T15" s="3"/>
      <c r="U15" s="3"/>
      <c r="AA15" s="3"/>
      <c r="AG15" s="3"/>
    </row>
    <row r="16" spans="1:38" ht="12.75">
      <c r="A16" t="s">
        <v>54</v>
      </c>
      <c r="B16">
        <v>375</v>
      </c>
      <c r="D16">
        <v>1</v>
      </c>
      <c r="E16" t="s">
        <v>47</v>
      </c>
      <c r="F16">
        <v>-10</v>
      </c>
      <c r="G16">
        <v>583</v>
      </c>
      <c r="H16">
        <v>1797.02</v>
      </c>
      <c r="I16">
        <f>$H16-$H13</f>
        <v>4.579999999999927</v>
      </c>
      <c r="J16" s="2">
        <f>$I16/$K$1</f>
        <v>1.5266666666666423E-08</v>
      </c>
      <c r="K16" t="s">
        <v>315</v>
      </c>
      <c r="L16">
        <v>21</v>
      </c>
      <c r="M16">
        <v>281</v>
      </c>
      <c r="N16">
        <v>1</v>
      </c>
      <c r="O16" t="s">
        <v>47</v>
      </c>
      <c r="P16" t="s">
        <v>494</v>
      </c>
      <c r="Q16" s="12" t="s">
        <v>399</v>
      </c>
      <c r="R16">
        <v>1006</v>
      </c>
      <c r="S16">
        <f t="shared" si="0"/>
        <v>0.43113807051685915</v>
      </c>
      <c r="T16" s="3">
        <f t="shared" si="1"/>
        <v>3.0446931518018445</v>
      </c>
      <c r="U16" s="3"/>
      <c r="V16">
        <v>26</v>
      </c>
      <c r="W16">
        <v>14</v>
      </c>
      <c r="X16">
        <v>10</v>
      </c>
      <c r="Y16">
        <v>10</v>
      </c>
      <c r="Z16">
        <v>7</v>
      </c>
      <c r="AA16" s="3"/>
      <c r="AB16">
        <v>34</v>
      </c>
      <c r="AC16">
        <v>40</v>
      </c>
      <c r="AD16">
        <v>20</v>
      </c>
      <c r="AE16">
        <v>18</v>
      </c>
      <c r="AF16">
        <v>4</v>
      </c>
      <c r="AG16" s="3"/>
      <c r="AH16">
        <v>-1.05</v>
      </c>
      <c r="AI16">
        <f>$H16-$H13</f>
        <v>4.579999999999927</v>
      </c>
      <c r="AK16">
        <f>$AK13*10^((($AK$1/$AJ$2)*$AI16)/20)</f>
        <v>2.5480684658021175</v>
      </c>
      <c r="AL16">
        <v>58.62</v>
      </c>
    </row>
    <row r="17" spans="1:38" ht="12.75">
      <c r="A17" t="s">
        <v>55</v>
      </c>
      <c r="B17">
        <v>485</v>
      </c>
      <c r="D17">
        <v>2</v>
      </c>
      <c r="E17" t="s">
        <v>64</v>
      </c>
      <c r="F17">
        <v>-10</v>
      </c>
      <c r="G17">
        <v>486</v>
      </c>
      <c r="H17">
        <v>1827.02</v>
      </c>
      <c r="I17">
        <f t="shared" si="2"/>
        <v>30</v>
      </c>
      <c r="J17" s="2">
        <f>$I17/$K$1</f>
        <v>1E-07</v>
      </c>
      <c r="K17" t="s">
        <v>339</v>
      </c>
      <c r="L17">
        <v>31</v>
      </c>
      <c r="M17">
        <v>265</v>
      </c>
      <c r="N17">
        <v>2</v>
      </c>
      <c r="O17" t="s">
        <v>64</v>
      </c>
      <c r="P17" t="s">
        <v>495</v>
      </c>
      <c r="Q17" s="12" t="s">
        <v>400</v>
      </c>
      <c r="R17">
        <v>855</v>
      </c>
      <c r="S17">
        <f t="shared" si="0"/>
        <v>0.48990161797501425</v>
      </c>
      <c r="T17" s="3">
        <f t="shared" si="1"/>
        <v>2.6633948993307754</v>
      </c>
      <c r="U17" s="3"/>
      <c r="AA17" s="3"/>
      <c r="AG17" s="3"/>
      <c r="AH17">
        <v>-0.32</v>
      </c>
      <c r="AI17">
        <f t="shared" si="3"/>
        <v>30</v>
      </c>
      <c r="AK17">
        <f>$AK16*10^((($AK$1/$AJ$2)*$AI17)/20)</f>
        <v>2.3610459324873374</v>
      </c>
      <c r="AL17">
        <v>26.81</v>
      </c>
    </row>
    <row r="18" spans="1:38" ht="12.75">
      <c r="A18" t="s">
        <v>56</v>
      </c>
      <c r="B18">
        <v>598</v>
      </c>
      <c r="D18">
        <v>3</v>
      </c>
      <c r="E18" t="s">
        <v>48</v>
      </c>
      <c r="F18">
        <v>-10</v>
      </c>
      <c r="G18">
        <v>470</v>
      </c>
      <c r="H18">
        <v>1831.59</v>
      </c>
      <c r="I18">
        <f t="shared" si="2"/>
        <v>4.569999999999936</v>
      </c>
      <c r="J18" s="2">
        <f>$I18/$K$1</f>
        <v>1.5233333333333122E-08</v>
      </c>
      <c r="K18" t="s">
        <v>316</v>
      </c>
      <c r="L18">
        <v>32</v>
      </c>
      <c r="M18">
        <v>273</v>
      </c>
      <c r="N18">
        <v>3</v>
      </c>
      <c r="O18" t="s">
        <v>48</v>
      </c>
      <c r="P18" t="s">
        <v>496</v>
      </c>
      <c r="Q18" s="12" t="s">
        <v>401</v>
      </c>
      <c r="R18">
        <v>821</v>
      </c>
      <c r="S18">
        <f t="shared" si="0"/>
        <v>0.5042011986290535</v>
      </c>
      <c r="T18" s="3">
        <f t="shared" si="1"/>
        <v>2.5834087065944384</v>
      </c>
      <c r="U18" s="3"/>
      <c r="AA18" s="3"/>
      <c r="AG18" s="3"/>
      <c r="AH18">
        <v>-1.63</v>
      </c>
      <c r="AI18">
        <f t="shared" si="3"/>
        <v>4.569999999999936</v>
      </c>
      <c r="AK18">
        <f>$AK17*10^((($AK$1/$AJ$2)*$AI18)/20)</f>
        <v>2.3337868510229014</v>
      </c>
      <c r="AL18">
        <v>58.62</v>
      </c>
    </row>
    <row r="19" spans="1:38" ht="12.75">
      <c r="A19" t="s">
        <v>57</v>
      </c>
      <c r="B19">
        <v>711</v>
      </c>
      <c r="D19">
        <v>4</v>
      </c>
      <c r="E19" t="s">
        <v>65</v>
      </c>
      <c r="F19">
        <v>-10</v>
      </c>
      <c r="G19">
        <v>390</v>
      </c>
      <c r="H19">
        <v>1856.09</v>
      </c>
      <c r="I19">
        <f t="shared" si="2"/>
        <v>24.5</v>
      </c>
      <c r="J19" s="2">
        <f>$I19/$K$1</f>
        <v>8.166666666666667E-08</v>
      </c>
      <c r="K19" t="s">
        <v>340</v>
      </c>
      <c r="L19">
        <v>17</v>
      </c>
      <c r="M19">
        <v>268</v>
      </c>
      <c r="N19">
        <v>4</v>
      </c>
      <c r="O19" t="s">
        <v>65</v>
      </c>
      <c r="P19" t="s">
        <v>497</v>
      </c>
      <c r="Q19" s="12" t="s">
        <v>402</v>
      </c>
      <c r="R19">
        <v>688</v>
      </c>
      <c r="S19">
        <f t="shared" si="0"/>
        <v>0.5642627404715663</v>
      </c>
      <c r="T19" s="3">
        <f t="shared" si="1"/>
        <v>2.2907853109193983</v>
      </c>
      <c r="U19" s="3"/>
      <c r="AA19" s="3"/>
      <c r="AG19" s="3"/>
      <c r="AH19">
        <v>-0.46</v>
      </c>
      <c r="AI19">
        <f t="shared" si="3"/>
        <v>24.5</v>
      </c>
      <c r="AK19">
        <f>$AK18*10^((($AK$1/$AJ$2)*$AI19)/20)</f>
        <v>2.192926548306009</v>
      </c>
      <c r="AL19">
        <v>26.81</v>
      </c>
    </row>
    <row r="20" spans="1:33" ht="12.75">
      <c r="A20" t="s">
        <v>58</v>
      </c>
      <c r="B20">
        <v>825</v>
      </c>
      <c r="J20" s="2"/>
      <c r="T20" s="3"/>
      <c r="U20" s="3"/>
      <c r="AA20" s="3"/>
      <c r="AG20" s="3"/>
    </row>
    <row r="21" spans="1:33" ht="12.75">
      <c r="A21" t="s">
        <v>59</v>
      </c>
      <c r="B21">
        <v>938</v>
      </c>
      <c r="D21" t="s">
        <v>477</v>
      </c>
      <c r="E21" t="s">
        <v>85</v>
      </c>
      <c r="F21" t="s">
        <v>86</v>
      </c>
      <c r="J21" s="2"/>
      <c r="N21" t="s">
        <v>477</v>
      </c>
      <c r="O21" t="s">
        <v>291</v>
      </c>
      <c r="P21" t="s">
        <v>477</v>
      </c>
      <c r="T21" s="3"/>
      <c r="U21" s="3"/>
      <c r="AA21" s="3"/>
      <c r="AG21" s="3"/>
    </row>
    <row r="22" spans="1:38" ht="12.75">
      <c r="A22" t="s">
        <v>60</v>
      </c>
      <c r="B22">
        <v>1052</v>
      </c>
      <c r="D22">
        <v>1</v>
      </c>
      <c r="E22" t="s">
        <v>49</v>
      </c>
      <c r="F22">
        <v>-10</v>
      </c>
      <c r="G22">
        <v>378</v>
      </c>
      <c r="H22">
        <v>1859.17</v>
      </c>
      <c r="I22">
        <f>$H22-$H19</f>
        <v>3.0800000000001546</v>
      </c>
      <c r="J22" s="2">
        <f>$I22/$K$1</f>
        <v>1.0266666666667182E-08</v>
      </c>
      <c r="K22" t="s">
        <v>317</v>
      </c>
      <c r="L22">
        <v>18</v>
      </c>
      <c r="M22">
        <v>257</v>
      </c>
      <c r="N22">
        <v>1</v>
      </c>
      <c r="O22" t="s">
        <v>49</v>
      </c>
      <c r="P22" t="s">
        <v>497</v>
      </c>
      <c r="Q22" s="12" t="s">
        <v>403</v>
      </c>
      <c r="R22">
        <v>658</v>
      </c>
      <c r="S22">
        <f t="shared" si="0"/>
        <v>0.5787704824247741</v>
      </c>
      <c r="T22" s="3">
        <f t="shared" si="1"/>
        <v>2.2291366634152467</v>
      </c>
      <c r="U22" s="3"/>
      <c r="V22">
        <v>20</v>
      </c>
      <c r="W22">
        <v>16</v>
      </c>
      <c r="X22">
        <v>14</v>
      </c>
      <c r="Y22">
        <v>14</v>
      </c>
      <c r="Z22">
        <v>12</v>
      </c>
      <c r="AA22" s="3"/>
      <c r="AB22">
        <v>10</v>
      </c>
      <c r="AC22">
        <v>37</v>
      </c>
      <c r="AD22">
        <v>22</v>
      </c>
      <c r="AE22">
        <v>20</v>
      </c>
      <c r="AF22">
        <v>4</v>
      </c>
      <c r="AG22" s="3"/>
      <c r="AH22">
        <v>0.48</v>
      </c>
      <c r="AI22">
        <f>$H22-$H19</f>
        <v>3.0800000000001546</v>
      </c>
      <c r="AK22">
        <f>$AK19*10^((($AK$1/$AJ$2)*$AI22)/20)</f>
        <v>2.1758308753899493</v>
      </c>
      <c r="AL22">
        <v>58.62</v>
      </c>
    </row>
    <row r="23" spans="4:38" ht="12.75">
      <c r="D23">
        <v>2</v>
      </c>
      <c r="E23" t="s">
        <v>66</v>
      </c>
      <c r="F23">
        <v>-10</v>
      </c>
      <c r="G23">
        <v>305</v>
      </c>
      <c r="H23">
        <v>1882.04</v>
      </c>
      <c r="I23">
        <f t="shared" si="2"/>
        <v>22.86999999999989</v>
      </c>
      <c r="J23" s="2">
        <f>$I23/$K$1</f>
        <v>7.623333333333296E-08</v>
      </c>
      <c r="K23" t="s">
        <v>341</v>
      </c>
      <c r="L23">
        <v>14</v>
      </c>
      <c r="M23">
        <v>246</v>
      </c>
      <c r="N23">
        <v>2</v>
      </c>
      <c r="O23" t="s">
        <v>66</v>
      </c>
      <c r="P23" t="s">
        <v>498</v>
      </c>
      <c r="Q23" s="12" t="s">
        <v>404</v>
      </c>
      <c r="R23">
        <v>531</v>
      </c>
      <c r="S23">
        <f t="shared" si="0"/>
        <v>0.6444346355123232</v>
      </c>
      <c r="T23" s="3">
        <f t="shared" si="1"/>
        <v>1.985123580318529</v>
      </c>
      <c r="U23" s="3"/>
      <c r="AA23" s="3"/>
      <c r="AG23" s="3"/>
      <c r="AH23">
        <v>0</v>
      </c>
      <c r="AI23">
        <f t="shared" si="3"/>
        <v>22.86999999999989</v>
      </c>
      <c r="AK23">
        <f>$AK22*10^((($AK$1/$AJ$2)*$AI23)/20)</f>
        <v>2.052989966628387</v>
      </c>
      <c r="AL23">
        <v>26.81</v>
      </c>
    </row>
    <row r="24" spans="1:38" ht="12.75">
      <c r="A24" t="s">
        <v>61</v>
      </c>
      <c r="B24">
        <v>996</v>
      </c>
      <c r="D24">
        <v>3</v>
      </c>
      <c r="E24" t="s">
        <v>50</v>
      </c>
      <c r="F24">
        <v>-10</v>
      </c>
      <c r="G24">
        <v>293</v>
      </c>
      <c r="H24">
        <v>1886.12</v>
      </c>
      <c r="I24">
        <f t="shared" si="2"/>
        <v>4.079999999999927</v>
      </c>
      <c r="J24" s="2">
        <f>$I24/$K$1</f>
        <v>1.3599999999999758E-08</v>
      </c>
      <c r="K24" t="s">
        <v>318</v>
      </c>
      <c r="L24">
        <v>13</v>
      </c>
      <c r="M24">
        <v>246</v>
      </c>
      <c r="N24">
        <v>3</v>
      </c>
      <c r="O24" t="s">
        <v>50</v>
      </c>
      <c r="P24" t="s">
        <v>499</v>
      </c>
      <c r="Q24" s="12" t="s">
        <v>405</v>
      </c>
      <c r="R24">
        <v>501</v>
      </c>
      <c r="S24">
        <f t="shared" si="0"/>
        <v>0.6610036745913679</v>
      </c>
      <c r="T24" s="3">
        <f t="shared" si="1"/>
        <v>1.9313499147323974</v>
      </c>
      <c r="U24" s="3"/>
      <c r="AA24" s="3"/>
      <c r="AG24" s="3"/>
      <c r="AH24">
        <v>0</v>
      </c>
      <c r="AI24">
        <f t="shared" si="3"/>
        <v>4.079999999999927</v>
      </c>
      <c r="AK24">
        <f>$AK23*10^((($AK$1/$AJ$2)*$AI24)/20)</f>
        <v>2.031815745354757</v>
      </c>
      <c r="AL24">
        <v>58.62</v>
      </c>
    </row>
    <row r="25" spans="1:38" ht="12.75">
      <c r="A25" t="s">
        <v>62</v>
      </c>
      <c r="B25">
        <v>826</v>
      </c>
      <c r="D25">
        <v>4</v>
      </c>
      <c r="E25" t="s">
        <v>67</v>
      </c>
      <c r="F25">
        <v>-10</v>
      </c>
      <c r="G25">
        <v>266</v>
      </c>
      <c r="H25">
        <v>1909.91</v>
      </c>
      <c r="I25">
        <f t="shared" si="2"/>
        <v>23.79000000000019</v>
      </c>
      <c r="J25" s="2">
        <f>$I25/$K$1</f>
        <v>7.930000000000064E-08</v>
      </c>
      <c r="K25" t="s">
        <v>342</v>
      </c>
      <c r="L25">
        <v>12</v>
      </c>
      <c r="M25">
        <v>224</v>
      </c>
      <c r="N25">
        <v>4</v>
      </c>
      <c r="O25" t="s">
        <v>67</v>
      </c>
      <c r="P25" t="s">
        <v>500</v>
      </c>
      <c r="Q25" s="12" t="s">
        <v>406</v>
      </c>
      <c r="R25">
        <v>363</v>
      </c>
      <c r="S25">
        <f t="shared" si="0"/>
        <v>0.7428803548705589</v>
      </c>
      <c r="T25" s="3">
        <f t="shared" si="1"/>
        <v>1.7018435408702182</v>
      </c>
      <c r="U25" s="3"/>
      <c r="AA25" s="3"/>
      <c r="AG25" s="3"/>
      <c r="AH25">
        <v>-0.58</v>
      </c>
      <c r="AI25">
        <f t="shared" si="3"/>
        <v>23.79000000000019</v>
      </c>
      <c r="AK25">
        <f>$AK24*10^((($AK$1/$AJ$2)*$AI25)/20)</f>
        <v>1.9126290264192378</v>
      </c>
      <c r="AL25">
        <v>26.81</v>
      </c>
    </row>
    <row r="26" spans="1:33" ht="12.75">
      <c r="A26" t="s">
        <v>78</v>
      </c>
      <c r="B26">
        <v>712</v>
      </c>
      <c r="J26" s="2"/>
      <c r="T26" s="3"/>
      <c r="U26" s="3"/>
      <c r="AA26" s="3"/>
      <c r="AG26" s="3"/>
    </row>
    <row r="27" spans="1:33" ht="12.75">
      <c r="A27" t="s">
        <v>63</v>
      </c>
      <c r="B27">
        <v>599</v>
      </c>
      <c r="D27" t="s">
        <v>477</v>
      </c>
      <c r="E27" t="s">
        <v>87</v>
      </c>
      <c r="F27" t="s">
        <v>88</v>
      </c>
      <c r="J27" s="2"/>
      <c r="N27" t="s">
        <v>477</v>
      </c>
      <c r="O27" t="s">
        <v>292</v>
      </c>
      <c r="P27" t="s">
        <v>477</v>
      </c>
      <c r="T27" s="3"/>
      <c r="U27" s="3"/>
      <c r="AA27" s="3"/>
      <c r="AG27" s="3"/>
    </row>
    <row r="28" spans="1:38" ht="12.75">
      <c r="A28" t="s">
        <v>64</v>
      </c>
      <c r="B28">
        <v>486</v>
      </c>
      <c r="D28">
        <v>1</v>
      </c>
      <c r="E28" t="s">
        <v>51</v>
      </c>
      <c r="F28">
        <v>-10</v>
      </c>
      <c r="G28">
        <v>176</v>
      </c>
      <c r="H28">
        <v>1920.81</v>
      </c>
      <c r="I28">
        <f>$H28-$H25</f>
        <v>10.899999999999864</v>
      </c>
      <c r="J28" s="2">
        <f>$I28/$K$1</f>
        <v>3.633333333333288E-08</v>
      </c>
      <c r="K28" t="s">
        <v>319</v>
      </c>
      <c r="L28">
        <v>15</v>
      </c>
      <c r="M28">
        <v>234</v>
      </c>
      <c r="N28">
        <v>1</v>
      </c>
      <c r="O28" t="s">
        <v>51</v>
      </c>
      <c r="P28" t="s">
        <v>501</v>
      </c>
      <c r="Q28" s="12" t="s">
        <v>407</v>
      </c>
      <c r="R28">
        <v>312</v>
      </c>
      <c r="S28">
        <f t="shared" si="0"/>
        <v>0.775642100481099</v>
      </c>
      <c r="T28" s="3">
        <f t="shared" si="1"/>
        <v>1.6240659755207751</v>
      </c>
      <c r="U28" s="3"/>
      <c r="V28">
        <v>30</v>
      </c>
      <c r="W28">
        <v>0</v>
      </c>
      <c r="X28">
        <v>3</v>
      </c>
      <c r="Y28">
        <v>10</v>
      </c>
      <c r="Z28">
        <v>23</v>
      </c>
      <c r="AA28" s="3"/>
      <c r="AB28">
        <v>2</v>
      </c>
      <c r="AC28">
        <v>10</v>
      </c>
      <c r="AD28">
        <v>3</v>
      </c>
      <c r="AE28">
        <v>4</v>
      </c>
      <c r="AF28">
        <v>6</v>
      </c>
      <c r="AG28" s="3"/>
      <c r="AH28">
        <v>-1.2</v>
      </c>
      <c r="AI28">
        <f>$H28-$H25</f>
        <v>10.899999999999864</v>
      </c>
      <c r="AK28">
        <f>$AK25*10^((($AK$1/$AJ$2)*$AI28)/20)</f>
        <v>1.8603814065572357</v>
      </c>
      <c r="AL28">
        <v>58.62</v>
      </c>
    </row>
    <row r="29" spans="1:38" ht="12.75">
      <c r="A29" t="s">
        <v>65</v>
      </c>
      <c r="B29">
        <v>390</v>
      </c>
      <c r="D29">
        <v>2</v>
      </c>
      <c r="E29" t="s">
        <v>68</v>
      </c>
      <c r="F29">
        <v>-10</v>
      </c>
      <c r="G29">
        <v>177</v>
      </c>
      <c r="H29">
        <v>1944.49</v>
      </c>
      <c r="I29">
        <f t="shared" si="2"/>
        <v>23.680000000000064</v>
      </c>
      <c r="J29" s="2">
        <f>$I29/$K$1</f>
        <v>7.893333333333355E-08</v>
      </c>
      <c r="K29" t="s">
        <v>343</v>
      </c>
      <c r="L29">
        <v>17</v>
      </c>
      <c r="M29">
        <v>231</v>
      </c>
      <c r="N29">
        <v>2</v>
      </c>
      <c r="O29" t="s">
        <v>68</v>
      </c>
      <c r="P29" t="s">
        <v>502</v>
      </c>
      <c r="Q29" s="12" t="s">
        <v>408</v>
      </c>
      <c r="R29">
        <v>177</v>
      </c>
      <c r="S29">
        <f t="shared" si="0"/>
        <v>0.8695085839241292</v>
      </c>
      <c r="T29" s="3">
        <f t="shared" si="1"/>
        <v>1.435034330431563</v>
      </c>
      <c r="U29" s="3"/>
      <c r="AA29" s="3"/>
      <c r="AG29" s="3"/>
      <c r="AH29">
        <v>-0.11</v>
      </c>
      <c r="AI29">
        <f t="shared" si="3"/>
        <v>23.680000000000064</v>
      </c>
      <c r="AK29">
        <f>$AK28*10^((($AK$1/$AJ$2)*$AI29)/20)</f>
        <v>1.7517406266515254</v>
      </c>
      <c r="AL29">
        <v>26.81</v>
      </c>
    </row>
    <row r="30" spans="1:38" ht="12.75">
      <c r="A30" t="s">
        <v>66</v>
      </c>
      <c r="B30">
        <v>305</v>
      </c>
      <c r="D30">
        <v>3</v>
      </c>
      <c r="E30" t="s">
        <v>52</v>
      </c>
      <c r="F30">
        <v>-10</v>
      </c>
      <c r="G30">
        <v>211</v>
      </c>
      <c r="H30">
        <v>1955.39</v>
      </c>
      <c r="I30">
        <f t="shared" si="2"/>
        <v>10.900000000000091</v>
      </c>
      <c r="J30" s="2">
        <f>$I30/$K$1</f>
        <v>3.633333333333364E-08</v>
      </c>
      <c r="K30" t="s">
        <v>320</v>
      </c>
      <c r="L30">
        <v>29</v>
      </c>
      <c r="M30">
        <v>221</v>
      </c>
      <c r="N30">
        <v>3</v>
      </c>
      <c r="O30" t="s">
        <v>52</v>
      </c>
      <c r="P30" t="s">
        <v>503</v>
      </c>
      <c r="Q30" s="12" t="s">
        <v>409</v>
      </c>
      <c r="R30">
        <v>197</v>
      </c>
      <c r="S30">
        <f t="shared" si="0"/>
        <v>0.8549168438614636</v>
      </c>
      <c r="T30" s="3">
        <f t="shared" si="1"/>
        <v>1.461564983682166</v>
      </c>
      <c r="U30" s="3"/>
      <c r="AA30" s="3"/>
      <c r="AG30" s="3"/>
      <c r="AH30">
        <v>0.5</v>
      </c>
      <c r="AI30">
        <f t="shared" si="3"/>
        <v>10.900000000000091</v>
      </c>
      <c r="AK30">
        <f>$AK29*10^((($AK$1/$AJ$2)*$AI30)/20)</f>
        <v>1.7038880231963407</v>
      </c>
      <c r="AL30">
        <v>58.62</v>
      </c>
    </row>
    <row r="31" spans="1:38" ht="12.75">
      <c r="A31" t="s">
        <v>67</v>
      </c>
      <c r="B31">
        <v>266</v>
      </c>
      <c r="D31">
        <v>4</v>
      </c>
      <c r="E31" t="s">
        <v>69</v>
      </c>
      <c r="F31">
        <v>-10</v>
      </c>
      <c r="G31">
        <v>279</v>
      </c>
      <c r="H31">
        <v>1977.12</v>
      </c>
      <c r="I31">
        <f t="shared" si="2"/>
        <v>21.72999999999979</v>
      </c>
      <c r="J31" s="2">
        <f>$I31/$K$1</f>
        <v>7.243333333333264E-08</v>
      </c>
      <c r="K31" t="s">
        <v>344</v>
      </c>
      <c r="L31">
        <v>31</v>
      </c>
      <c r="M31">
        <v>252</v>
      </c>
      <c r="N31">
        <v>4</v>
      </c>
      <c r="O31" t="s">
        <v>69</v>
      </c>
      <c r="P31" t="s">
        <v>504</v>
      </c>
      <c r="Q31" s="12" t="s">
        <v>410</v>
      </c>
      <c r="R31">
        <v>321</v>
      </c>
      <c r="S31">
        <f t="shared" si="0"/>
        <v>0.7697574020077195</v>
      </c>
      <c r="T31" s="3">
        <f t="shared" si="1"/>
        <v>1.6375278166501168</v>
      </c>
      <c r="U31" s="3"/>
      <c r="AA31" s="3"/>
      <c r="AG31" s="3"/>
      <c r="AH31">
        <v>0.01</v>
      </c>
      <c r="AI31">
        <f t="shared" si="3"/>
        <v>21.72999999999979</v>
      </c>
      <c r="AK31">
        <f>$AK30*10^((($AK$1/$AJ$2)*$AI31)/20)</f>
        <v>1.6123554685449792</v>
      </c>
      <c r="AL31">
        <v>26.81</v>
      </c>
    </row>
    <row r="32" spans="1:33" ht="12.75">
      <c r="A32" t="s">
        <v>68</v>
      </c>
      <c r="B32">
        <v>177</v>
      </c>
      <c r="F32" s="36" t="s">
        <v>557</v>
      </c>
      <c r="J32" s="2"/>
      <c r="T32" s="3"/>
      <c r="U32" s="3"/>
      <c r="AA32" s="3"/>
      <c r="AG32" s="3"/>
    </row>
    <row r="33" spans="1:33" ht="12.75">
      <c r="A33" t="s">
        <v>69</v>
      </c>
      <c r="B33">
        <v>279</v>
      </c>
      <c r="D33" t="s">
        <v>477</v>
      </c>
      <c r="E33" t="s">
        <v>89</v>
      </c>
      <c r="F33" t="s">
        <v>90</v>
      </c>
      <c r="J33" s="2"/>
      <c r="N33" t="s">
        <v>477</v>
      </c>
      <c r="O33" t="s">
        <v>293</v>
      </c>
      <c r="P33" t="s">
        <v>477</v>
      </c>
      <c r="T33" s="3"/>
      <c r="U33" s="3"/>
      <c r="AA33" s="3"/>
      <c r="AG33" s="3"/>
    </row>
    <row r="34" spans="1:38" ht="12.75">
      <c r="A34" t="s">
        <v>70</v>
      </c>
      <c r="B34">
        <v>364</v>
      </c>
      <c r="D34">
        <v>1</v>
      </c>
      <c r="E34" t="s">
        <v>53</v>
      </c>
      <c r="F34">
        <v>-10</v>
      </c>
      <c r="G34">
        <v>290</v>
      </c>
      <c r="H34">
        <v>1980.19</v>
      </c>
      <c r="I34">
        <f>$H34-$H31</f>
        <v>3.0700000000001637</v>
      </c>
      <c r="J34" s="2">
        <f>$I34/$K$1</f>
        <v>1.0233333333333878E-08</v>
      </c>
      <c r="K34" t="s">
        <v>321</v>
      </c>
      <c r="L34">
        <v>32</v>
      </c>
      <c r="M34">
        <v>233</v>
      </c>
      <c r="N34">
        <v>1</v>
      </c>
      <c r="O34" t="s">
        <v>53</v>
      </c>
      <c r="P34" t="s">
        <v>505</v>
      </c>
      <c r="Q34" s="12" t="s">
        <v>411</v>
      </c>
      <c r="R34">
        <v>350</v>
      </c>
      <c r="S34">
        <f t="shared" si="0"/>
        <v>0.7510975991554847</v>
      </c>
      <c r="T34" s="3">
        <f t="shared" si="1"/>
        <v>1.681670745558602</v>
      </c>
      <c r="U34" s="3"/>
      <c r="V34">
        <v>50</v>
      </c>
      <c r="W34">
        <v>0</v>
      </c>
      <c r="X34">
        <v>9</v>
      </c>
      <c r="Y34">
        <v>10</v>
      </c>
      <c r="Z34">
        <v>29</v>
      </c>
      <c r="AA34" s="3"/>
      <c r="AB34">
        <v>6</v>
      </c>
      <c r="AC34">
        <v>2</v>
      </c>
      <c r="AD34">
        <v>2</v>
      </c>
      <c r="AE34">
        <v>3</v>
      </c>
      <c r="AF34">
        <v>4</v>
      </c>
      <c r="AG34" s="3"/>
      <c r="AH34">
        <v>0.4</v>
      </c>
      <c r="AI34">
        <f>$H34-$H31</f>
        <v>3.0700000000001637</v>
      </c>
      <c r="AK34">
        <f>$AK31*10^((($AK$1/$AJ$2)*$AI34)/20)</f>
        <v>1.599826478064677</v>
      </c>
      <c r="AL34">
        <v>58.62</v>
      </c>
    </row>
    <row r="35" spans="1:38" ht="12.75">
      <c r="A35" t="s">
        <v>71</v>
      </c>
      <c r="B35">
        <v>469</v>
      </c>
      <c r="D35">
        <v>2</v>
      </c>
      <c r="E35" t="s">
        <v>70</v>
      </c>
      <c r="F35">
        <v>-10</v>
      </c>
      <c r="G35">
        <v>364</v>
      </c>
      <c r="H35">
        <v>2003.04</v>
      </c>
      <c r="I35">
        <f t="shared" si="2"/>
        <v>22.84999999999991</v>
      </c>
      <c r="J35" s="2">
        <f>$I35/$K$1</f>
        <v>7.616666666666636E-08</v>
      </c>
      <c r="K35" t="s">
        <v>345</v>
      </c>
      <c r="L35">
        <v>18</v>
      </c>
      <c r="M35">
        <v>259</v>
      </c>
      <c r="N35">
        <v>2</v>
      </c>
      <c r="O35" t="s">
        <v>70</v>
      </c>
      <c r="P35" t="s">
        <v>506</v>
      </c>
      <c r="Q35" s="12" t="s">
        <v>412</v>
      </c>
      <c r="R35">
        <v>479</v>
      </c>
      <c r="S35">
        <f t="shared" si="0"/>
        <v>0.6734244399650857</v>
      </c>
      <c r="T35" s="3">
        <f t="shared" si="1"/>
        <v>1.8928204995330233</v>
      </c>
      <c r="U35" s="3"/>
      <c r="AA35" s="3"/>
      <c r="AG35" s="3"/>
      <c r="AH35">
        <v>-0.43</v>
      </c>
      <c r="AI35">
        <f t="shared" si="3"/>
        <v>22.84999999999991</v>
      </c>
      <c r="AK35">
        <f>$AK34*10^((($AK$1/$AJ$2)*$AI35)/20)</f>
        <v>1.5095817720861284</v>
      </c>
      <c r="AL35">
        <v>26.81</v>
      </c>
    </row>
    <row r="36" spans="1:38" ht="12.75">
      <c r="A36" t="s">
        <v>72</v>
      </c>
      <c r="B36">
        <v>582</v>
      </c>
      <c r="D36">
        <v>3</v>
      </c>
      <c r="E36" t="s">
        <v>54</v>
      </c>
      <c r="F36">
        <v>-10</v>
      </c>
      <c r="G36">
        <v>375</v>
      </c>
      <c r="H36">
        <v>2006.17</v>
      </c>
      <c r="I36">
        <f t="shared" si="2"/>
        <v>3.130000000000109</v>
      </c>
      <c r="J36" s="2">
        <f>$I36/$K$1</f>
        <v>1.0433333333333696E-08</v>
      </c>
      <c r="K36" t="s">
        <v>322</v>
      </c>
      <c r="L36">
        <v>44</v>
      </c>
      <c r="M36">
        <v>221</v>
      </c>
      <c r="N36">
        <v>3</v>
      </c>
      <c r="O36" t="s">
        <v>54</v>
      </c>
      <c r="P36" t="s">
        <v>507</v>
      </c>
      <c r="Q36" s="12" t="s">
        <v>413</v>
      </c>
      <c r="R36">
        <v>508</v>
      </c>
      <c r="S36">
        <f t="shared" si="0"/>
        <v>0.6570998586712262</v>
      </c>
      <c r="T36" s="3">
        <f t="shared" si="1"/>
        <v>1.9437689769549245</v>
      </c>
      <c r="U36" s="3"/>
      <c r="AA36" s="3"/>
      <c r="AG36" s="3"/>
      <c r="AH36">
        <v>-0.3</v>
      </c>
      <c r="AI36">
        <f t="shared" si="3"/>
        <v>3.130000000000109</v>
      </c>
      <c r="AK36">
        <f>$AK35*10^((($AK$1/$AJ$2)*$AI36)/20)</f>
        <v>1.497623048537031</v>
      </c>
      <c r="AL36">
        <v>58.62</v>
      </c>
    </row>
    <row r="37" spans="1:38" ht="12.75">
      <c r="A37" t="s">
        <v>73</v>
      </c>
      <c r="B37">
        <v>695</v>
      </c>
      <c r="D37">
        <v>4</v>
      </c>
      <c r="E37" t="s">
        <v>91</v>
      </c>
      <c r="F37">
        <v>-10</v>
      </c>
      <c r="G37">
        <v>469</v>
      </c>
      <c r="H37">
        <v>2034.48</v>
      </c>
      <c r="I37">
        <f t="shared" si="2"/>
        <v>28.309999999999945</v>
      </c>
      <c r="J37" s="2">
        <f>$I37/$K$1</f>
        <v>9.436666666666649E-08</v>
      </c>
      <c r="K37" t="s">
        <v>346</v>
      </c>
      <c r="L37">
        <v>57</v>
      </c>
      <c r="M37">
        <v>256</v>
      </c>
      <c r="N37">
        <v>4</v>
      </c>
      <c r="O37" t="s">
        <v>91</v>
      </c>
      <c r="P37" t="s">
        <v>508</v>
      </c>
      <c r="Q37" s="12" t="s">
        <v>414</v>
      </c>
      <c r="R37">
        <v>655</v>
      </c>
      <c r="S37">
        <f t="shared" si="0"/>
        <v>0.5802416157285845</v>
      </c>
      <c r="T37" s="3">
        <f t="shared" si="1"/>
        <v>2.2230578892798416</v>
      </c>
      <c r="U37" s="3"/>
      <c r="AA37" s="3"/>
      <c r="AG37" s="3"/>
      <c r="AH37">
        <v>-0.17</v>
      </c>
      <c r="AI37">
        <f t="shared" si="3"/>
        <v>28.309999999999945</v>
      </c>
      <c r="AK37">
        <f>$AK36*10^((($AK$1/$AJ$2)*$AI37)/20)</f>
        <v>1.3936729360780535</v>
      </c>
      <c r="AL37">
        <v>26.81</v>
      </c>
    </row>
    <row r="38" spans="1:33" ht="12.75">
      <c r="A38" t="s">
        <v>74</v>
      </c>
      <c r="B38">
        <v>809</v>
      </c>
      <c r="J38" s="2"/>
      <c r="T38" s="3"/>
      <c r="U38" s="3"/>
      <c r="AA38" s="3"/>
      <c r="AG38" s="3"/>
    </row>
    <row r="39" spans="1:33" ht="12.75">
      <c r="A39" t="s">
        <v>75</v>
      </c>
      <c r="B39">
        <v>922</v>
      </c>
      <c r="D39" t="s">
        <v>477</v>
      </c>
      <c r="E39" t="s">
        <v>92</v>
      </c>
      <c r="F39" t="s">
        <v>93</v>
      </c>
      <c r="J39" s="2"/>
      <c r="N39" t="s">
        <v>477</v>
      </c>
      <c r="O39" t="s">
        <v>294</v>
      </c>
      <c r="P39" t="s">
        <v>477</v>
      </c>
      <c r="T39" s="3"/>
      <c r="U39" s="3"/>
      <c r="AA39" s="3"/>
      <c r="AG39" s="3"/>
    </row>
    <row r="40" spans="1:38" ht="12.75">
      <c r="A40" t="s">
        <v>76</v>
      </c>
      <c r="B40">
        <v>1036</v>
      </c>
      <c r="D40">
        <v>1</v>
      </c>
      <c r="E40" t="s">
        <v>55</v>
      </c>
      <c r="F40">
        <v>-5.5</v>
      </c>
      <c r="G40">
        <v>485</v>
      </c>
      <c r="H40">
        <v>2039.06</v>
      </c>
      <c r="I40">
        <f>$H40-$H37</f>
        <v>4.579999999999927</v>
      </c>
      <c r="J40" s="2">
        <f>$I40/$K$1</f>
        <v>1.5266666666666423E-08</v>
      </c>
      <c r="K40" t="s">
        <v>323</v>
      </c>
      <c r="L40">
        <v>57</v>
      </c>
      <c r="M40">
        <v>215</v>
      </c>
      <c r="N40">
        <v>1</v>
      </c>
      <c r="O40" t="s">
        <v>55</v>
      </c>
      <c r="P40" t="s">
        <v>509</v>
      </c>
      <c r="Q40" s="12" t="s">
        <v>415</v>
      </c>
      <c r="R40">
        <v>689</v>
      </c>
      <c r="S40">
        <f t="shared" si="0"/>
        <v>0.563785463292808</v>
      </c>
      <c r="T40" s="3">
        <f t="shared" si="1"/>
        <v>2.2928673710530507</v>
      </c>
      <c r="U40" s="3"/>
      <c r="V40">
        <v>70</v>
      </c>
      <c r="W40">
        <v>2</v>
      </c>
      <c r="X40">
        <v>20</v>
      </c>
      <c r="Y40">
        <v>22</v>
      </c>
      <c r="Z40">
        <v>43</v>
      </c>
      <c r="AA40" s="3"/>
      <c r="AB40">
        <v>8</v>
      </c>
      <c r="AC40">
        <v>3</v>
      </c>
      <c r="AD40">
        <v>8</v>
      </c>
      <c r="AE40">
        <v>8</v>
      </c>
      <c r="AF40">
        <v>10</v>
      </c>
      <c r="AG40" s="3"/>
      <c r="AH40">
        <v>-0.2</v>
      </c>
      <c r="AI40">
        <f>$H40-$H37</f>
        <v>4.579999999999927</v>
      </c>
      <c r="AK40">
        <f>$AK37*10^((($AK$1/$AJ$2)*$AI40)/20)</f>
        <v>1.3775475018267151</v>
      </c>
      <c r="AL40">
        <v>58.62</v>
      </c>
    </row>
    <row r="41" spans="1:38" ht="12.75">
      <c r="A41" t="s">
        <v>77</v>
      </c>
      <c r="B41">
        <v>1150</v>
      </c>
      <c r="D41">
        <v>2</v>
      </c>
      <c r="E41" t="s">
        <v>72</v>
      </c>
      <c r="F41">
        <v>-5.5</v>
      </c>
      <c r="G41">
        <v>582</v>
      </c>
      <c r="H41">
        <v>2069.05</v>
      </c>
      <c r="I41">
        <f t="shared" si="2"/>
        <v>29.990000000000236</v>
      </c>
      <c r="J41" s="2">
        <f>$I41/$K$1</f>
        <v>9.996666666666745E-08</v>
      </c>
      <c r="K41" t="s">
        <v>347</v>
      </c>
      <c r="L41">
        <v>71</v>
      </c>
      <c r="M41">
        <v>221</v>
      </c>
      <c r="N41">
        <v>2</v>
      </c>
      <c r="O41" t="s">
        <v>72</v>
      </c>
      <c r="P41" t="s">
        <v>510</v>
      </c>
      <c r="Q41" s="12" t="s">
        <v>416</v>
      </c>
      <c r="R41">
        <v>840</v>
      </c>
      <c r="S41">
        <f t="shared" si="0"/>
        <v>0.49615957145483786</v>
      </c>
      <c r="T41" s="3">
        <f t="shared" si="1"/>
        <v>2.627843038327814</v>
      </c>
      <c r="U41" s="3"/>
      <c r="AA41" s="3"/>
      <c r="AG41" s="3"/>
      <c r="AH41">
        <v>-0.67</v>
      </c>
      <c r="AI41">
        <f t="shared" si="3"/>
        <v>29.990000000000236</v>
      </c>
      <c r="AK41">
        <f>$AK40*10^((($AK$1/$AJ$2)*$AI41)/20)</f>
        <v>1.2764710275638376</v>
      </c>
      <c r="AL41">
        <v>26.81</v>
      </c>
    </row>
    <row r="42" spans="4:38" ht="12.75">
      <c r="D42">
        <v>3</v>
      </c>
      <c r="E42" t="s">
        <v>56</v>
      </c>
      <c r="F42">
        <v>-5.5</v>
      </c>
      <c r="G42">
        <v>598</v>
      </c>
      <c r="H42">
        <v>2073.63</v>
      </c>
      <c r="I42">
        <f t="shared" si="2"/>
        <v>4.579999999999927</v>
      </c>
      <c r="J42" s="2">
        <f>$I42/$K$1</f>
        <v>1.5266666666666423E-08</v>
      </c>
      <c r="K42" t="s">
        <v>324</v>
      </c>
      <c r="L42">
        <v>73</v>
      </c>
      <c r="M42">
        <v>218</v>
      </c>
      <c r="N42">
        <v>3</v>
      </c>
      <c r="O42" t="s">
        <v>56</v>
      </c>
      <c r="P42" t="s">
        <v>511</v>
      </c>
      <c r="Q42" s="12" t="s">
        <v>417</v>
      </c>
      <c r="R42">
        <v>875</v>
      </c>
      <c r="S42">
        <f t="shared" si="0"/>
        <v>0.4816802879065874</v>
      </c>
      <c r="T42" s="3">
        <f t="shared" si="1"/>
        <v>2.711447821685601</v>
      </c>
      <c r="U42" s="3"/>
      <c r="AA42" s="3"/>
      <c r="AG42" s="3"/>
      <c r="AH42">
        <v>-1.6</v>
      </c>
      <c r="AI42">
        <f t="shared" si="3"/>
        <v>4.579999999999927</v>
      </c>
      <c r="AK42">
        <f>$AK41*10^((($AK$1/$AJ$2)*$AI42)/20)</f>
        <v>1.261701673079102</v>
      </c>
      <c r="AL42">
        <v>58.62</v>
      </c>
    </row>
    <row r="43" spans="4:38" ht="12.75">
      <c r="D43">
        <v>4</v>
      </c>
      <c r="E43" t="s">
        <v>73</v>
      </c>
      <c r="F43">
        <v>-5.5</v>
      </c>
      <c r="G43">
        <v>695</v>
      </c>
      <c r="H43">
        <v>2103.63</v>
      </c>
      <c r="I43">
        <f t="shared" si="2"/>
        <v>30</v>
      </c>
      <c r="J43" s="2">
        <f>$I43/$K$1</f>
        <v>1E-07</v>
      </c>
      <c r="K43" t="s">
        <v>348</v>
      </c>
      <c r="L43">
        <v>85</v>
      </c>
      <c r="M43">
        <v>231</v>
      </c>
      <c r="N43">
        <v>4</v>
      </c>
      <c r="O43" t="s">
        <v>73</v>
      </c>
      <c r="P43" t="s">
        <v>512</v>
      </c>
      <c r="Q43" s="12" t="s">
        <v>418</v>
      </c>
      <c r="R43">
        <v>1025</v>
      </c>
      <c r="S43">
        <f t="shared" si="0"/>
        <v>0.4242617448890456</v>
      </c>
      <c r="T43" s="3">
        <f t="shared" si="1"/>
        <v>3.0956941177934674</v>
      </c>
      <c r="U43" s="3"/>
      <c r="AA43" s="3"/>
      <c r="AG43" s="3"/>
      <c r="AH43">
        <v>-0.29</v>
      </c>
      <c r="AI43">
        <f t="shared" si="3"/>
        <v>30</v>
      </c>
      <c r="AK43">
        <f>$AK42*10^((($AK$1/$AJ$2)*$AI43)/20)</f>
        <v>1.1690955887632044</v>
      </c>
      <c r="AL43">
        <v>26.81</v>
      </c>
    </row>
    <row r="44" spans="10:33" ht="12.75">
      <c r="J44" s="2"/>
      <c r="T44" s="3"/>
      <c r="U44" s="3"/>
      <c r="AA44" s="3"/>
      <c r="AG44" s="3"/>
    </row>
    <row r="45" spans="4:33" ht="12.75">
      <c r="D45" t="s">
        <v>477</v>
      </c>
      <c r="E45" t="s">
        <v>94</v>
      </c>
      <c r="F45" t="s">
        <v>95</v>
      </c>
      <c r="J45" s="2"/>
      <c r="N45" t="s">
        <v>477</v>
      </c>
      <c r="O45" t="s">
        <v>295</v>
      </c>
      <c r="P45" t="s">
        <v>477</v>
      </c>
      <c r="T45" s="3"/>
      <c r="U45" s="3"/>
      <c r="AA45" s="3"/>
      <c r="AG45" s="3"/>
    </row>
    <row r="46" spans="4:38" ht="12.75">
      <c r="D46">
        <v>1</v>
      </c>
      <c r="E46" t="s">
        <v>57</v>
      </c>
      <c r="F46">
        <v>-1.5</v>
      </c>
      <c r="G46">
        <v>711</v>
      </c>
      <c r="H46">
        <v>2108.21</v>
      </c>
      <c r="I46">
        <f>$H46-$H43</f>
        <v>4.579999999999927</v>
      </c>
      <c r="J46" s="2">
        <f>$I46/$K$1</f>
        <v>1.5266666666666423E-08</v>
      </c>
      <c r="K46" t="s">
        <v>325</v>
      </c>
      <c r="L46">
        <v>89</v>
      </c>
      <c r="M46">
        <v>217</v>
      </c>
      <c r="N46">
        <v>1</v>
      </c>
      <c r="O46" t="s">
        <v>57</v>
      </c>
      <c r="P46" t="s">
        <v>513</v>
      </c>
      <c r="Q46" s="12" t="s">
        <v>419</v>
      </c>
      <c r="R46">
        <v>1060</v>
      </c>
      <c r="S46">
        <f t="shared" si="0"/>
        <v>0.4118806351486622</v>
      </c>
      <c r="T46" s="3">
        <f t="shared" si="1"/>
        <v>3.1914009891073825</v>
      </c>
      <c r="U46" s="3"/>
      <c r="V46">
        <v>98</v>
      </c>
      <c r="W46">
        <v>3</v>
      </c>
      <c r="X46">
        <v>22</v>
      </c>
      <c r="Y46">
        <v>24</v>
      </c>
      <c r="Z46">
        <v>43</v>
      </c>
      <c r="AA46" s="3"/>
      <c r="AB46">
        <v>10</v>
      </c>
      <c r="AC46">
        <v>10</v>
      </c>
      <c r="AD46">
        <v>10</v>
      </c>
      <c r="AE46">
        <v>10</v>
      </c>
      <c r="AF46">
        <v>13</v>
      </c>
      <c r="AG46" s="3"/>
      <c r="AH46">
        <v>-0.5</v>
      </c>
      <c r="AI46">
        <f>$H46-$H43</f>
        <v>4.579999999999927</v>
      </c>
      <c r="AK46">
        <f>$AK43*10^((($AK$1/$AJ$2)*$AI46)/20)</f>
        <v>1.1555686172894073</v>
      </c>
      <c r="AL46">
        <v>58.62</v>
      </c>
    </row>
    <row r="47" spans="4:38" ht="12.75">
      <c r="D47">
        <v>2</v>
      </c>
      <c r="E47" t="s">
        <v>74</v>
      </c>
      <c r="F47">
        <v>-1.5</v>
      </c>
      <c r="G47">
        <v>809</v>
      </c>
      <c r="H47">
        <v>2138.21</v>
      </c>
      <c r="I47">
        <f t="shared" si="2"/>
        <v>30</v>
      </c>
      <c r="J47" s="2">
        <f>$I47/$K$1</f>
        <v>1E-07</v>
      </c>
      <c r="K47" t="s">
        <v>349</v>
      </c>
      <c r="L47">
        <v>99</v>
      </c>
      <c r="M47">
        <v>256</v>
      </c>
      <c r="N47">
        <v>2</v>
      </c>
      <c r="O47" t="s">
        <v>74</v>
      </c>
      <c r="P47" t="s">
        <v>514</v>
      </c>
      <c r="Q47" s="12" t="s">
        <v>420</v>
      </c>
      <c r="R47">
        <v>1211</v>
      </c>
      <c r="S47">
        <f t="shared" si="0"/>
        <v>0.36247568043408523</v>
      </c>
      <c r="T47" s="3">
        <f t="shared" si="1"/>
        <v>3.6298442040228602</v>
      </c>
      <c r="U47" s="3"/>
      <c r="AA47" s="3"/>
      <c r="AG47" s="3"/>
      <c r="AH47">
        <v>0.25</v>
      </c>
      <c r="AI47">
        <f t="shared" si="3"/>
        <v>30</v>
      </c>
      <c r="AK47">
        <f>$AK46*10^((($AK$1/$AJ$2)*$AI47)/20)</f>
        <v>1.070752462180133</v>
      </c>
      <c r="AL47">
        <v>26.81</v>
      </c>
    </row>
    <row r="48" spans="4:38" ht="12.75">
      <c r="D48">
        <v>3</v>
      </c>
      <c r="E48" t="s">
        <v>58</v>
      </c>
      <c r="F48">
        <v>-1.5</v>
      </c>
      <c r="G48">
        <v>825</v>
      </c>
      <c r="H48">
        <v>2142.78</v>
      </c>
      <c r="I48">
        <f t="shared" si="2"/>
        <v>4.570000000000164</v>
      </c>
      <c r="J48" s="2">
        <f>$I48/$K$1</f>
        <v>1.523333333333388E-08</v>
      </c>
      <c r="K48" t="s">
        <v>326</v>
      </c>
      <c r="L48">
        <v>100</v>
      </c>
      <c r="M48">
        <v>237</v>
      </c>
      <c r="N48">
        <v>3</v>
      </c>
      <c r="O48" t="s">
        <v>58</v>
      </c>
      <c r="P48" t="s">
        <v>515</v>
      </c>
      <c r="Q48" s="12" t="s">
        <v>421</v>
      </c>
      <c r="R48">
        <v>1245</v>
      </c>
      <c r="S48">
        <f t="shared" si="0"/>
        <v>0.3521955576545512</v>
      </c>
      <c r="T48" s="3">
        <f t="shared" si="1"/>
        <v>3.7340714284423804</v>
      </c>
      <c r="U48" s="3"/>
      <c r="AA48" s="3"/>
      <c r="AG48" s="3"/>
      <c r="AH48">
        <v>-0.9</v>
      </c>
      <c r="AI48">
        <f t="shared" si="3"/>
        <v>4.570000000000164</v>
      </c>
      <c r="AK48">
        <f>$AK47*10^((($AK$1/$AJ$2)*$AI48)/20)</f>
        <v>1.058390259398222</v>
      </c>
      <c r="AL48">
        <v>58.62</v>
      </c>
    </row>
    <row r="49" spans="4:38" ht="12.75">
      <c r="D49">
        <v>4</v>
      </c>
      <c r="E49" t="s">
        <v>75</v>
      </c>
      <c r="F49">
        <v>-1.5</v>
      </c>
      <c r="G49">
        <v>922</v>
      </c>
      <c r="H49">
        <v>2172.78</v>
      </c>
      <c r="I49">
        <f t="shared" si="2"/>
        <v>30</v>
      </c>
      <c r="J49" s="2">
        <f>$I49/$K$1</f>
        <v>1E-07</v>
      </c>
      <c r="K49" t="s">
        <v>329</v>
      </c>
      <c r="L49">
        <v>113</v>
      </c>
      <c r="M49">
        <v>261</v>
      </c>
      <c r="N49">
        <v>4</v>
      </c>
      <c r="O49" t="s">
        <v>75</v>
      </c>
      <c r="P49" t="s">
        <v>516</v>
      </c>
      <c r="Q49" s="12" t="s">
        <v>422</v>
      </c>
      <c r="R49">
        <v>1396</v>
      </c>
      <c r="S49">
        <f t="shared" si="0"/>
        <v>0.30994980951366596</v>
      </c>
      <c r="T49" s="3">
        <f t="shared" si="1"/>
        <v>4.219151302339594</v>
      </c>
      <c r="U49" s="3"/>
      <c r="AA49" s="3"/>
      <c r="AG49" s="3"/>
      <c r="AH49">
        <v>-0.08</v>
      </c>
      <c r="AI49">
        <f t="shared" si="3"/>
        <v>30</v>
      </c>
      <c r="AK49">
        <f>$AK48*10^((($AK$1/$AJ$2)*$AI49)/20)</f>
        <v>0.9807067786735265</v>
      </c>
      <c r="AL49">
        <v>26.81</v>
      </c>
    </row>
    <row r="50" spans="10:33" ht="12.75">
      <c r="J50" s="2"/>
      <c r="T50" s="3"/>
      <c r="U50" s="3"/>
      <c r="AA50" s="3"/>
      <c r="AG50" s="3"/>
    </row>
    <row r="51" spans="4:33" ht="12.75">
      <c r="D51" t="s">
        <v>477</v>
      </c>
      <c r="E51" t="s">
        <v>96</v>
      </c>
      <c r="F51" t="s">
        <v>97</v>
      </c>
      <c r="J51" s="2"/>
      <c r="N51" t="s">
        <v>477</v>
      </c>
      <c r="O51" t="s">
        <v>296</v>
      </c>
      <c r="P51" t="s">
        <v>477</v>
      </c>
      <c r="T51" s="3"/>
      <c r="U51" s="3"/>
      <c r="AA51" s="3"/>
      <c r="AG51" s="3"/>
    </row>
    <row r="52" spans="4:38" ht="12.75">
      <c r="D52">
        <v>1</v>
      </c>
      <c r="E52" t="s">
        <v>59</v>
      </c>
      <c r="F52">
        <v>2</v>
      </c>
      <c r="G52">
        <v>938</v>
      </c>
      <c r="H52">
        <v>2177.36</v>
      </c>
      <c r="I52">
        <f>$H52-$H49</f>
        <v>4.579999999999927</v>
      </c>
      <c r="J52" s="2">
        <f>$I52/$K$1</f>
        <v>1.5266666666666423E-08</v>
      </c>
      <c r="K52" t="s">
        <v>327</v>
      </c>
      <c r="L52">
        <v>118</v>
      </c>
      <c r="M52">
        <v>268</v>
      </c>
      <c r="N52">
        <v>1</v>
      </c>
      <c r="O52" t="s">
        <v>59</v>
      </c>
      <c r="P52" t="s">
        <v>517</v>
      </c>
      <c r="Q52" s="12" t="s">
        <v>423</v>
      </c>
      <c r="R52">
        <v>1431</v>
      </c>
      <c r="S52">
        <f t="shared" si="0"/>
        <v>0.30090463244590265</v>
      </c>
      <c r="T52" s="3">
        <f t="shared" si="1"/>
        <v>4.3362904759285215</v>
      </c>
      <c r="U52" s="3"/>
      <c r="V52">
        <v>128</v>
      </c>
      <c r="W52">
        <v>2</v>
      </c>
      <c r="X52">
        <v>20</v>
      </c>
      <c r="Y52">
        <v>24</v>
      </c>
      <c r="Z52">
        <v>42</v>
      </c>
      <c r="AA52" s="3"/>
      <c r="AB52">
        <v>10</v>
      </c>
      <c r="AC52">
        <v>15</v>
      </c>
      <c r="AD52">
        <v>15</v>
      </c>
      <c r="AE52">
        <v>16</v>
      </c>
      <c r="AF52">
        <v>20</v>
      </c>
      <c r="AG52" s="3"/>
      <c r="AH52">
        <v>0</v>
      </c>
      <c r="AI52">
        <f>$H52-$H49</f>
        <v>4.579999999999927</v>
      </c>
      <c r="AK52">
        <f>$AK49*10^((($AK$1/$AJ$2)*$AI52)/20)</f>
        <v>0.9693595520251816</v>
      </c>
      <c r="AL52">
        <v>58.62</v>
      </c>
    </row>
    <row r="53" spans="4:38" ht="12.75">
      <c r="D53">
        <v>2</v>
      </c>
      <c r="E53" t="s">
        <v>76</v>
      </c>
      <c r="F53">
        <v>2</v>
      </c>
      <c r="G53">
        <v>1036</v>
      </c>
      <c r="H53">
        <v>2207.36</v>
      </c>
      <c r="I53">
        <f t="shared" si="2"/>
        <v>30</v>
      </c>
      <c r="J53" s="2">
        <f>$I53/$K$1</f>
        <v>1E-07</v>
      </c>
      <c r="K53" t="s">
        <v>330</v>
      </c>
      <c r="L53">
        <v>130</v>
      </c>
      <c r="M53">
        <v>270</v>
      </c>
      <c r="N53">
        <v>2</v>
      </c>
      <c r="O53" t="s">
        <v>76</v>
      </c>
      <c r="P53" t="s">
        <v>518</v>
      </c>
      <c r="Q53" s="12" t="s">
        <v>424</v>
      </c>
      <c r="R53">
        <v>1582</v>
      </c>
      <c r="S53">
        <f t="shared" si="0"/>
        <v>0.26481121490994475</v>
      </c>
      <c r="T53" s="3">
        <f t="shared" si="1"/>
        <v>4.858131359059434</v>
      </c>
      <c r="U53" s="3"/>
      <c r="AA53" s="3"/>
      <c r="AG53" s="3"/>
      <c r="AH53">
        <v>-0.24</v>
      </c>
      <c r="AI53">
        <f t="shared" si="3"/>
        <v>30</v>
      </c>
      <c r="AK53">
        <f>$AK52*10^((($AK$1/$AJ$2)*$AI53)/20)</f>
        <v>0.8982107263378937</v>
      </c>
      <c r="AL53">
        <v>26.81</v>
      </c>
    </row>
    <row r="54" spans="4:38" ht="12.75">
      <c r="D54">
        <v>3</v>
      </c>
      <c r="E54" t="s">
        <v>60</v>
      </c>
      <c r="F54">
        <v>2</v>
      </c>
      <c r="G54">
        <v>1052</v>
      </c>
      <c r="H54">
        <v>2211.94</v>
      </c>
      <c r="I54">
        <f t="shared" si="2"/>
        <v>4.579999999999927</v>
      </c>
      <c r="J54" s="2">
        <f>$I54/$K$1</f>
        <v>1.5266666666666423E-08</v>
      </c>
      <c r="K54" t="s">
        <v>328</v>
      </c>
      <c r="L54">
        <v>132</v>
      </c>
      <c r="M54">
        <v>268</v>
      </c>
      <c r="N54">
        <v>3</v>
      </c>
      <c r="O54" t="s">
        <v>60</v>
      </c>
      <c r="P54" t="s">
        <v>519</v>
      </c>
      <c r="Q54" s="12" t="s">
        <v>425</v>
      </c>
      <c r="R54">
        <v>1617</v>
      </c>
      <c r="S54">
        <f t="shared" si="0"/>
        <v>0.2570833046003745</v>
      </c>
      <c r="T54" s="3">
        <f t="shared" si="1"/>
        <v>4.9822291952915165</v>
      </c>
      <c r="U54" s="3"/>
      <c r="AA54" s="3"/>
      <c r="AG54" s="3"/>
      <c r="AH54">
        <v>0.5</v>
      </c>
      <c r="AI54">
        <f t="shared" si="3"/>
        <v>4.579999999999927</v>
      </c>
      <c r="AK54">
        <f>$AK53*10^((($AK$1/$AJ$2)*$AI54)/20)</f>
        <v>0.8878180168029232</v>
      </c>
      <c r="AL54">
        <v>58.62</v>
      </c>
    </row>
    <row r="55" spans="4:38" ht="12.75">
      <c r="D55">
        <v>4</v>
      </c>
      <c r="E55" t="s">
        <v>77</v>
      </c>
      <c r="F55">
        <v>2</v>
      </c>
      <c r="G55">
        <v>1150</v>
      </c>
      <c r="H55">
        <v>2241.94</v>
      </c>
      <c r="I55">
        <f t="shared" si="2"/>
        <v>30</v>
      </c>
      <c r="J55" s="2">
        <f>$I55/$K$1</f>
        <v>1E-07</v>
      </c>
      <c r="K55" t="s">
        <v>331</v>
      </c>
      <c r="L55">
        <v>145</v>
      </c>
      <c r="M55">
        <v>281</v>
      </c>
      <c r="N55">
        <v>4</v>
      </c>
      <c r="O55" t="s">
        <v>77</v>
      </c>
      <c r="P55" t="s">
        <v>520</v>
      </c>
      <c r="Q55" s="12" t="s">
        <v>426</v>
      </c>
      <c r="R55">
        <v>1768</v>
      </c>
      <c r="S55">
        <f t="shared" si="0"/>
        <v>0.22624624177737743</v>
      </c>
      <c r="T55" s="3">
        <f t="shared" si="1"/>
        <v>5.5263038717709145</v>
      </c>
      <c r="U55" s="3"/>
      <c r="AA55" s="3"/>
      <c r="AG55" s="3"/>
      <c r="AH55">
        <v>-0.72</v>
      </c>
      <c r="AI55">
        <f t="shared" si="3"/>
        <v>30</v>
      </c>
      <c r="AK55">
        <f>$AK54*10^((($AK$1/$AJ$2)*$AI55)/20)</f>
        <v>0.8226541576470752</v>
      </c>
      <c r="AL55">
        <v>26.81</v>
      </c>
    </row>
    <row r="56" ht="12.75">
      <c r="U56" s="3"/>
    </row>
    <row r="57" ht="12.75">
      <c r="U57" s="3"/>
    </row>
    <row r="58" ht="12.75">
      <c r="U58" s="3"/>
    </row>
    <row r="59" spans="2:21" ht="12.75">
      <c r="B59" t="s">
        <v>306</v>
      </c>
      <c r="U59" s="3"/>
    </row>
    <row r="60" ht="12.75">
      <c r="U60" s="3"/>
    </row>
    <row r="61" ht="12.75">
      <c r="U61" s="3"/>
    </row>
    <row r="62" ht="12.75">
      <c r="U62" s="3"/>
    </row>
    <row r="63" ht="12.75">
      <c r="U63" s="3"/>
    </row>
    <row r="64" ht="12.75">
      <c r="U64" s="3"/>
    </row>
    <row r="65" ht="12.75">
      <c r="U65" s="3"/>
    </row>
    <row r="66" ht="12.75">
      <c r="U66" s="3"/>
    </row>
    <row r="67" ht="12.75">
      <c r="U67" s="3"/>
    </row>
    <row r="68" ht="12.75">
      <c r="U68" s="3"/>
    </row>
    <row r="69" ht="12.75">
      <c r="U69" s="3"/>
    </row>
  </sheetData>
  <printOptions/>
  <pageMargins left="0.75" right="0.75" top="1" bottom="1" header="0.5" footer="0.5"/>
  <pageSetup horizontalDpi="600" verticalDpi="600" orientation="landscape" paperSize="17" scale="85" r:id="rId1"/>
  <headerFooter alignWithMargins="0">
    <oddHeader>&amp;L&amp;"Arial,Bold"                                     MI-10&amp;C&amp;"Arial,Bold"RR - BPM - DDC CHANNEL INFO&amp;R&amp;"Arial,Bold"&amp;D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F48" sqref="AF48"/>
    </sheetView>
  </sheetViews>
  <sheetFormatPr defaultColWidth="9.140625" defaultRowHeight="12.75"/>
  <cols>
    <col min="2" max="2" width="8.00390625" style="0" customWidth="1"/>
    <col min="3" max="3" width="5.7109375" style="14" customWidth="1"/>
    <col min="4" max="4" width="3.7109375" style="0" customWidth="1"/>
    <col min="5" max="5" width="8.28125" style="0" customWidth="1"/>
    <col min="6" max="6" width="11.00390625" style="0" customWidth="1"/>
    <col min="7" max="7" width="8.28125" style="0" customWidth="1"/>
    <col min="8" max="8" width="9.28125" style="0" customWidth="1"/>
    <col min="9" max="9" width="7.7109375" style="0" customWidth="1"/>
    <col min="10" max="10" width="10.7109375" style="0" customWidth="1"/>
    <col min="11" max="11" width="9.28125" style="0" customWidth="1"/>
    <col min="12" max="13" width="7.7109375" style="0" customWidth="1"/>
    <col min="14" max="14" width="3.7109375" style="0" customWidth="1"/>
    <col min="15" max="15" width="11.28125" style="0" customWidth="1"/>
    <col min="16" max="16" width="5.7109375" style="0" customWidth="1"/>
    <col min="17" max="17" width="5.7109375" style="12" customWidth="1"/>
    <col min="18" max="18" width="9.28125" style="0" customWidth="1"/>
    <col min="19" max="19" width="9.28125" style="0" bestFit="1" customWidth="1"/>
    <col min="20" max="20" width="7.28125" style="0" customWidth="1"/>
    <col min="21" max="21" width="3.7109375" style="0" customWidth="1"/>
    <col min="22" max="22" width="7.7109375" style="0" customWidth="1"/>
    <col min="23" max="23" width="4.28125" style="0" customWidth="1"/>
    <col min="24" max="24" width="4.7109375" style="0" customWidth="1"/>
    <col min="25" max="25" width="4.57421875" style="0" customWidth="1"/>
    <col min="26" max="26" width="5.00390625" style="0" customWidth="1"/>
    <col min="27" max="27" width="3.7109375" style="0" customWidth="1"/>
    <col min="28" max="28" width="7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5.00390625" style="0" customWidth="1"/>
    <col min="33" max="33" width="3.7109375" style="0" customWidth="1"/>
    <col min="34" max="34" width="7.28125" style="0" customWidth="1"/>
    <col min="35" max="35" width="9.28125" style="0" bestFit="1" customWidth="1"/>
  </cols>
  <sheetData>
    <row r="1" spans="1:29" ht="12.75">
      <c r="A1" s="1" t="s">
        <v>481</v>
      </c>
      <c r="B1" t="s">
        <v>584</v>
      </c>
      <c r="C1" s="22"/>
      <c r="K1" s="24">
        <v>300000000</v>
      </c>
      <c r="R1" s="1">
        <v>0.00735</v>
      </c>
      <c r="S1" s="1">
        <v>0.675</v>
      </c>
      <c r="W1" s="1" t="s">
        <v>566</v>
      </c>
      <c r="X1" s="1"/>
      <c r="AC1" s="1" t="s">
        <v>566</v>
      </c>
    </row>
    <row r="2" spans="3:35" ht="12.75">
      <c r="C2" s="22"/>
      <c r="D2" s="1"/>
      <c r="E2" s="1"/>
      <c r="F2" s="11" t="s">
        <v>478</v>
      </c>
      <c r="G2" s="25" t="s">
        <v>98</v>
      </c>
      <c r="H2" s="1" t="s">
        <v>287</v>
      </c>
      <c r="I2" s="1"/>
      <c r="J2" s="1"/>
      <c r="K2" s="1"/>
      <c r="L2" s="1" t="s">
        <v>548</v>
      </c>
      <c r="M2" s="1" t="s">
        <v>549</v>
      </c>
      <c r="N2" s="1"/>
      <c r="O2" s="1" t="s">
        <v>453</v>
      </c>
      <c r="P2" s="1" t="s">
        <v>521</v>
      </c>
      <c r="Q2" s="25" t="s">
        <v>484</v>
      </c>
      <c r="R2" s="1" t="s">
        <v>454</v>
      </c>
      <c r="S2" s="1">
        <v>0.11</v>
      </c>
      <c r="T2" s="1" t="s">
        <v>456</v>
      </c>
      <c r="U2" s="1"/>
      <c r="V2" s="1" t="s">
        <v>564</v>
      </c>
      <c r="W2" s="1"/>
      <c r="X2" s="1"/>
      <c r="Y2" s="1"/>
      <c r="Z2" s="1"/>
      <c r="AA2" s="1"/>
      <c r="AB2" s="1" t="s">
        <v>563</v>
      </c>
      <c r="AC2" s="1"/>
      <c r="AD2" s="1"/>
      <c r="AE2" s="1"/>
      <c r="AF2" s="1"/>
      <c r="AG2" s="1"/>
      <c r="AH2" s="1" t="s">
        <v>459</v>
      </c>
      <c r="AI2" s="1" t="s">
        <v>463</v>
      </c>
    </row>
    <row r="3" spans="2:35" ht="12.75">
      <c r="B3" s="1" t="s">
        <v>98</v>
      </c>
      <c r="D3" s="1" t="s">
        <v>477</v>
      </c>
      <c r="E3" s="1" t="s">
        <v>80</v>
      </c>
      <c r="F3" s="1" t="s">
        <v>81</v>
      </c>
      <c r="G3" s="25" t="s">
        <v>483</v>
      </c>
      <c r="H3" s="25" t="s">
        <v>545</v>
      </c>
      <c r="I3" s="25" t="s">
        <v>546</v>
      </c>
      <c r="J3" s="25" t="s">
        <v>547</v>
      </c>
      <c r="K3" s="25" t="s">
        <v>310</v>
      </c>
      <c r="L3" s="25" t="s">
        <v>550</v>
      </c>
      <c r="M3" s="25" t="s">
        <v>550</v>
      </c>
      <c r="N3" s="25" t="s">
        <v>477</v>
      </c>
      <c r="O3" s="1" t="s">
        <v>289</v>
      </c>
      <c r="P3" s="1" t="s">
        <v>477</v>
      </c>
      <c r="Q3" s="25" t="s">
        <v>485</v>
      </c>
      <c r="R3" s="1" t="s">
        <v>483</v>
      </c>
      <c r="S3" s="1" t="s">
        <v>455</v>
      </c>
      <c r="T3" s="1" t="s">
        <v>457</v>
      </c>
      <c r="U3" s="1"/>
      <c r="V3" s="1" t="s">
        <v>304</v>
      </c>
      <c r="W3" s="1" t="s">
        <v>558</v>
      </c>
      <c r="X3" s="1" t="s">
        <v>559</v>
      </c>
      <c r="Y3" s="1" t="s">
        <v>560</v>
      </c>
      <c r="Z3" s="1" t="s">
        <v>561</v>
      </c>
      <c r="AA3" s="1"/>
      <c r="AB3" s="1" t="s">
        <v>304</v>
      </c>
      <c r="AC3" s="1" t="s">
        <v>558</v>
      </c>
      <c r="AD3" s="1" t="s">
        <v>559</v>
      </c>
      <c r="AE3" s="1" t="s">
        <v>560</v>
      </c>
      <c r="AF3" s="1" t="s">
        <v>561</v>
      </c>
      <c r="AG3" s="1"/>
      <c r="AH3" s="1" t="s">
        <v>461</v>
      </c>
      <c r="AI3" s="1" t="s">
        <v>460</v>
      </c>
    </row>
    <row r="4" spans="1:35" ht="12.75">
      <c r="A4" s="1" t="s">
        <v>100</v>
      </c>
      <c r="B4" s="1" t="s">
        <v>99</v>
      </c>
      <c r="D4">
        <v>1</v>
      </c>
      <c r="E4" t="s">
        <v>0</v>
      </c>
      <c r="F4">
        <v>-5.5</v>
      </c>
      <c r="G4">
        <v>736</v>
      </c>
      <c r="H4">
        <v>2246.51</v>
      </c>
      <c r="I4">
        <v>0</v>
      </c>
      <c r="J4" s="2">
        <f>$I4/$K$1</f>
        <v>0</v>
      </c>
      <c r="K4" t="s">
        <v>311</v>
      </c>
      <c r="L4">
        <v>599</v>
      </c>
      <c r="M4">
        <v>202</v>
      </c>
      <c r="N4">
        <v>1</v>
      </c>
      <c r="O4" t="s">
        <v>0</v>
      </c>
      <c r="P4" s="12" t="s">
        <v>486</v>
      </c>
      <c r="Q4" s="12" t="s">
        <v>391</v>
      </c>
      <c r="R4">
        <v>2317</v>
      </c>
      <c r="S4">
        <f>1.01*10^(-1*($R4*$R$1)/20)</f>
        <v>0.14217520848852214</v>
      </c>
      <c r="T4" s="3">
        <f>(7*$S$2-10*$S4)/(2*$S$2)+SQRT(100*POWER($S4,2)-140*$S$2*$S4+329*POWER($S$2,2))/(2*$S$2)</f>
        <v>5.913101059986144</v>
      </c>
      <c r="U4" s="3"/>
      <c r="V4">
        <v>480</v>
      </c>
      <c r="W4">
        <v>10</v>
      </c>
      <c r="X4">
        <v>7</v>
      </c>
      <c r="Y4">
        <v>7</v>
      </c>
      <c r="Z4">
        <v>4</v>
      </c>
      <c r="AA4" s="3"/>
      <c r="AB4">
        <v>150</v>
      </c>
      <c r="AC4">
        <v>40</v>
      </c>
      <c r="AD4">
        <v>22</v>
      </c>
      <c r="AE4">
        <v>20</v>
      </c>
      <c r="AF4">
        <v>2</v>
      </c>
      <c r="AG4" s="3"/>
      <c r="AH4">
        <v>58.62</v>
      </c>
      <c r="AI4">
        <v>0.4</v>
      </c>
    </row>
    <row r="5" spans="1:35" ht="12.75">
      <c r="A5" t="s">
        <v>0</v>
      </c>
      <c r="B5">
        <v>736</v>
      </c>
      <c r="D5">
        <v>2</v>
      </c>
      <c r="E5" t="s">
        <v>22</v>
      </c>
      <c r="F5">
        <v>-5.5</v>
      </c>
      <c r="G5">
        <v>638</v>
      </c>
      <c r="H5">
        <v>2276.51</v>
      </c>
      <c r="I5">
        <f>$H5-$H4</f>
        <v>30</v>
      </c>
      <c r="J5" s="2">
        <f aca="true" t="shared" si="0" ref="J5:J47">$I5/$K$1</f>
        <v>1E-07</v>
      </c>
      <c r="K5" t="s">
        <v>335</v>
      </c>
      <c r="L5">
        <v>598</v>
      </c>
      <c r="M5">
        <v>188</v>
      </c>
      <c r="N5">
        <v>2</v>
      </c>
      <c r="O5" t="s">
        <v>22</v>
      </c>
      <c r="P5" s="12" t="s">
        <v>487</v>
      </c>
      <c r="Q5" s="12" t="s">
        <v>392</v>
      </c>
      <c r="R5">
        <v>2166</v>
      </c>
      <c r="S5">
        <f aca="true" t="shared" si="1" ref="S5:S67">1.01*10^(-1*($R5*$R$1)/20)</f>
        <v>0.16155350092596</v>
      </c>
      <c r="T5" s="3">
        <f aca="true" t="shared" si="2" ref="T5:T67">(7*$S$2-10*$S5)/(2*$S$2)+SQRT(100*POWER($S5,2)-140*$S$2*$S5+329*POWER($S$2,2))/(2*$S$2)</f>
        <v>5.363790505849229</v>
      </c>
      <c r="U5" s="3"/>
      <c r="AA5" s="3"/>
      <c r="AG5" s="3"/>
      <c r="AH5">
        <v>26.81</v>
      </c>
      <c r="AI5">
        <v>-0.08</v>
      </c>
    </row>
    <row r="6" spans="1:35" ht="12.75">
      <c r="A6" t="s">
        <v>1</v>
      </c>
      <c r="B6">
        <v>622</v>
      </c>
      <c r="D6">
        <v>3</v>
      </c>
      <c r="E6" t="s">
        <v>1</v>
      </c>
      <c r="F6">
        <v>-5.5</v>
      </c>
      <c r="G6">
        <v>622</v>
      </c>
      <c r="H6">
        <v>2281.09</v>
      </c>
      <c r="I6">
        <f aca="true" t="shared" si="3" ref="I6:I47">$H6-$H5</f>
        <v>4.579999999999927</v>
      </c>
      <c r="J6" s="2">
        <f t="shared" si="0"/>
        <v>1.5266666666666423E-08</v>
      </c>
      <c r="K6" t="s">
        <v>312</v>
      </c>
      <c r="L6">
        <v>596</v>
      </c>
      <c r="M6">
        <v>188</v>
      </c>
      <c r="N6">
        <v>3</v>
      </c>
      <c r="O6" t="s">
        <v>1</v>
      </c>
      <c r="P6" s="12" t="s">
        <v>488</v>
      </c>
      <c r="Q6" s="12" t="s">
        <v>393</v>
      </c>
      <c r="R6">
        <v>2136</v>
      </c>
      <c r="S6">
        <f t="shared" si="1"/>
        <v>0.16570719801592268</v>
      </c>
      <c r="T6" s="3">
        <f t="shared" si="2"/>
        <v>5.255383706352433</v>
      </c>
      <c r="U6" s="3"/>
      <c r="AA6" s="3"/>
      <c r="AG6" s="3"/>
      <c r="AH6">
        <v>58.62</v>
      </c>
      <c r="AI6">
        <v>1.3</v>
      </c>
    </row>
    <row r="7" spans="1:35" ht="12.75">
      <c r="A7" t="s">
        <v>2</v>
      </c>
      <c r="B7">
        <v>509</v>
      </c>
      <c r="D7">
        <v>4</v>
      </c>
      <c r="E7" t="s">
        <v>23</v>
      </c>
      <c r="F7">
        <v>-5.5</v>
      </c>
      <c r="G7">
        <v>525</v>
      </c>
      <c r="H7">
        <v>2311.09</v>
      </c>
      <c r="I7">
        <f t="shared" si="3"/>
        <v>30</v>
      </c>
      <c r="J7" s="2">
        <f t="shared" si="0"/>
        <v>1E-07</v>
      </c>
      <c r="K7" t="s">
        <v>336</v>
      </c>
      <c r="L7">
        <v>594</v>
      </c>
      <c r="M7">
        <v>174</v>
      </c>
      <c r="N7">
        <v>4</v>
      </c>
      <c r="O7" t="s">
        <v>23</v>
      </c>
      <c r="P7" s="12" t="s">
        <v>489</v>
      </c>
      <c r="Q7" s="12" t="s">
        <v>394</v>
      </c>
      <c r="R7">
        <v>1980</v>
      </c>
      <c r="S7">
        <f t="shared" si="1"/>
        <v>0.189091224309725</v>
      </c>
      <c r="T7" s="3">
        <f t="shared" si="2"/>
        <v>4.700841045680338</v>
      </c>
      <c r="U7" s="3"/>
      <c r="AA7" s="3"/>
      <c r="AG7" s="3"/>
      <c r="AH7">
        <v>26.81</v>
      </c>
      <c r="AI7">
        <v>-0.36</v>
      </c>
    </row>
    <row r="8" spans="1:33" ht="12.75">
      <c r="A8" t="s">
        <v>3</v>
      </c>
      <c r="B8">
        <v>396</v>
      </c>
      <c r="J8" s="2"/>
      <c r="T8" s="3"/>
      <c r="U8" s="3"/>
      <c r="AA8" s="3"/>
      <c r="AG8" s="3"/>
    </row>
    <row r="9" spans="1:33" ht="12.75">
      <c r="A9" t="s">
        <v>4</v>
      </c>
      <c r="B9">
        <v>282</v>
      </c>
      <c r="D9" t="s">
        <v>477</v>
      </c>
      <c r="E9" t="s">
        <v>82</v>
      </c>
      <c r="F9" t="s">
        <v>83</v>
      </c>
      <c r="J9" s="2"/>
      <c r="N9" t="s">
        <v>477</v>
      </c>
      <c r="O9" t="s">
        <v>297</v>
      </c>
      <c r="P9" t="s">
        <v>477</v>
      </c>
      <c r="T9" s="3"/>
      <c r="U9" s="3"/>
      <c r="AA9" s="3"/>
      <c r="AG9" s="3"/>
    </row>
    <row r="10" spans="1:35" ht="12.75">
      <c r="A10" t="s">
        <v>5</v>
      </c>
      <c r="B10">
        <v>241</v>
      </c>
      <c r="D10">
        <v>1</v>
      </c>
      <c r="E10" t="s">
        <v>2</v>
      </c>
      <c r="F10">
        <v>-10</v>
      </c>
      <c r="G10">
        <v>509</v>
      </c>
      <c r="H10">
        <v>2315.67</v>
      </c>
      <c r="I10">
        <f>$H10-$H7</f>
        <v>4.579999999999927</v>
      </c>
      <c r="J10" s="2">
        <f t="shared" si="0"/>
        <v>1.5266666666666423E-08</v>
      </c>
      <c r="K10" t="s">
        <v>313</v>
      </c>
      <c r="L10">
        <v>593</v>
      </c>
      <c r="M10">
        <v>175</v>
      </c>
      <c r="N10">
        <v>1</v>
      </c>
      <c r="O10" t="s">
        <v>2</v>
      </c>
      <c r="P10" s="12" t="s">
        <v>490</v>
      </c>
      <c r="Q10" s="12" t="s">
        <v>395</v>
      </c>
      <c r="R10">
        <v>1945</v>
      </c>
      <c r="S10">
        <f t="shared" si="1"/>
        <v>0.1947752963425778</v>
      </c>
      <c r="T10" s="3">
        <f t="shared" si="2"/>
        <v>4.57930783483695</v>
      </c>
      <c r="U10" s="3"/>
      <c r="V10">
        <v>470</v>
      </c>
      <c r="W10">
        <v>19</v>
      </c>
      <c r="X10">
        <v>15</v>
      </c>
      <c r="Y10">
        <v>15</v>
      </c>
      <c r="Z10">
        <v>12</v>
      </c>
      <c r="AA10" s="3"/>
      <c r="AB10">
        <v>110</v>
      </c>
      <c r="AC10">
        <v>58</v>
      </c>
      <c r="AD10">
        <v>40</v>
      </c>
      <c r="AE10">
        <v>36</v>
      </c>
      <c r="AF10">
        <v>16</v>
      </c>
      <c r="AG10" s="3"/>
      <c r="AH10">
        <v>58.62</v>
      </c>
      <c r="AI10">
        <v>0</v>
      </c>
    </row>
    <row r="11" spans="1:35" ht="12.75">
      <c r="A11" t="s">
        <v>6</v>
      </c>
      <c r="B11">
        <v>354</v>
      </c>
      <c r="D11">
        <v>2</v>
      </c>
      <c r="E11" t="s">
        <v>24</v>
      </c>
      <c r="F11">
        <v>-10</v>
      </c>
      <c r="G11">
        <v>412</v>
      </c>
      <c r="H11">
        <v>2345.67</v>
      </c>
      <c r="I11">
        <f t="shared" si="3"/>
        <v>30</v>
      </c>
      <c r="J11" s="2">
        <f t="shared" si="0"/>
        <v>1E-07</v>
      </c>
      <c r="K11" t="s">
        <v>337</v>
      </c>
      <c r="L11">
        <v>592</v>
      </c>
      <c r="M11">
        <v>160</v>
      </c>
      <c r="N11">
        <v>2</v>
      </c>
      <c r="O11" t="s">
        <v>24</v>
      </c>
      <c r="P11" s="12" t="s">
        <v>491</v>
      </c>
      <c r="Q11" s="12" t="s">
        <v>396</v>
      </c>
      <c r="R11">
        <v>1794</v>
      </c>
      <c r="S11">
        <f t="shared" si="1"/>
        <v>0.2213229110233735</v>
      </c>
      <c r="T11" s="3">
        <f t="shared" si="2"/>
        <v>4.071675431368669</v>
      </c>
      <c r="U11" s="3"/>
      <c r="AA11" s="3"/>
      <c r="AG11" s="3"/>
      <c r="AH11">
        <v>26.81</v>
      </c>
      <c r="AI11">
        <v>-0.2</v>
      </c>
    </row>
    <row r="12" spans="1:35" ht="12.75">
      <c r="A12" t="s">
        <v>7</v>
      </c>
      <c r="B12">
        <v>468</v>
      </c>
      <c r="D12">
        <v>3</v>
      </c>
      <c r="E12" t="s">
        <v>3</v>
      </c>
      <c r="F12">
        <v>-10</v>
      </c>
      <c r="G12">
        <v>396</v>
      </c>
      <c r="H12">
        <v>2350.24</v>
      </c>
      <c r="I12">
        <f t="shared" si="3"/>
        <v>4.569999999999709</v>
      </c>
      <c r="J12" s="2">
        <f t="shared" si="0"/>
        <v>1.5233333333332365E-08</v>
      </c>
      <c r="K12" t="s">
        <v>314</v>
      </c>
      <c r="L12">
        <v>592</v>
      </c>
      <c r="M12">
        <v>111</v>
      </c>
      <c r="N12">
        <v>3</v>
      </c>
      <c r="O12" t="s">
        <v>3</v>
      </c>
      <c r="P12" s="12" t="s">
        <v>492</v>
      </c>
      <c r="Q12" s="12" t="s">
        <v>397</v>
      </c>
      <c r="R12">
        <v>1759</v>
      </c>
      <c r="S12">
        <f t="shared" si="1"/>
        <v>0.22797586582532106</v>
      </c>
      <c r="T12" s="3">
        <f t="shared" si="2"/>
        <v>3.958479376774301</v>
      </c>
      <c r="U12" s="3"/>
      <c r="AA12" s="3"/>
      <c r="AG12" s="3"/>
      <c r="AH12">
        <v>58.62</v>
      </c>
      <c r="AI12">
        <v>-1.1</v>
      </c>
    </row>
    <row r="13" spans="1:35" ht="12.75">
      <c r="A13" t="s">
        <v>8</v>
      </c>
      <c r="B13">
        <v>581</v>
      </c>
      <c r="D13">
        <v>4</v>
      </c>
      <c r="E13" t="s">
        <v>25</v>
      </c>
      <c r="F13">
        <v>-10</v>
      </c>
      <c r="G13">
        <v>296</v>
      </c>
      <c r="H13">
        <v>2380.24</v>
      </c>
      <c r="I13">
        <f t="shared" si="3"/>
        <v>30</v>
      </c>
      <c r="J13" s="2">
        <f t="shared" si="0"/>
        <v>1E-07</v>
      </c>
      <c r="K13" t="s">
        <v>338</v>
      </c>
      <c r="L13">
        <v>590</v>
      </c>
      <c r="M13">
        <v>146</v>
      </c>
      <c r="N13">
        <v>4</v>
      </c>
      <c r="O13" t="s">
        <v>25</v>
      </c>
      <c r="P13" s="12" t="s">
        <v>493</v>
      </c>
      <c r="Q13" s="12" t="s">
        <v>398</v>
      </c>
      <c r="R13">
        <v>1608</v>
      </c>
      <c r="S13">
        <f t="shared" si="1"/>
        <v>0.2590486741131162</v>
      </c>
      <c r="T13" s="3">
        <f t="shared" si="2"/>
        <v>3.492584543111473</v>
      </c>
      <c r="U13" s="3"/>
      <c r="AA13" s="3"/>
      <c r="AG13" s="3"/>
      <c r="AH13">
        <v>26.81</v>
      </c>
      <c r="AI13">
        <v>-0.51</v>
      </c>
    </row>
    <row r="14" spans="1:33" ht="12.75">
      <c r="A14" t="s">
        <v>9</v>
      </c>
      <c r="B14">
        <v>694</v>
      </c>
      <c r="J14" s="2"/>
      <c r="T14" s="3"/>
      <c r="U14" s="3"/>
      <c r="AA14" s="3"/>
      <c r="AG14" s="3"/>
    </row>
    <row r="15" spans="1:33" ht="12.75">
      <c r="A15" t="s">
        <v>10</v>
      </c>
      <c r="B15">
        <v>808</v>
      </c>
      <c r="D15" t="s">
        <v>477</v>
      </c>
      <c r="E15" t="s">
        <v>101</v>
      </c>
      <c r="F15" t="s">
        <v>103</v>
      </c>
      <c r="J15" s="2"/>
      <c r="N15" t="s">
        <v>477</v>
      </c>
      <c r="O15" t="s">
        <v>290</v>
      </c>
      <c r="P15" t="s">
        <v>477</v>
      </c>
      <c r="T15" s="3"/>
      <c r="U15" s="3"/>
      <c r="AA15" s="3"/>
      <c r="AG15" s="3"/>
    </row>
    <row r="16" spans="1:35" ht="12.75">
      <c r="A16" t="s">
        <v>11</v>
      </c>
      <c r="B16">
        <v>921</v>
      </c>
      <c r="D16">
        <v>1</v>
      </c>
      <c r="E16" t="s">
        <v>4</v>
      </c>
      <c r="F16">
        <v>-10</v>
      </c>
      <c r="G16">
        <v>282</v>
      </c>
      <c r="H16">
        <v>2384.82</v>
      </c>
      <c r="I16">
        <f>$H16-$H13</f>
        <v>4.580000000000382</v>
      </c>
      <c r="J16" s="2">
        <f t="shared" si="0"/>
        <v>1.526666666666794E-08</v>
      </c>
      <c r="K16" t="s">
        <v>315</v>
      </c>
      <c r="L16">
        <v>589</v>
      </c>
      <c r="M16">
        <v>148</v>
      </c>
      <c r="N16">
        <v>1</v>
      </c>
      <c r="O16" t="s">
        <v>4</v>
      </c>
      <c r="P16" s="12" t="s">
        <v>494</v>
      </c>
      <c r="Q16" s="12" t="s">
        <v>399</v>
      </c>
      <c r="R16">
        <v>1573</v>
      </c>
      <c r="S16">
        <f t="shared" si="1"/>
        <v>0.2668356633245359</v>
      </c>
      <c r="T16" s="3">
        <f t="shared" si="2"/>
        <v>3.390166408542747</v>
      </c>
      <c r="U16" s="3"/>
      <c r="V16">
        <v>476</v>
      </c>
      <c r="W16">
        <v>2</v>
      </c>
      <c r="X16">
        <v>3</v>
      </c>
      <c r="Y16">
        <v>7</v>
      </c>
      <c r="Z16">
        <v>26</v>
      </c>
      <c r="AA16" s="3"/>
      <c r="AB16">
        <v>70</v>
      </c>
      <c r="AC16">
        <v>74</v>
      </c>
      <c r="AD16">
        <v>58</v>
      </c>
      <c r="AE16">
        <v>60</v>
      </c>
      <c r="AF16">
        <v>62</v>
      </c>
      <c r="AG16" s="3"/>
      <c r="AH16">
        <v>58.62</v>
      </c>
      <c r="AI16">
        <v>-0.8</v>
      </c>
    </row>
    <row r="17" spans="1:35" ht="12.75">
      <c r="A17" t="s">
        <v>12</v>
      </c>
      <c r="B17">
        <v>1036</v>
      </c>
      <c r="D17">
        <v>2</v>
      </c>
      <c r="E17" t="s">
        <v>26</v>
      </c>
      <c r="F17">
        <v>-10</v>
      </c>
      <c r="G17">
        <v>225</v>
      </c>
      <c r="H17">
        <v>2414.82</v>
      </c>
      <c r="I17">
        <f t="shared" si="3"/>
        <v>30</v>
      </c>
      <c r="J17" s="2">
        <f t="shared" si="0"/>
        <v>1E-07</v>
      </c>
      <c r="K17" t="s">
        <v>339</v>
      </c>
      <c r="L17">
        <v>590</v>
      </c>
      <c r="M17">
        <v>135</v>
      </c>
      <c r="N17">
        <v>2</v>
      </c>
      <c r="O17" t="s">
        <v>26</v>
      </c>
      <c r="P17" s="12" t="s">
        <v>495</v>
      </c>
      <c r="Q17" s="12" t="s">
        <v>400</v>
      </c>
      <c r="R17">
        <v>1421</v>
      </c>
      <c r="S17">
        <f t="shared" si="1"/>
        <v>0.303461691168354</v>
      </c>
      <c r="T17" s="3">
        <f t="shared" si="2"/>
        <v>2.9712983430145012</v>
      </c>
      <c r="U17" s="3"/>
      <c r="AA17" s="3"/>
      <c r="AG17" s="3"/>
      <c r="AH17">
        <v>26.81</v>
      </c>
      <c r="AI17">
        <v>0.81</v>
      </c>
    </row>
    <row r="18" spans="1:35" ht="12.75">
      <c r="A18" t="s">
        <v>13</v>
      </c>
      <c r="B18">
        <v>1125</v>
      </c>
      <c r="D18">
        <v>3</v>
      </c>
      <c r="E18" t="s">
        <v>5</v>
      </c>
      <c r="F18">
        <v>-10</v>
      </c>
      <c r="G18">
        <v>241</v>
      </c>
      <c r="H18">
        <v>2419.4</v>
      </c>
      <c r="I18">
        <f t="shared" si="3"/>
        <v>4.579999999999927</v>
      </c>
      <c r="J18" s="2">
        <f t="shared" si="0"/>
        <v>1.5266666666666423E-08</v>
      </c>
      <c r="K18" t="s">
        <v>316</v>
      </c>
      <c r="L18">
        <v>591</v>
      </c>
      <c r="M18">
        <v>139</v>
      </c>
      <c r="N18">
        <v>3</v>
      </c>
      <c r="O18" t="s">
        <v>5</v>
      </c>
      <c r="P18" s="12" t="s">
        <v>496</v>
      </c>
      <c r="Q18" s="12" t="s">
        <v>401</v>
      </c>
      <c r="R18">
        <v>1383</v>
      </c>
      <c r="S18">
        <f t="shared" si="1"/>
        <v>0.3133782664436971</v>
      </c>
      <c r="T18" s="3">
        <f t="shared" si="2"/>
        <v>2.873299817208462</v>
      </c>
      <c r="U18" s="3"/>
      <c r="AA18" s="3"/>
      <c r="AG18" s="3"/>
      <c r="AH18">
        <v>58.62</v>
      </c>
      <c r="AI18">
        <v>1.1</v>
      </c>
    </row>
    <row r="19" spans="1:35" ht="12.75">
      <c r="A19" t="s">
        <v>14</v>
      </c>
      <c r="B19">
        <v>1212</v>
      </c>
      <c r="D19">
        <v>4</v>
      </c>
      <c r="E19" t="s">
        <v>27</v>
      </c>
      <c r="F19">
        <v>-10</v>
      </c>
      <c r="G19">
        <v>338</v>
      </c>
      <c r="H19">
        <v>2449.74</v>
      </c>
      <c r="I19">
        <f t="shared" si="3"/>
        <v>30.33999999999969</v>
      </c>
      <c r="J19" s="2">
        <f t="shared" si="0"/>
        <v>1.0113333333333231E-07</v>
      </c>
      <c r="K19" t="s">
        <v>340</v>
      </c>
      <c r="L19">
        <v>604</v>
      </c>
      <c r="M19">
        <v>136</v>
      </c>
      <c r="N19">
        <v>4</v>
      </c>
      <c r="O19" t="s">
        <v>27</v>
      </c>
      <c r="P19" s="12" t="s">
        <v>497</v>
      </c>
      <c r="Q19" s="12" t="s">
        <v>402</v>
      </c>
      <c r="R19">
        <v>1236</v>
      </c>
      <c r="S19">
        <f t="shared" si="1"/>
        <v>0.35488804837312693</v>
      </c>
      <c r="T19" s="3">
        <f t="shared" si="2"/>
        <v>2.5196031428096806</v>
      </c>
      <c r="U19" s="3"/>
      <c r="AA19" s="3"/>
      <c r="AG19" s="3"/>
      <c r="AH19">
        <v>26.81</v>
      </c>
      <c r="AI19">
        <v>0.33</v>
      </c>
    </row>
    <row r="20" spans="1:33" ht="12.75">
      <c r="A20" t="s">
        <v>15</v>
      </c>
      <c r="B20">
        <v>1280</v>
      </c>
      <c r="J20" s="2"/>
      <c r="T20" s="3"/>
      <c r="U20" s="3"/>
      <c r="AA20" s="3"/>
      <c r="AG20" s="3"/>
    </row>
    <row r="21" spans="1:33" ht="12.75">
      <c r="A21" t="s">
        <v>16</v>
      </c>
      <c r="B21">
        <v>1254</v>
      </c>
      <c r="D21" t="s">
        <v>477</v>
      </c>
      <c r="E21" t="s">
        <v>102</v>
      </c>
      <c r="F21" t="s">
        <v>86</v>
      </c>
      <c r="J21" s="2"/>
      <c r="N21" t="s">
        <v>477</v>
      </c>
      <c r="O21" t="s">
        <v>291</v>
      </c>
      <c r="P21" t="s">
        <v>477</v>
      </c>
      <c r="T21" s="3"/>
      <c r="U21" s="3"/>
      <c r="AA21" s="3"/>
      <c r="AG21" s="3"/>
    </row>
    <row r="22" spans="1:35" ht="12.75">
      <c r="A22" t="s">
        <v>17</v>
      </c>
      <c r="B22">
        <v>1172</v>
      </c>
      <c r="D22">
        <v>1</v>
      </c>
      <c r="E22" t="s">
        <v>6</v>
      </c>
      <c r="F22">
        <v>-10</v>
      </c>
      <c r="G22">
        <v>354</v>
      </c>
      <c r="H22">
        <v>2453.97</v>
      </c>
      <c r="I22">
        <f>$H22-$H19</f>
        <v>4.230000000000018</v>
      </c>
      <c r="J22" s="2">
        <f t="shared" si="0"/>
        <v>1.410000000000006E-08</v>
      </c>
      <c r="K22" t="s">
        <v>317</v>
      </c>
      <c r="L22">
        <v>607</v>
      </c>
      <c r="M22">
        <v>141</v>
      </c>
      <c r="N22">
        <v>1</v>
      </c>
      <c r="O22" t="s">
        <v>6</v>
      </c>
      <c r="P22" s="12" t="s">
        <v>497</v>
      </c>
      <c r="Q22" s="12" t="s">
        <v>443</v>
      </c>
      <c r="R22">
        <v>1201</v>
      </c>
      <c r="S22">
        <f t="shared" si="1"/>
        <v>0.3655559640202714</v>
      </c>
      <c r="T22" s="3">
        <f t="shared" si="2"/>
        <v>2.441267634498642</v>
      </c>
      <c r="U22" s="3"/>
      <c r="V22">
        <v>490</v>
      </c>
      <c r="W22">
        <v>8</v>
      </c>
      <c r="X22">
        <v>26</v>
      </c>
      <c r="Y22">
        <v>29</v>
      </c>
      <c r="Z22">
        <v>48</v>
      </c>
      <c r="AA22" s="3"/>
      <c r="AB22">
        <v>76</v>
      </c>
      <c r="AC22">
        <v>54</v>
      </c>
      <c r="AD22">
        <v>56</v>
      </c>
      <c r="AE22">
        <v>58</v>
      </c>
      <c r="AF22">
        <v>60</v>
      </c>
      <c r="AG22" s="3"/>
      <c r="AH22">
        <v>58.62</v>
      </c>
      <c r="AI22">
        <v>-0.2</v>
      </c>
    </row>
    <row r="23" spans="1:35" ht="12.75">
      <c r="A23" t="s">
        <v>18</v>
      </c>
      <c r="B23">
        <v>1130</v>
      </c>
      <c r="D23">
        <v>2</v>
      </c>
      <c r="E23" t="s">
        <v>28</v>
      </c>
      <c r="F23">
        <v>-10</v>
      </c>
      <c r="G23">
        <v>452</v>
      </c>
      <c r="H23">
        <v>2483.97</v>
      </c>
      <c r="I23">
        <f t="shared" si="3"/>
        <v>30</v>
      </c>
      <c r="J23" s="2">
        <f t="shared" si="0"/>
        <v>1E-07</v>
      </c>
      <c r="K23" t="s">
        <v>341</v>
      </c>
      <c r="L23">
        <v>619</v>
      </c>
      <c r="M23">
        <v>138</v>
      </c>
      <c r="N23">
        <v>2</v>
      </c>
      <c r="O23" t="s">
        <v>28</v>
      </c>
      <c r="P23" s="12" t="s">
        <v>498</v>
      </c>
      <c r="Q23" s="12" t="s">
        <v>436</v>
      </c>
      <c r="R23">
        <v>1049</v>
      </c>
      <c r="S23">
        <f t="shared" si="1"/>
        <v>0.41573240126957633</v>
      </c>
      <c r="T23" s="3">
        <f t="shared" si="2"/>
        <v>2.1263535044627524</v>
      </c>
      <c r="U23" s="3"/>
      <c r="AA23" s="3"/>
      <c r="AG23" s="3"/>
      <c r="AH23">
        <v>26.81</v>
      </c>
      <c r="AI23">
        <v>0.14</v>
      </c>
    </row>
    <row r="24" spans="1:35" ht="12.75">
      <c r="A24" t="s">
        <v>19</v>
      </c>
      <c r="B24">
        <v>1088</v>
      </c>
      <c r="D24">
        <v>3</v>
      </c>
      <c r="E24" t="s">
        <v>7</v>
      </c>
      <c r="F24">
        <v>-10</v>
      </c>
      <c r="G24">
        <v>468</v>
      </c>
      <c r="H24">
        <v>2488.55</v>
      </c>
      <c r="I24">
        <f t="shared" si="3"/>
        <v>4.580000000000382</v>
      </c>
      <c r="J24" s="2">
        <f t="shared" si="0"/>
        <v>1.526666666666794E-08</v>
      </c>
      <c r="K24" t="s">
        <v>318</v>
      </c>
      <c r="L24">
        <v>621</v>
      </c>
      <c r="M24">
        <v>142</v>
      </c>
      <c r="N24">
        <v>3</v>
      </c>
      <c r="O24" t="s">
        <v>7</v>
      </c>
      <c r="P24" s="12" t="s">
        <v>499</v>
      </c>
      <c r="Q24" s="12" t="s">
        <v>403</v>
      </c>
      <c r="R24">
        <v>1016</v>
      </c>
      <c r="S24">
        <f t="shared" si="1"/>
        <v>0.42750517254034204</v>
      </c>
      <c r="T24" s="3">
        <f t="shared" si="2"/>
        <v>2.0632328151255592</v>
      </c>
      <c r="U24" s="3"/>
      <c r="AA24" s="3"/>
      <c r="AG24" s="3"/>
      <c r="AH24">
        <v>58.62</v>
      </c>
      <c r="AI24">
        <v>-0.5</v>
      </c>
    </row>
    <row r="25" spans="1:35" ht="12.75">
      <c r="A25" t="s">
        <v>20</v>
      </c>
      <c r="B25">
        <v>1040</v>
      </c>
      <c r="D25">
        <v>4</v>
      </c>
      <c r="E25" t="s">
        <v>29</v>
      </c>
      <c r="F25">
        <v>-10</v>
      </c>
      <c r="G25">
        <v>565</v>
      </c>
      <c r="H25">
        <v>2518.55</v>
      </c>
      <c r="I25">
        <f t="shared" si="3"/>
        <v>30</v>
      </c>
      <c r="J25" s="2">
        <f t="shared" si="0"/>
        <v>1E-07</v>
      </c>
      <c r="K25" t="s">
        <v>342</v>
      </c>
      <c r="L25">
        <v>633</v>
      </c>
      <c r="M25">
        <v>140</v>
      </c>
      <c r="N25">
        <v>4</v>
      </c>
      <c r="O25" t="s">
        <v>29</v>
      </c>
      <c r="P25" s="12" t="s">
        <v>500</v>
      </c>
      <c r="Q25" s="12" t="s">
        <v>404</v>
      </c>
      <c r="R25">
        <v>863</v>
      </c>
      <c r="S25">
        <f t="shared" si="1"/>
        <v>0.4865963800890558</v>
      </c>
      <c r="T25" s="3">
        <f t="shared" si="2"/>
        <v>1.7935129774291525</v>
      </c>
      <c r="U25" s="3"/>
      <c r="AA25" s="3"/>
      <c r="AG25" s="3"/>
      <c r="AH25">
        <v>26.81</v>
      </c>
      <c r="AI25">
        <v>-0.29</v>
      </c>
    </row>
    <row r="26" spans="1:33" ht="12.75">
      <c r="A26" t="s">
        <v>21</v>
      </c>
      <c r="B26">
        <v>984</v>
      </c>
      <c r="J26" s="2"/>
      <c r="T26" s="3"/>
      <c r="U26" s="3"/>
      <c r="AA26" s="3"/>
      <c r="AG26" s="3"/>
    </row>
    <row r="27" spans="4:33" ht="12.75">
      <c r="D27" t="s">
        <v>477</v>
      </c>
      <c r="E27" t="s">
        <v>87</v>
      </c>
      <c r="F27" t="s">
        <v>88</v>
      </c>
      <c r="J27" s="2"/>
      <c r="N27" t="s">
        <v>477</v>
      </c>
      <c r="O27" t="s">
        <v>292</v>
      </c>
      <c r="P27" t="s">
        <v>477</v>
      </c>
      <c r="T27" s="3"/>
      <c r="U27" s="3"/>
      <c r="AA27" s="3"/>
      <c r="AG27" s="3"/>
    </row>
    <row r="28" spans="1:35" ht="12.75">
      <c r="A28" t="s">
        <v>22</v>
      </c>
      <c r="B28">
        <v>638</v>
      </c>
      <c r="D28">
        <v>1</v>
      </c>
      <c r="E28" t="s">
        <v>8</v>
      </c>
      <c r="F28">
        <v>-5.5</v>
      </c>
      <c r="G28">
        <v>581</v>
      </c>
      <c r="H28">
        <v>2523.12</v>
      </c>
      <c r="I28">
        <f>$H28-$H25</f>
        <v>4.569999999999709</v>
      </c>
      <c r="J28" s="2">
        <f t="shared" si="0"/>
        <v>1.5233333333332365E-08</v>
      </c>
      <c r="K28" t="s">
        <v>319</v>
      </c>
      <c r="L28">
        <v>638</v>
      </c>
      <c r="M28">
        <v>146</v>
      </c>
      <c r="N28">
        <v>1</v>
      </c>
      <c r="O28" t="s">
        <v>8</v>
      </c>
      <c r="P28" s="12" t="s">
        <v>501</v>
      </c>
      <c r="Q28" s="12" t="s">
        <v>444</v>
      </c>
      <c r="R28">
        <v>829</v>
      </c>
      <c r="S28">
        <f t="shared" si="1"/>
        <v>0.5007994852182205</v>
      </c>
      <c r="T28" s="3">
        <f t="shared" si="2"/>
        <v>1.738453230190835</v>
      </c>
      <c r="U28" s="3"/>
      <c r="V28">
        <v>520</v>
      </c>
      <c r="W28">
        <v>5</v>
      </c>
      <c r="X28">
        <v>24</v>
      </c>
      <c r="Y28">
        <v>28</v>
      </c>
      <c r="Z28">
        <v>47</v>
      </c>
      <c r="AA28" s="3"/>
      <c r="AB28">
        <v>80</v>
      </c>
      <c r="AC28">
        <v>55</v>
      </c>
      <c r="AD28">
        <v>57</v>
      </c>
      <c r="AE28">
        <v>58</v>
      </c>
      <c r="AF28">
        <v>61</v>
      </c>
      <c r="AG28" s="3"/>
      <c r="AH28">
        <v>58.62</v>
      </c>
      <c r="AI28">
        <v>-0.4</v>
      </c>
    </row>
    <row r="29" spans="1:35" ht="12.75">
      <c r="A29" t="s">
        <v>23</v>
      </c>
      <c r="B29">
        <v>525</v>
      </c>
      <c r="D29">
        <v>2</v>
      </c>
      <c r="E29" t="s">
        <v>30</v>
      </c>
      <c r="F29">
        <v>-5.5</v>
      </c>
      <c r="G29">
        <v>678</v>
      </c>
      <c r="H29">
        <v>2553.12</v>
      </c>
      <c r="I29">
        <f t="shared" si="3"/>
        <v>30</v>
      </c>
      <c r="J29" s="2">
        <f t="shared" si="0"/>
        <v>1E-07</v>
      </c>
      <c r="K29" t="s">
        <v>343</v>
      </c>
      <c r="L29">
        <v>649</v>
      </c>
      <c r="M29">
        <v>141</v>
      </c>
      <c r="N29">
        <v>2</v>
      </c>
      <c r="O29" t="s">
        <v>30</v>
      </c>
      <c r="P29" s="12" t="s">
        <v>502</v>
      </c>
      <c r="Q29" s="12" t="s">
        <v>437</v>
      </c>
      <c r="R29">
        <v>678</v>
      </c>
      <c r="S29">
        <f t="shared" si="1"/>
        <v>0.5690577911510754</v>
      </c>
      <c r="T29" s="3">
        <f t="shared" si="2"/>
        <v>1.5136390072604762</v>
      </c>
      <c r="U29" s="3"/>
      <c r="AA29" s="3"/>
      <c r="AG29" s="3"/>
      <c r="AH29">
        <v>26.81</v>
      </c>
      <c r="AI29">
        <v>-0.1</v>
      </c>
    </row>
    <row r="30" spans="1:35" ht="12.75">
      <c r="A30" t="s">
        <v>24</v>
      </c>
      <c r="B30">
        <v>412</v>
      </c>
      <c r="D30">
        <v>3</v>
      </c>
      <c r="E30" t="s">
        <v>9</v>
      </c>
      <c r="F30">
        <v>-5.5</v>
      </c>
      <c r="G30">
        <v>694</v>
      </c>
      <c r="H30">
        <v>2557.7</v>
      </c>
      <c r="I30">
        <f t="shared" si="3"/>
        <v>4.579999999999927</v>
      </c>
      <c r="J30" s="2">
        <f t="shared" si="0"/>
        <v>1.5266666666666423E-08</v>
      </c>
      <c r="K30" t="s">
        <v>320</v>
      </c>
      <c r="L30">
        <v>650</v>
      </c>
      <c r="M30">
        <v>148</v>
      </c>
      <c r="N30">
        <v>3</v>
      </c>
      <c r="O30" t="s">
        <v>9</v>
      </c>
      <c r="P30" s="12" t="s">
        <v>503</v>
      </c>
      <c r="Q30" s="12" t="s">
        <v>405</v>
      </c>
      <c r="R30">
        <v>695</v>
      </c>
      <c r="S30">
        <f t="shared" si="1"/>
        <v>0.5609302660027105</v>
      </c>
      <c r="T30" s="3">
        <f t="shared" si="2"/>
        <v>1.5374116323520575</v>
      </c>
      <c r="U30" s="3"/>
      <c r="AA30" s="3"/>
      <c r="AG30" s="3"/>
      <c r="AH30">
        <v>58.62</v>
      </c>
      <c r="AI30">
        <v>1.5</v>
      </c>
    </row>
    <row r="31" spans="1:35" ht="12.75">
      <c r="A31" t="s">
        <v>25</v>
      </c>
      <c r="B31">
        <v>296</v>
      </c>
      <c r="D31">
        <v>4</v>
      </c>
      <c r="E31" t="s">
        <v>31</v>
      </c>
      <c r="F31">
        <v>-5.5</v>
      </c>
      <c r="G31">
        <v>792</v>
      </c>
      <c r="H31">
        <v>2574.99</v>
      </c>
      <c r="I31">
        <f t="shared" si="3"/>
        <v>17.289999999999964</v>
      </c>
      <c r="J31" s="2">
        <f t="shared" si="0"/>
        <v>5.7633333333333214E-08</v>
      </c>
      <c r="K31" t="s">
        <v>344</v>
      </c>
      <c r="L31">
        <v>664</v>
      </c>
      <c r="M31">
        <v>143</v>
      </c>
      <c r="N31">
        <v>4</v>
      </c>
      <c r="O31" t="s">
        <v>31</v>
      </c>
      <c r="P31" s="12" t="s">
        <v>504</v>
      </c>
      <c r="Q31" s="12" t="s">
        <v>406</v>
      </c>
      <c r="R31">
        <v>846</v>
      </c>
      <c r="S31">
        <f t="shared" si="1"/>
        <v>0.49364685419604243</v>
      </c>
      <c r="T31" s="3">
        <f t="shared" si="2"/>
        <v>1.7657702275428413</v>
      </c>
      <c r="U31" s="3"/>
      <c r="AA31" s="3"/>
      <c r="AG31" s="3"/>
      <c r="AH31">
        <v>26.81</v>
      </c>
      <c r="AI31">
        <v>-0.67</v>
      </c>
    </row>
    <row r="32" spans="1:33" ht="12.75">
      <c r="A32" t="s">
        <v>26</v>
      </c>
      <c r="B32">
        <v>225</v>
      </c>
      <c r="F32" s="36" t="s">
        <v>556</v>
      </c>
      <c r="J32" s="2"/>
      <c r="T32" s="3"/>
      <c r="U32" s="3"/>
      <c r="AA32" s="3"/>
      <c r="AG32" s="3"/>
    </row>
    <row r="33" spans="1:33" ht="12.75">
      <c r="A33" t="s">
        <v>27</v>
      </c>
      <c r="B33">
        <v>338</v>
      </c>
      <c r="D33" t="s">
        <v>477</v>
      </c>
      <c r="E33" t="s">
        <v>89</v>
      </c>
      <c r="F33" t="s">
        <v>90</v>
      </c>
      <c r="J33" s="2"/>
      <c r="N33" t="s">
        <v>477</v>
      </c>
      <c r="O33" t="s">
        <v>293</v>
      </c>
      <c r="P33" t="s">
        <v>477</v>
      </c>
      <c r="T33" s="3"/>
      <c r="U33" s="3"/>
      <c r="AA33" s="3"/>
      <c r="AG33" s="3"/>
    </row>
    <row r="34" spans="1:35" ht="12.75">
      <c r="A34" t="s">
        <v>28</v>
      </c>
      <c r="B34">
        <v>452</v>
      </c>
      <c r="D34">
        <v>1</v>
      </c>
      <c r="E34" t="s">
        <v>10</v>
      </c>
      <c r="F34">
        <v>-1.5</v>
      </c>
      <c r="G34">
        <v>808</v>
      </c>
      <c r="H34">
        <v>2592.53</v>
      </c>
      <c r="I34">
        <f>$H34-$H31</f>
        <v>17.54000000000042</v>
      </c>
      <c r="J34" s="2">
        <f t="shared" si="0"/>
        <v>5.8466666666668064E-08</v>
      </c>
      <c r="K34" t="s">
        <v>321</v>
      </c>
      <c r="L34">
        <v>666</v>
      </c>
      <c r="M34">
        <v>150</v>
      </c>
      <c r="N34">
        <v>1</v>
      </c>
      <c r="O34" t="s">
        <v>10</v>
      </c>
      <c r="P34" s="12" t="s">
        <v>505</v>
      </c>
      <c r="Q34" s="12" t="s">
        <v>445</v>
      </c>
      <c r="R34">
        <v>881</v>
      </c>
      <c r="S34">
        <f t="shared" si="1"/>
        <v>0.47924089856034235</v>
      </c>
      <c r="T34" s="3">
        <f t="shared" si="2"/>
        <v>1.823357686507297</v>
      </c>
      <c r="U34" s="3"/>
      <c r="V34">
        <v>550</v>
      </c>
      <c r="W34">
        <v>6</v>
      </c>
      <c r="X34">
        <v>22</v>
      </c>
      <c r="Y34">
        <v>26</v>
      </c>
      <c r="Z34">
        <v>43</v>
      </c>
      <c r="AA34" s="3"/>
      <c r="AB34">
        <v>96</v>
      </c>
      <c r="AC34">
        <v>37</v>
      </c>
      <c r="AD34">
        <v>40</v>
      </c>
      <c r="AE34">
        <v>40</v>
      </c>
      <c r="AF34">
        <v>6</v>
      </c>
      <c r="AG34" s="3"/>
      <c r="AH34">
        <v>58.62</v>
      </c>
      <c r="AI34">
        <v>-0.1</v>
      </c>
    </row>
    <row r="35" spans="1:35" ht="12.75">
      <c r="A35" t="s">
        <v>29</v>
      </c>
      <c r="B35">
        <v>565</v>
      </c>
      <c r="D35">
        <v>2</v>
      </c>
      <c r="E35" t="s">
        <v>32</v>
      </c>
      <c r="F35">
        <v>-1.5</v>
      </c>
      <c r="G35">
        <v>905</v>
      </c>
      <c r="H35">
        <v>2622.28</v>
      </c>
      <c r="I35">
        <f t="shared" si="3"/>
        <v>29.75</v>
      </c>
      <c r="J35" s="2">
        <f t="shared" si="0"/>
        <v>9.916666666666666E-08</v>
      </c>
      <c r="K35" t="s">
        <v>345</v>
      </c>
      <c r="L35">
        <v>679</v>
      </c>
      <c r="M35">
        <v>145</v>
      </c>
      <c r="N35">
        <v>2</v>
      </c>
      <c r="O35" t="s">
        <v>32</v>
      </c>
      <c r="P35" s="12" t="s">
        <v>506</v>
      </c>
      <c r="Q35" s="12" t="s">
        <v>438</v>
      </c>
      <c r="R35">
        <v>1032</v>
      </c>
      <c r="S35">
        <f t="shared" si="1"/>
        <v>0.42175610109662814</v>
      </c>
      <c r="T35" s="3">
        <f t="shared" si="2"/>
        <v>2.0936098670216268</v>
      </c>
      <c r="U35" s="3"/>
      <c r="AA35" s="3"/>
      <c r="AG35" s="3"/>
      <c r="AH35">
        <v>26.81</v>
      </c>
      <c r="AI35">
        <v>0</v>
      </c>
    </row>
    <row r="36" spans="1:35" ht="12.75">
      <c r="A36" t="s">
        <v>30</v>
      </c>
      <c r="B36">
        <v>678</v>
      </c>
      <c r="D36">
        <v>3</v>
      </c>
      <c r="E36" t="s">
        <v>11</v>
      </c>
      <c r="F36">
        <v>-1.5</v>
      </c>
      <c r="G36">
        <v>921</v>
      </c>
      <c r="H36">
        <v>2626.85</v>
      </c>
      <c r="I36">
        <f t="shared" si="3"/>
        <v>4.569999999999709</v>
      </c>
      <c r="J36" s="2">
        <f t="shared" si="0"/>
        <v>1.5233333333332365E-08</v>
      </c>
      <c r="K36" t="s">
        <v>322</v>
      </c>
      <c r="L36">
        <v>680</v>
      </c>
      <c r="M36">
        <v>168</v>
      </c>
      <c r="N36">
        <v>3</v>
      </c>
      <c r="O36" t="s">
        <v>11</v>
      </c>
      <c r="P36" s="12" t="s">
        <v>507</v>
      </c>
      <c r="Q36" s="12" t="s">
        <v>407</v>
      </c>
      <c r="R36">
        <v>1067</v>
      </c>
      <c r="S36">
        <f t="shared" si="1"/>
        <v>0.40944811284583915</v>
      </c>
      <c r="T36" s="3">
        <f t="shared" si="2"/>
        <v>2.1615539453728267</v>
      </c>
      <c r="U36" s="3"/>
      <c r="AA36" s="3"/>
      <c r="AG36" s="3"/>
      <c r="AH36">
        <v>58.62</v>
      </c>
      <c r="AI36">
        <v>0</v>
      </c>
    </row>
    <row r="37" spans="1:33" ht="12.75">
      <c r="A37" t="s">
        <v>31</v>
      </c>
      <c r="B37">
        <v>792</v>
      </c>
      <c r="D37">
        <v>4</v>
      </c>
      <c r="E37" t="s">
        <v>33</v>
      </c>
      <c r="F37">
        <v>-1.5</v>
      </c>
      <c r="G37">
        <v>1019</v>
      </c>
      <c r="H37">
        <v>2656.85</v>
      </c>
      <c r="I37">
        <f t="shared" si="3"/>
        <v>30</v>
      </c>
      <c r="J37" s="2">
        <f t="shared" si="0"/>
        <v>1E-07</v>
      </c>
      <c r="K37" t="s">
        <v>346</v>
      </c>
      <c r="L37">
        <v>689</v>
      </c>
      <c r="M37">
        <v>731</v>
      </c>
      <c r="N37">
        <v>4</v>
      </c>
      <c r="P37" s="12" t="s">
        <v>508</v>
      </c>
      <c r="Q37" s="12" t="s">
        <v>439</v>
      </c>
      <c r="T37" s="3"/>
      <c r="U37" s="3"/>
      <c r="AA37" s="3"/>
      <c r="AG37" s="3"/>
    </row>
    <row r="38" spans="1:33" ht="12.75">
      <c r="A38" t="s">
        <v>32</v>
      </c>
      <c r="B38">
        <v>905</v>
      </c>
      <c r="J38" s="2"/>
      <c r="T38" s="3"/>
      <c r="U38" s="3"/>
      <c r="AA38" s="3"/>
      <c r="AG38" s="3"/>
    </row>
    <row r="39" spans="1:33" ht="12.75">
      <c r="A39" t="s">
        <v>33</v>
      </c>
      <c r="B39">
        <v>1019</v>
      </c>
      <c r="D39" t="s">
        <v>477</v>
      </c>
      <c r="E39" t="s">
        <v>160</v>
      </c>
      <c r="F39" t="s">
        <v>93</v>
      </c>
      <c r="J39" s="2"/>
      <c r="N39" t="s">
        <v>477</v>
      </c>
      <c r="O39" t="s">
        <v>294</v>
      </c>
      <c r="P39" t="s">
        <v>477</v>
      </c>
      <c r="T39" s="3"/>
      <c r="U39" s="3"/>
      <c r="AA39" s="3"/>
      <c r="AG39" s="3"/>
    </row>
    <row r="40" spans="1:35" ht="12.75">
      <c r="A40" t="s">
        <v>34</v>
      </c>
      <c r="B40">
        <v>1115</v>
      </c>
      <c r="D40">
        <v>1</v>
      </c>
      <c r="E40" t="s">
        <v>12</v>
      </c>
      <c r="F40">
        <v>2</v>
      </c>
      <c r="G40">
        <v>1036</v>
      </c>
      <c r="H40">
        <v>2661.43</v>
      </c>
      <c r="I40">
        <f>$H40-$H37</f>
        <v>4.579999999999927</v>
      </c>
      <c r="J40" s="2">
        <f t="shared" si="0"/>
        <v>1.5266666666666423E-08</v>
      </c>
      <c r="K40" t="s">
        <v>323</v>
      </c>
      <c r="L40">
        <v>697</v>
      </c>
      <c r="M40">
        <v>745</v>
      </c>
      <c r="N40">
        <v>1</v>
      </c>
      <c r="O40" t="s">
        <v>12</v>
      </c>
      <c r="P40" s="12" t="s">
        <v>509</v>
      </c>
      <c r="Q40" s="12" t="s">
        <v>446</v>
      </c>
      <c r="R40">
        <v>1237</v>
      </c>
      <c r="S40">
        <f t="shared" si="1"/>
        <v>0.35458786912265755</v>
      </c>
      <c r="T40" s="3">
        <f t="shared" si="2"/>
        <v>2.5218741109485414</v>
      </c>
      <c r="U40" s="3"/>
      <c r="V40">
        <v>580</v>
      </c>
      <c r="W40">
        <v>3</v>
      </c>
      <c r="X40">
        <v>18</v>
      </c>
      <c r="Y40">
        <v>21</v>
      </c>
      <c r="Z40">
        <v>34</v>
      </c>
      <c r="AA40" s="3"/>
      <c r="AB40">
        <v>688</v>
      </c>
      <c r="AC40">
        <v>36</v>
      </c>
      <c r="AD40">
        <v>41</v>
      </c>
      <c r="AE40">
        <v>41</v>
      </c>
      <c r="AF40">
        <v>42</v>
      </c>
      <c r="AG40" s="3"/>
      <c r="AH40">
        <v>58.62</v>
      </c>
      <c r="AI40">
        <v>-1.2</v>
      </c>
    </row>
    <row r="41" spans="1:35" ht="12.75">
      <c r="A41" t="s">
        <v>35</v>
      </c>
      <c r="B41">
        <v>1200</v>
      </c>
      <c r="D41">
        <v>2</v>
      </c>
      <c r="E41" t="s">
        <v>34</v>
      </c>
      <c r="F41">
        <v>2</v>
      </c>
      <c r="G41">
        <v>1115</v>
      </c>
      <c r="H41">
        <v>2685.92</v>
      </c>
      <c r="I41">
        <f t="shared" si="3"/>
        <v>24.490000000000236</v>
      </c>
      <c r="J41" s="2">
        <f t="shared" si="0"/>
        <v>8.163333333333412E-08</v>
      </c>
      <c r="K41" t="s">
        <v>347</v>
      </c>
      <c r="L41">
        <v>706</v>
      </c>
      <c r="M41">
        <v>731</v>
      </c>
      <c r="N41">
        <v>2</v>
      </c>
      <c r="O41" t="s">
        <v>34</v>
      </c>
      <c r="P41" s="12" t="s">
        <v>510</v>
      </c>
      <c r="Q41" s="12" t="s">
        <v>440</v>
      </c>
      <c r="R41">
        <v>1376</v>
      </c>
      <c r="S41">
        <f t="shared" si="1"/>
        <v>0.315240039885626</v>
      </c>
      <c r="T41" s="3">
        <f t="shared" si="2"/>
        <v>2.8555427931042026</v>
      </c>
      <c r="U41" s="3"/>
      <c r="AA41" s="3"/>
      <c r="AG41" s="3"/>
      <c r="AH41">
        <v>26.81</v>
      </c>
      <c r="AI41">
        <v>-0.03</v>
      </c>
    </row>
    <row r="42" spans="1:35" ht="12.75">
      <c r="A42" t="s">
        <v>36</v>
      </c>
      <c r="B42">
        <v>1297</v>
      </c>
      <c r="D42">
        <v>3</v>
      </c>
      <c r="E42" t="s">
        <v>13</v>
      </c>
      <c r="F42">
        <v>2</v>
      </c>
      <c r="G42">
        <v>1125</v>
      </c>
      <c r="H42">
        <v>2689</v>
      </c>
      <c r="I42">
        <f t="shared" si="3"/>
        <v>3.0799999999999272</v>
      </c>
      <c r="J42" s="2">
        <f t="shared" si="0"/>
        <v>1.0266666666666424E-08</v>
      </c>
      <c r="K42" t="s">
        <v>324</v>
      </c>
      <c r="L42">
        <v>706</v>
      </c>
      <c r="M42">
        <v>740</v>
      </c>
      <c r="N42">
        <v>3</v>
      </c>
      <c r="O42" t="s">
        <v>13</v>
      </c>
      <c r="P42" s="12" t="s">
        <v>511</v>
      </c>
      <c r="Q42" s="12" t="s">
        <v>447</v>
      </c>
      <c r="R42">
        <v>1426</v>
      </c>
      <c r="S42">
        <f t="shared" si="1"/>
        <v>0.30218045708223035</v>
      </c>
      <c r="T42" s="3">
        <f t="shared" si="2"/>
        <v>2.9843943849128145</v>
      </c>
      <c r="U42" s="3"/>
      <c r="AA42" s="3"/>
      <c r="AG42" s="3"/>
      <c r="AH42">
        <v>58.62</v>
      </c>
      <c r="AI42">
        <v>-0.5</v>
      </c>
    </row>
    <row r="43" spans="1:35" ht="12.75">
      <c r="A43" t="s">
        <v>37</v>
      </c>
      <c r="B43">
        <v>1304</v>
      </c>
      <c r="D43">
        <v>4</v>
      </c>
      <c r="E43" t="s">
        <v>35</v>
      </c>
      <c r="F43">
        <v>2</v>
      </c>
      <c r="G43">
        <v>1200</v>
      </c>
      <c r="H43">
        <v>2711.87</v>
      </c>
      <c r="I43">
        <f t="shared" si="3"/>
        <v>22.86999999999989</v>
      </c>
      <c r="J43" s="2">
        <f t="shared" si="0"/>
        <v>7.623333333333296E-08</v>
      </c>
      <c r="K43" t="s">
        <v>348</v>
      </c>
      <c r="L43">
        <v>717</v>
      </c>
      <c r="M43">
        <v>738</v>
      </c>
      <c r="N43">
        <v>4</v>
      </c>
      <c r="O43" t="s">
        <v>35</v>
      </c>
      <c r="P43" s="12" t="s">
        <v>512</v>
      </c>
      <c r="Q43" s="12" t="s">
        <v>431</v>
      </c>
      <c r="R43">
        <v>1540</v>
      </c>
      <c r="S43">
        <f t="shared" si="1"/>
        <v>0.27439195487556606</v>
      </c>
      <c r="T43" s="3">
        <f t="shared" si="2"/>
        <v>3.295615934147813</v>
      </c>
      <c r="U43" s="3"/>
      <c r="AA43" s="3"/>
      <c r="AG43" s="3"/>
      <c r="AH43">
        <v>26.81</v>
      </c>
      <c r="AI43">
        <v>0.67</v>
      </c>
    </row>
    <row r="44" spans="1:33" ht="12.75">
      <c r="A44" t="s">
        <v>38</v>
      </c>
      <c r="B44">
        <v>1246</v>
      </c>
      <c r="J44" s="2"/>
      <c r="T44" s="3"/>
      <c r="U44" s="3"/>
      <c r="AA44" s="3"/>
      <c r="AG44" s="3"/>
    </row>
    <row r="45" spans="1:33" ht="12.75">
      <c r="A45" t="s">
        <v>39</v>
      </c>
      <c r="B45">
        <v>1204</v>
      </c>
      <c r="D45" t="s">
        <v>477</v>
      </c>
      <c r="E45" t="s">
        <v>94</v>
      </c>
      <c r="F45" t="s">
        <v>95</v>
      </c>
      <c r="J45" s="2"/>
      <c r="N45" t="s">
        <v>477</v>
      </c>
      <c r="O45" t="s">
        <v>295</v>
      </c>
      <c r="P45" t="s">
        <v>477</v>
      </c>
      <c r="T45" s="3"/>
      <c r="U45" s="3"/>
      <c r="AA45" s="3"/>
      <c r="AG45" s="3"/>
    </row>
    <row r="46" spans="1:35" ht="12.75">
      <c r="A46" t="s">
        <v>40</v>
      </c>
      <c r="B46">
        <v>1161</v>
      </c>
      <c r="D46">
        <v>1</v>
      </c>
      <c r="E46" t="s">
        <v>14</v>
      </c>
      <c r="F46">
        <v>2</v>
      </c>
      <c r="G46">
        <v>1212</v>
      </c>
      <c r="H46">
        <v>2715.01</v>
      </c>
      <c r="I46">
        <f>$H46-$H43</f>
        <v>3.1400000000003274</v>
      </c>
      <c r="J46" s="2">
        <f t="shared" si="0"/>
        <v>1.0466666666667758E-08</v>
      </c>
      <c r="K46" t="s">
        <v>325</v>
      </c>
      <c r="L46">
        <v>718</v>
      </c>
      <c r="M46">
        <v>718</v>
      </c>
      <c r="N46">
        <v>1</v>
      </c>
      <c r="O46" t="s">
        <v>14</v>
      </c>
      <c r="P46" s="12" t="s">
        <v>513</v>
      </c>
      <c r="Q46" s="12" t="s">
        <v>448</v>
      </c>
      <c r="R46">
        <v>1570</v>
      </c>
      <c r="S46">
        <f t="shared" si="1"/>
        <v>0.2675139128947567</v>
      </c>
      <c r="T46" s="3">
        <f t="shared" si="2"/>
        <v>3.3814895766977724</v>
      </c>
      <c r="U46" s="3"/>
      <c r="V46">
        <v>580</v>
      </c>
      <c r="W46">
        <v>37</v>
      </c>
      <c r="X46">
        <v>54</v>
      </c>
      <c r="Y46">
        <v>0</v>
      </c>
      <c r="Z46">
        <v>2</v>
      </c>
      <c r="AA46" s="3"/>
      <c r="AB46">
        <v>698</v>
      </c>
      <c r="AC46">
        <v>28</v>
      </c>
      <c r="AD46">
        <v>31</v>
      </c>
      <c r="AE46">
        <v>0</v>
      </c>
      <c r="AF46">
        <v>22</v>
      </c>
      <c r="AG46" s="3"/>
      <c r="AH46">
        <v>58.62</v>
      </c>
      <c r="AI46">
        <v>-0.5</v>
      </c>
    </row>
    <row r="47" spans="1:35" ht="12.75">
      <c r="A47" t="s">
        <v>41</v>
      </c>
      <c r="B47">
        <v>1119</v>
      </c>
      <c r="D47">
        <v>2</v>
      </c>
      <c r="E47" t="s">
        <v>36</v>
      </c>
      <c r="F47">
        <v>2</v>
      </c>
      <c r="G47">
        <v>1297</v>
      </c>
      <c r="H47">
        <v>2740.87</v>
      </c>
      <c r="I47">
        <f t="shared" si="3"/>
        <v>25.859999999999673</v>
      </c>
      <c r="J47" s="2">
        <f t="shared" si="0"/>
        <v>8.61999999999989E-08</v>
      </c>
      <c r="K47" t="s">
        <v>349</v>
      </c>
      <c r="L47">
        <v>730</v>
      </c>
      <c r="M47">
        <v>738</v>
      </c>
      <c r="N47">
        <v>2</v>
      </c>
      <c r="O47" t="s">
        <v>36</v>
      </c>
      <c r="P47" s="12" t="s">
        <v>514</v>
      </c>
      <c r="Q47" s="12" t="s">
        <v>432</v>
      </c>
      <c r="R47">
        <v>1687</v>
      </c>
      <c r="S47">
        <f t="shared" si="1"/>
        <v>0.2422974668749462</v>
      </c>
      <c r="T47" s="3">
        <f t="shared" si="2"/>
        <v>3.7316111096586955</v>
      </c>
      <c r="U47" s="3"/>
      <c r="AA47" s="3"/>
      <c r="AG47" s="3"/>
      <c r="AH47">
        <v>26.81</v>
      </c>
      <c r="AI47">
        <v>0</v>
      </c>
    </row>
    <row r="48" spans="1:33" ht="12.75">
      <c r="A48" t="s">
        <v>42</v>
      </c>
      <c r="B48">
        <v>1042</v>
      </c>
      <c r="D48">
        <v>3</v>
      </c>
      <c r="F48">
        <v>2</v>
      </c>
      <c r="K48" t="s">
        <v>326</v>
      </c>
      <c r="N48">
        <v>3</v>
      </c>
      <c r="P48" s="12" t="s">
        <v>515</v>
      </c>
      <c r="Q48" s="12" t="s">
        <v>449</v>
      </c>
      <c r="T48" s="3"/>
      <c r="U48" s="3"/>
      <c r="AA48" s="3"/>
      <c r="AG48" s="3"/>
    </row>
    <row r="49" spans="4:35" ht="12.75">
      <c r="D49">
        <v>4</v>
      </c>
      <c r="F49">
        <v>2</v>
      </c>
      <c r="K49" t="s">
        <v>329</v>
      </c>
      <c r="N49">
        <v>4</v>
      </c>
      <c r="O49" s="1" t="s">
        <v>33</v>
      </c>
      <c r="P49" s="12" t="s">
        <v>516</v>
      </c>
      <c r="Q49" s="12" t="s">
        <v>433</v>
      </c>
      <c r="R49">
        <v>1135</v>
      </c>
      <c r="S49">
        <f t="shared" si="1"/>
        <v>0.3865528448125694</v>
      </c>
      <c r="T49" s="3">
        <f t="shared" si="2"/>
        <v>2.2995514535443213</v>
      </c>
      <c r="U49" s="3"/>
      <c r="AA49" s="3"/>
      <c r="AG49" s="3"/>
      <c r="AH49">
        <v>26.81</v>
      </c>
      <c r="AI49">
        <v>0.22</v>
      </c>
    </row>
    <row r="50" spans="20:33" ht="12.75">
      <c r="T50" s="3"/>
      <c r="U50" s="3"/>
      <c r="AA50" s="3"/>
      <c r="AG50" s="3"/>
    </row>
    <row r="51" spans="4:33" ht="12.75">
      <c r="D51" t="s">
        <v>477</v>
      </c>
      <c r="E51" t="s">
        <v>104</v>
      </c>
      <c r="F51" t="s">
        <v>280</v>
      </c>
      <c r="N51" t="s">
        <v>477</v>
      </c>
      <c r="O51" t="s">
        <v>296</v>
      </c>
      <c r="P51" t="s">
        <v>477</v>
      </c>
      <c r="T51" s="3"/>
      <c r="U51" s="3"/>
      <c r="AA51" s="3"/>
      <c r="AG51" s="3"/>
    </row>
    <row r="52" spans="4:34" ht="12.75">
      <c r="D52">
        <v>1</v>
      </c>
      <c r="E52" t="s">
        <v>15</v>
      </c>
      <c r="F52">
        <v>2</v>
      </c>
      <c r="G52">
        <v>1280</v>
      </c>
      <c r="K52" t="s">
        <v>327</v>
      </c>
      <c r="L52">
        <v>120</v>
      </c>
      <c r="M52">
        <v>154</v>
      </c>
      <c r="N52">
        <v>1</v>
      </c>
      <c r="O52" t="s">
        <v>15</v>
      </c>
      <c r="P52" s="12" t="s">
        <v>517</v>
      </c>
      <c r="Q52" s="12" t="s">
        <v>450</v>
      </c>
      <c r="R52">
        <v>1645</v>
      </c>
      <c r="S52">
        <f t="shared" si="1"/>
        <v>0.25106367047114614</v>
      </c>
      <c r="T52" s="3">
        <f t="shared" si="2"/>
        <v>3.603200907569822</v>
      </c>
      <c r="U52" s="3"/>
      <c r="V52">
        <v>100</v>
      </c>
      <c r="W52">
        <v>0</v>
      </c>
      <c r="X52">
        <v>0</v>
      </c>
      <c r="Y52">
        <v>0</v>
      </c>
      <c r="Z52">
        <v>0</v>
      </c>
      <c r="AA52" s="3"/>
      <c r="AB52">
        <v>80</v>
      </c>
      <c r="AC52">
        <v>14</v>
      </c>
      <c r="AD52">
        <v>10</v>
      </c>
      <c r="AE52">
        <v>4</v>
      </c>
      <c r="AF52">
        <v>6</v>
      </c>
      <c r="AG52" s="3"/>
      <c r="AH52">
        <v>58.62</v>
      </c>
    </row>
    <row r="53" spans="4:34" ht="12.75">
      <c r="D53">
        <v>2</v>
      </c>
      <c r="E53" t="s">
        <v>37</v>
      </c>
      <c r="F53">
        <v>2</v>
      </c>
      <c r="G53">
        <v>1304</v>
      </c>
      <c r="K53" t="s">
        <v>330</v>
      </c>
      <c r="L53">
        <v>115</v>
      </c>
      <c r="M53">
        <v>155</v>
      </c>
      <c r="N53">
        <v>2</v>
      </c>
      <c r="O53" t="s">
        <v>37</v>
      </c>
      <c r="P53" s="12" t="s">
        <v>518</v>
      </c>
      <c r="Q53" s="12" t="s">
        <v>435</v>
      </c>
      <c r="R53">
        <v>1697</v>
      </c>
      <c r="S53">
        <f t="shared" si="1"/>
        <v>0.24025579614967266</v>
      </c>
      <c r="T53" s="3">
        <f t="shared" si="2"/>
        <v>3.762620302328493</v>
      </c>
      <c r="U53" s="3"/>
      <c r="AA53" s="3"/>
      <c r="AG53" s="3"/>
      <c r="AH53">
        <v>26.81</v>
      </c>
    </row>
    <row r="54" spans="4:34" ht="12.75">
      <c r="D54">
        <v>3</v>
      </c>
      <c r="E54" t="s">
        <v>16</v>
      </c>
      <c r="F54">
        <v>2</v>
      </c>
      <c r="G54">
        <v>1254</v>
      </c>
      <c r="K54" t="s">
        <v>328</v>
      </c>
      <c r="L54">
        <v>100</v>
      </c>
      <c r="M54">
        <v>158</v>
      </c>
      <c r="N54">
        <v>3</v>
      </c>
      <c r="O54" t="s">
        <v>16</v>
      </c>
      <c r="P54" s="12" t="s">
        <v>519</v>
      </c>
      <c r="Q54" s="12" t="s">
        <v>451</v>
      </c>
      <c r="R54">
        <v>1580</v>
      </c>
      <c r="S54">
        <f t="shared" si="1"/>
        <v>0.2652597608740815</v>
      </c>
      <c r="T54" s="3">
        <f t="shared" si="2"/>
        <v>3.41047520908902</v>
      </c>
      <c r="U54" s="3"/>
      <c r="AA54" s="3"/>
      <c r="AG54" s="3"/>
      <c r="AH54">
        <v>58.62</v>
      </c>
    </row>
    <row r="55" spans="4:34" ht="12.75">
      <c r="D55">
        <v>4</v>
      </c>
      <c r="E55" t="s">
        <v>38</v>
      </c>
      <c r="F55">
        <v>2</v>
      </c>
      <c r="G55">
        <v>1246</v>
      </c>
      <c r="K55" t="s">
        <v>331</v>
      </c>
      <c r="L55">
        <v>103</v>
      </c>
      <c r="M55">
        <v>159</v>
      </c>
      <c r="N55">
        <v>4</v>
      </c>
      <c r="O55" t="s">
        <v>38</v>
      </c>
      <c r="P55" s="12" t="s">
        <v>520</v>
      </c>
      <c r="Q55" s="12" t="s">
        <v>427</v>
      </c>
      <c r="R55">
        <v>1615</v>
      </c>
      <c r="S55">
        <f t="shared" si="1"/>
        <v>0.2575187607753128</v>
      </c>
      <c r="T55" s="3">
        <f t="shared" si="2"/>
        <v>3.5133286720066508</v>
      </c>
      <c r="U55" s="3"/>
      <c r="AA55" s="3"/>
      <c r="AG55" s="3"/>
      <c r="AH55">
        <v>26.81</v>
      </c>
    </row>
    <row r="56" spans="20:21" ht="12.75">
      <c r="T56" s="3"/>
      <c r="U56" s="3"/>
    </row>
    <row r="57" spans="4:21" ht="12.75">
      <c r="D57" t="s">
        <v>477</v>
      </c>
      <c r="E57" t="s">
        <v>105</v>
      </c>
      <c r="F57" t="s">
        <v>106</v>
      </c>
      <c r="N57" t="s">
        <v>477</v>
      </c>
      <c r="O57" t="s">
        <v>299</v>
      </c>
      <c r="T57" s="3"/>
      <c r="U57" s="3"/>
    </row>
    <row r="58" spans="4:34" ht="12.75">
      <c r="D58">
        <v>1</v>
      </c>
      <c r="E58" t="s">
        <v>17</v>
      </c>
      <c r="F58">
        <v>2</v>
      </c>
      <c r="G58">
        <v>1172</v>
      </c>
      <c r="K58" t="s">
        <v>332</v>
      </c>
      <c r="L58">
        <v>100</v>
      </c>
      <c r="M58">
        <v>158</v>
      </c>
      <c r="N58">
        <v>1</v>
      </c>
      <c r="O58" t="s">
        <v>17</v>
      </c>
      <c r="P58" s="12" t="s">
        <v>522</v>
      </c>
      <c r="Q58" s="12" t="s">
        <v>452</v>
      </c>
      <c r="R58">
        <v>1498</v>
      </c>
      <c r="S58">
        <f t="shared" si="1"/>
        <v>0.2843193213174115</v>
      </c>
      <c r="T58" s="3">
        <f t="shared" si="2"/>
        <v>3.1781539219189376</v>
      </c>
      <c r="U58" s="3"/>
      <c r="V58">
        <v>110</v>
      </c>
      <c r="W58">
        <v>0</v>
      </c>
      <c r="X58">
        <v>0</v>
      </c>
      <c r="Y58">
        <v>0</v>
      </c>
      <c r="Z58">
        <v>0</v>
      </c>
      <c r="AB58">
        <v>80</v>
      </c>
      <c r="AC58">
        <v>12</v>
      </c>
      <c r="AD58">
        <v>10</v>
      </c>
      <c r="AE58">
        <v>8</v>
      </c>
      <c r="AF58">
        <v>6</v>
      </c>
      <c r="AH58">
        <v>58.62</v>
      </c>
    </row>
    <row r="59" spans="4:34" ht="12.75">
      <c r="D59">
        <v>2</v>
      </c>
      <c r="E59" t="s">
        <v>39</v>
      </c>
      <c r="F59">
        <v>2</v>
      </c>
      <c r="G59">
        <v>1204</v>
      </c>
      <c r="K59" t="s">
        <v>350</v>
      </c>
      <c r="L59">
        <v>103</v>
      </c>
      <c r="M59">
        <v>159</v>
      </c>
      <c r="N59">
        <v>2</v>
      </c>
      <c r="O59" t="s">
        <v>39</v>
      </c>
      <c r="P59" s="12" t="s">
        <v>523</v>
      </c>
      <c r="Q59" s="12" t="s">
        <v>429</v>
      </c>
      <c r="R59">
        <v>1550</v>
      </c>
      <c r="S59">
        <f t="shared" si="1"/>
        <v>0.27207984642166627</v>
      </c>
      <c r="T59" s="3">
        <f t="shared" si="2"/>
        <v>3.3240591125731633</v>
      </c>
      <c r="U59" s="3"/>
      <c r="AH59">
        <v>26.81</v>
      </c>
    </row>
    <row r="60" spans="4:34" ht="12.75">
      <c r="D60">
        <v>3</v>
      </c>
      <c r="E60" t="s">
        <v>18</v>
      </c>
      <c r="F60">
        <v>2</v>
      </c>
      <c r="G60">
        <v>1130</v>
      </c>
      <c r="K60" t="s">
        <v>351</v>
      </c>
      <c r="L60">
        <v>0</v>
      </c>
      <c r="M60">
        <v>160</v>
      </c>
      <c r="N60">
        <v>3</v>
      </c>
      <c r="O60" t="s">
        <v>18</v>
      </c>
      <c r="P60" s="12" t="s">
        <v>524</v>
      </c>
      <c r="Q60" s="12" t="s">
        <v>428</v>
      </c>
      <c r="R60">
        <v>1416</v>
      </c>
      <c r="S60">
        <f t="shared" si="1"/>
        <v>0.30474835764014324</v>
      </c>
      <c r="T60" s="3">
        <f t="shared" si="2"/>
        <v>2.95824913712193</v>
      </c>
      <c r="U60" s="3"/>
      <c r="AH60">
        <v>58.62</v>
      </c>
    </row>
    <row r="61" spans="4:34" ht="12.75">
      <c r="D61">
        <v>4</v>
      </c>
      <c r="E61" t="s">
        <v>40</v>
      </c>
      <c r="F61">
        <v>2</v>
      </c>
      <c r="G61">
        <v>1161</v>
      </c>
      <c r="K61" t="s">
        <v>352</v>
      </c>
      <c r="L61">
        <v>106</v>
      </c>
      <c r="M61">
        <v>161</v>
      </c>
      <c r="N61">
        <v>4</v>
      </c>
      <c r="O61" t="s">
        <v>40</v>
      </c>
      <c r="P61" s="12" t="s">
        <v>525</v>
      </c>
      <c r="Q61" s="12" t="s">
        <v>424</v>
      </c>
      <c r="R61">
        <v>1468</v>
      </c>
      <c r="S61">
        <f t="shared" si="1"/>
        <v>0.2916294466369336</v>
      </c>
      <c r="T61" s="3">
        <f t="shared" si="2"/>
        <v>3.096247068625461</v>
      </c>
      <c r="U61" s="3"/>
      <c r="AH61">
        <v>26.81</v>
      </c>
    </row>
    <row r="62" spans="20:21" ht="12.75">
      <c r="T62" s="3"/>
      <c r="U62" s="3"/>
    </row>
    <row r="63" spans="4:21" ht="12.75">
      <c r="D63" t="s">
        <v>477</v>
      </c>
      <c r="E63" t="s">
        <v>107</v>
      </c>
      <c r="F63" t="s">
        <v>108</v>
      </c>
      <c r="N63" t="s">
        <v>477</v>
      </c>
      <c r="O63" t="s">
        <v>462</v>
      </c>
      <c r="T63" s="3"/>
      <c r="U63" s="3"/>
    </row>
    <row r="64" spans="4:34" ht="12.75">
      <c r="D64">
        <v>1</v>
      </c>
      <c r="E64" t="s">
        <v>19</v>
      </c>
      <c r="F64">
        <v>-1.5</v>
      </c>
      <c r="G64">
        <v>1088</v>
      </c>
      <c r="K64" t="s">
        <v>307</v>
      </c>
      <c r="L64">
        <v>97</v>
      </c>
      <c r="M64">
        <v>162</v>
      </c>
      <c r="N64">
        <v>1</v>
      </c>
      <c r="O64" t="s">
        <v>19</v>
      </c>
      <c r="P64" s="12" t="s">
        <v>526</v>
      </c>
      <c r="Q64" s="12" t="s">
        <v>425</v>
      </c>
      <c r="R64">
        <v>1334</v>
      </c>
      <c r="S64">
        <f t="shared" si="1"/>
        <v>0.3266452700225875</v>
      </c>
      <c r="T64" s="3">
        <f t="shared" si="2"/>
        <v>2.7509285905046372</v>
      </c>
      <c r="U64" s="3"/>
      <c r="V64">
        <v>112</v>
      </c>
      <c r="W64">
        <v>0</v>
      </c>
      <c r="X64">
        <v>0</v>
      </c>
      <c r="Y64">
        <v>0</v>
      </c>
      <c r="Z64">
        <v>0</v>
      </c>
      <c r="AB64">
        <v>80</v>
      </c>
      <c r="AC64">
        <v>10</v>
      </c>
      <c r="AD64">
        <v>8</v>
      </c>
      <c r="AE64">
        <v>4</v>
      </c>
      <c r="AF64">
        <v>2</v>
      </c>
      <c r="AH64">
        <v>58.62</v>
      </c>
    </row>
    <row r="65" spans="4:34" ht="12.75">
      <c r="D65">
        <v>2</v>
      </c>
      <c r="E65" t="s">
        <v>41</v>
      </c>
      <c r="F65">
        <v>-1.5</v>
      </c>
      <c r="G65">
        <v>1119</v>
      </c>
      <c r="K65" t="s">
        <v>308</v>
      </c>
      <c r="L65">
        <v>101</v>
      </c>
      <c r="M65">
        <v>163</v>
      </c>
      <c r="N65">
        <v>2</v>
      </c>
      <c r="O65" t="s">
        <v>41</v>
      </c>
      <c r="P65" s="12" t="s">
        <v>527</v>
      </c>
      <c r="Q65" s="12" t="s">
        <v>426</v>
      </c>
      <c r="R65">
        <v>1386</v>
      </c>
      <c r="S65">
        <f t="shared" si="1"/>
        <v>0.31258373328378786</v>
      </c>
      <c r="T65" s="3">
        <f t="shared" si="2"/>
        <v>2.8809380978129493</v>
      </c>
      <c r="U65" s="3"/>
      <c r="AH65">
        <v>26.81</v>
      </c>
    </row>
    <row r="66" spans="4:34" ht="12.75">
      <c r="D66">
        <v>3</v>
      </c>
      <c r="E66" t="s">
        <v>20</v>
      </c>
      <c r="F66">
        <v>-1.5</v>
      </c>
      <c r="G66">
        <v>1040</v>
      </c>
      <c r="K66" t="s">
        <v>309</v>
      </c>
      <c r="L66">
        <v>94</v>
      </c>
      <c r="M66">
        <v>164</v>
      </c>
      <c r="N66">
        <v>3</v>
      </c>
      <c r="O66" t="s">
        <v>20</v>
      </c>
      <c r="P66" s="12" t="s">
        <v>528</v>
      </c>
      <c r="Q66" s="12" t="s">
        <v>434</v>
      </c>
      <c r="R66">
        <v>1247</v>
      </c>
      <c r="S66">
        <f t="shared" si="1"/>
        <v>0.3516000059755016</v>
      </c>
      <c r="T66" s="3">
        <f t="shared" si="2"/>
        <v>2.5446845297785696</v>
      </c>
      <c r="U66" s="3"/>
      <c r="AH66">
        <v>58.62</v>
      </c>
    </row>
    <row r="67" spans="4:34" ht="12.75">
      <c r="D67">
        <v>4</v>
      </c>
      <c r="E67" t="s">
        <v>42</v>
      </c>
      <c r="F67">
        <v>-1.5</v>
      </c>
      <c r="G67">
        <v>1042</v>
      </c>
      <c r="K67" t="s">
        <v>530</v>
      </c>
      <c r="L67">
        <v>89</v>
      </c>
      <c r="M67">
        <v>165</v>
      </c>
      <c r="N67">
        <v>4</v>
      </c>
      <c r="O67" t="s">
        <v>42</v>
      </c>
      <c r="P67" s="12" t="s">
        <v>529</v>
      </c>
      <c r="Q67" s="12" t="s">
        <v>441</v>
      </c>
      <c r="R67">
        <v>1212</v>
      </c>
      <c r="S67">
        <f t="shared" si="1"/>
        <v>0.36216908324501423</v>
      </c>
      <c r="T67" s="3">
        <f t="shared" si="2"/>
        <v>2.4656474094991943</v>
      </c>
      <c r="U67" s="3"/>
      <c r="AH67">
        <v>26.81</v>
      </c>
    </row>
    <row r="68" spans="17:21" ht="12.75">
      <c r="Q68" s="13"/>
      <c r="T68" s="3"/>
      <c r="U68" s="3"/>
    </row>
    <row r="69" spans="5:34" ht="12.75">
      <c r="E69" s="1" t="s">
        <v>21</v>
      </c>
      <c r="G69">
        <v>984</v>
      </c>
      <c r="L69">
        <v>83</v>
      </c>
      <c r="M69">
        <v>166</v>
      </c>
      <c r="R69">
        <v>1135</v>
      </c>
      <c r="S69">
        <f>1.01*10^(-1*($R69*$R$1)/20)</f>
        <v>0.3865528448125694</v>
      </c>
      <c r="T69" s="3">
        <f>(7*$S$2-10*$S69)/(2*$S$2)+SQRT(100*POWER($S69,2)-140*$S$2*$S69+329*POWER($S$2,2))/(2*$S$2)</f>
        <v>2.2995514535443213</v>
      </c>
      <c r="U69" s="3"/>
      <c r="AH69">
        <v>58.62</v>
      </c>
    </row>
    <row r="70" spans="5:16" ht="12.75">
      <c r="E70" s="1" t="s">
        <v>531</v>
      </c>
      <c r="P70" s="12"/>
    </row>
  </sheetData>
  <printOptions/>
  <pageMargins left="0.5" right="0.5" top="0.63" bottom="0.67" header="0.41" footer="0.42"/>
  <pageSetup horizontalDpi="600" verticalDpi="600" orientation="landscape" paperSize="17" scale="80" r:id="rId1"/>
  <headerFooter alignWithMargins="0">
    <oddHeader>&amp;L&amp;"Arial,Bold"                                     MI-20&amp;C&amp;"Arial,Bold"RR - BPM - DDC CHANNEL INFO&amp;R&amp;"Arial,Bold"&amp;D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90"/>
  <sheetViews>
    <sheetView workbookViewId="0" topLeftCell="R58">
      <selection activeCell="K64" sqref="K64"/>
    </sheetView>
  </sheetViews>
  <sheetFormatPr defaultColWidth="9.140625" defaultRowHeight="12.75"/>
  <cols>
    <col min="1" max="1" width="12.140625" style="0" bestFit="1" customWidth="1"/>
    <col min="2" max="2" width="8.28125" style="0" customWidth="1"/>
    <col min="3" max="3" width="5.7109375" style="14" customWidth="1"/>
    <col min="4" max="4" width="3.7109375" style="0" customWidth="1"/>
    <col min="5" max="5" width="8.28125" style="0" customWidth="1"/>
    <col min="6" max="6" width="11.28125" style="0" customWidth="1"/>
    <col min="7" max="7" width="8.28125" style="0" customWidth="1"/>
    <col min="8" max="8" width="9.28125" style="0" customWidth="1"/>
    <col min="9" max="9" width="7.57421875" style="0" customWidth="1"/>
    <col min="10" max="10" width="10.7109375" style="0" customWidth="1"/>
    <col min="11" max="11" width="9.28125" style="0" customWidth="1"/>
    <col min="12" max="13" width="7.7109375" style="0" customWidth="1"/>
    <col min="14" max="14" width="3.7109375" style="0" customWidth="1"/>
    <col min="15" max="15" width="11.28125" style="0" customWidth="1"/>
    <col min="16" max="16" width="5.7109375" style="0" customWidth="1"/>
    <col min="17" max="17" width="5.7109375" style="12" customWidth="1"/>
    <col min="18" max="19" width="9.28125" style="0" customWidth="1"/>
    <col min="20" max="20" width="7.28125" style="0" customWidth="1"/>
    <col min="21" max="21" width="3.7109375" style="0" customWidth="1"/>
    <col min="22" max="22" width="7.7109375" style="0" customWidth="1"/>
    <col min="23" max="23" width="4.28125" style="0" customWidth="1"/>
    <col min="24" max="24" width="4.7109375" style="0" customWidth="1"/>
    <col min="25" max="25" width="4.57421875" style="0" customWidth="1"/>
    <col min="26" max="26" width="5.00390625" style="0" customWidth="1"/>
    <col min="27" max="27" width="3.7109375" style="0" customWidth="1"/>
    <col min="28" max="28" width="7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5.00390625" style="0" customWidth="1"/>
    <col min="33" max="33" width="3.7109375" style="0" customWidth="1"/>
    <col min="34" max="34" width="7.140625" style="0" customWidth="1"/>
  </cols>
  <sheetData>
    <row r="1" spans="1:37" ht="12.75">
      <c r="A1" s="1" t="s">
        <v>532</v>
      </c>
      <c r="B1" t="s">
        <v>585</v>
      </c>
      <c r="C1" s="22"/>
      <c r="K1" s="24">
        <v>300000000</v>
      </c>
      <c r="R1" s="1">
        <v>0.00735</v>
      </c>
      <c r="S1" s="1">
        <v>0.675</v>
      </c>
      <c r="W1" s="1" t="s">
        <v>566</v>
      </c>
      <c r="X1" s="1"/>
      <c r="AC1" s="1" t="s">
        <v>566</v>
      </c>
      <c r="AI1">
        <v>550</v>
      </c>
      <c r="AJ1">
        <v>-3.7</v>
      </c>
      <c r="AK1">
        <v>3</v>
      </c>
    </row>
    <row r="2" spans="3:37" ht="12.75">
      <c r="C2" s="22"/>
      <c r="D2" s="1"/>
      <c r="E2" s="1"/>
      <c r="F2" s="11" t="s">
        <v>478</v>
      </c>
      <c r="G2" s="25" t="s">
        <v>98</v>
      </c>
      <c r="H2" s="1" t="s">
        <v>288</v>
      </c>
      <c r="I2" s="1"/>
      <c r="J2" s="1"/>
      <c r="K2" s="1"/>
      <c r="L2" s="1" t="s">
        <v>548</v>
      </c>
      <c r="M2" s="1" t="s">
        <v>549</v>
      </c>
      <c r="N2" s="1"/>
      <c r="O2" s="1" t="s">
        <v>442</v>
      </c>
      <c r="P2" s="1" t="s">
        <v>521</v>
      </c>
      <c r="Q2" s="25" t="s">
        <v>484</v>
      </c>
      <c r="R2" s="1" t="s">
        <v>454</v>
      </c>
      <c r="S2" s="1">
        <v>0.13</v>
      </c>
      <c r="T2" s="1" t="s">
        <v>456</v>
      </c>
      <c r="U2" s="1"/>
      <c r="V2" s="1" t="s">
        <v>564</v>
      </c>
      <c r="W2" s="1"/>
      <c r="X2" s="1"/>
      <c r="Y2" s="1"/>
      <c r="Z2" s="1"/>
      <c r="AA2" s="1"/>
      <c r="AB2" s="1" t="s">
        <v>563</v>
      </c>
      <c r="AC2" s="1"/>
      <c r="AD2" s="1"/>
      <c r="AE2" s="1"/>
      <c r="AF2" s="1"/>
      <c r="AG2" s="1"/>
      <c r="AH2" s="1"/>
      <c r="AI2" s="1">
        <v>167.64</v>
      </c>
      <c r="AJ2" s="1"/>
      <c r="AK2" s="1" t="s">
        <v>543</v>
      </c>
    </row>
    <row r="3" spans="2:37" ht="12.75">
      <c r="B3" s="1" t="s">
        <v>98</v>
      </c>
      <c r="D3" s="1" t="s">
        <v>477</v>
      </c>
      <c r="E3" s="1" t="s">
        <v>157</v>
      </c>
      <c r="F3" s="1" t="s">
        <v>81</v>
      </c>
      <c r="G3" s="25" t="s">
        <v>483</v>
      </c>
      <c r="H3" s="25" t="s">
        <v>545</v>
      </c>
      <c r="I3" s="25" t="s">
        <v>546</v>
      </c>
      <c r="J3" s="25" t="s">
        <v>547</v>
      </c>
      <c r="K3" s="25" t="s">
        <v>310</v>
      </c>
      <c r="L3" s="25" t="s">
        <v>550</v>
      </c>
      <c r="M3" s="25" t="s">
        <v>550</v>
      </c>
      <c r="N3" s="25" t="s">
        <v>477</v>
      </c>
      <c r="O3" s="1" t="s">
        <v>289</v>
      </c>
      <c r="P3" s="1" t="s">
        <v>477</v>
      </c>
      <c r="Q3" s="25" t="s">
        <v>485</v>
      </c>
      <c r="R3" s="1" t="s">
        <v>483</v>
      </c>
      <c r="S3" s="1" t="s">
        <v>455</v>
      </c>
      <c r="T3" s="1" t="s">
        <v>457</v>
      </c>
      <c r="U3" s="1"/>
      <c r="V3" s="1" t="s">
        <v>304</v>
      </c>
      <c r="W3" s="1" t="s">
        <v>558</v>
      </c>
      <c r="X3" s="1" t="s">
        <v>559</v>
      </c>
      <c r="Y3" s="1" t="s">
        <v>560</v>
      </c>
      <c r="Z3" s="1" t="s">
        <v>561</v>
      </c>
      <c r="AA3" s="1"/>
      <c r="AB3" s="1" t="s">
        <v>304</v>
      </c>
      <c r="AC3" s="1" t="s">
        <v>558</v>
      </c>
      <c r="AD3" s="1" t="s">
        <v>559</v>
      </c>
      <c r="AE3" s="1" t="s">
        <v>560</v>
      </c>
      <c r="AF3" s="1" t="s">
        <v>561</v>
      </c>
      <c r="AG3" s="1"/>
      <c r="AH3" s="1" t="s">
        <v>286</v>
      </c>
      <c r="AI3" s="1" t="s">
        <v>333</v>
      </c>
      <c r="AJ3" s="1" t="s">
        <v>334</v>
      </c>
      <c r="AK3" s="1" t="s">
        <v>460</v>
      </c>
    </row>
    <row r="4" spans="1:37" ht="12.75">
      <c r="A4" s="1" t="s">
        <v>534</v>
      </c>
      <c r="B4" s="1" t="s">
        <v>99</v>
      </c>
      <c r="D4">
        <v>1</v>
      </c>
      <c r="E4" t="s">
        <v>109</v>
      </c>
      <c r="F4">
        <v>-1.5</v>
      </c>
      <c r="G4">
        <v>947</v>
      </c>
      <c r="H4">
        <v>2751.59</v>
      </c>
      <c r="I4">
        <v>0</v>
      </c>
      <c r="J4" s="2">
        <f>$I4/$K$1</f>
        <v>0</v>
      </c>
      <c r="K4" t="s">
        <v>311</v>
      </c>
      <c r="L4">
        <v>600</v>
      </c>
      <c r="M4">
        <v>735</v>
      </c>
      <c r="N4">
        <v>1</v>
      </c>
      <c r="O4" t="s">
        <v>109</v>
      </c>
      <c r="P4" s="12" t="s">
        <v>486</v>
      </c>
      <c r="Q4" s="12" t="s">
        <v>391</v>
      </c>
      <c r="R4">
        <v>2035</v>
      </c>
      <c r="S4">
        <f>1.01*10^(-1*($R4*$R$1)/20)</f>
        <v>0.18049238088634667</v>
      </c>
      <c r="T4" s="3">
        <f>(7*$S$2-10*$S4)/(2*$S$2)+SQRT(100*POWER($S4,2)-140*$S$2*$S4+329*POWER($S$2,2))/(2*$S$2)</f>
        <v>5.6049442233839875</v>
      </c>
      <c r="U4" s="3"/>
      <c r="V4">
        <v>560</v>
      </c>
      <c r="W4">
        <v>11</v>
      </c>
      <c r="X4">
        <v>8</v>
      </c>
      <c r="Y4">
        <v>8</v>
      </c>
      <c r="Z4">
        <v>6</v>
      </c>
      <c r="AA4" s="3"/>
      <c r="AB4">
        <v>90</v>
      </c>
      <c r="AC4">
        <v>76</v>
      </c>
      <c r="AD4">
        <v>60</v>
      </c>
      <c r="AE4">
        <v>57</v>
      </c>
      <c r="AF4">
        <v>44</v>
      </c>
      <c r="AG4" s="3"/>
      <c r="AH4">
        <v>0</v>
      </c>
      <c r="AI4">
        <f>$AH4*0.67</f>
        <v>0</v>
      </c>
      <c r="AJ4">
        <v>3.56</v>
      </c>
      <c r="AK4">
        <v>-0.9</v>
      </c>
    </row>
    <row r="5" spans="1:37" ht="12.75">
      <c r="A5" t="s">
        <v>109</v>
      </c>
      <c r="B5">
        <v>947</v>
      </c>
      <c r="D5">
        <v>2</v>
      </c>
      <c r="E5" t="s">
        <v>135</v>
      </c>
      <c r="F5">
        <v>-1.5</v>
      </c>
      <c r="G5">
        <v>862</v>
      </c>
      <c r="H5">
        <v>2776.7</v>
      </c>
      <c r="I5">
        <f>$H5-$H4</f>
        <v>25.109999999999673</v>
      </c>
      <c r="J5" s="2">
        <f aca="true" t="shared" si="0" ref="J5:J72">$I5/$K$1</f>
        <v>8.36999999999989E-08</v>
      </c>
      <c r="K5" t="s">
        <v>335</v>
      </c>
      <c r="L5">
        <v>606</v>
      </c>
      <c r="M5">
        <v>727</v>
      </c>
      <c r="N5">
        <v>2</v>
      </c>
      <c r="O5" t="s">
        <v>135</v>
      </c>
      <c r="P5" s="12" t="s">
        <v>487</v>
      </c>
      <c r="Q5" s="12" t="s">
        <v>392</v>
      </c>
      <c r="R5">
        <v>1884</v>
      </c>
      <c r="S5">
        <f>1.01*10^(-1*($R5*$R$1)/20)</f>
        <v>0.20509325312510548</v>
      </c>
      <c r="T5" s="3">
        <f>(7*$S$2-10*$S5)/(2*$S$2)+SQRT(100*POWER($S5,2)-140*$S$2*$S5+329*POWER($S$2,2))/(2*$S$2)</f>
        <v>5.059354104884175</v>
      </c>
      <c r="U5" s="3"/>
      <c r="AA5" s="3"/>
      <c r="AG5" s="3"/>
      <c r="AH5">
        <f>$H5-$H4</f>
        <v>25.109999999999673</v>
      </c>
      <c r="AI5">
        <f aca="true" t="shared" si="1" ref="AI5:AI72">$AH5*0.67</f>
        <v>16.823699999999782</v>
      </c>
      <c r="AJ5">
        <f>$AJ4*10^((($AJ$1/$AI$2)*$AH5)/20)</f>
        <v>3.3399481589896127</v>
      </c>
      <c r="AK5">
        <v>-0.56</v>
      </c>
    </row>
    <row r="6" spans="1:37" ht="12.75">
      <c r="A6" t="s">
        <v>110</v>
      </c>
      <c r="B6">
        <v>852</v>
      </c>
      <c r="D6">
        <v>3</v>
      </c>
      <c r="E6" t="s">
        <v>110</v>
      </c>
      <c r="F6">
        <v>-1.5</v>
      </c>
      <c r="G6">
        <v>852</v>
      </c>
      <c r="H6">
        <v>2779.84</v>
      </c>
      <c r="I6">
        <f>$H6-$H5</f>
        <v>3.1400000000003274</v>
      </c>
      <c r="J6" s="2">
        <f t="shared" si="0"/>
        <v>1.0466666666667758E-08</v>
      </c>
      <c r="K6" t="s">
        <v>312</v>
      </c>
      <c r="L6">
        <v>606</v>
      </c>
      <c r="M6">
        <v>721</v>
      </c>
      <c r="N6">
        <v>3</v>
      </c>
      <c r="O6" t="s">
        <v>110</v>
      </c>
      <c r="P6" s="12" t="s">
        <v>488</v>
      </c>
      <c r="Q6" s="12" t="s">
        <v>393</v>
      </c>
      <c r="R6">
        <v>1856</v>
      </c>
      <c r="S6">
        <f>1.01*10^(-1*($R6*$R$1)/20)</f>
        <v>0.2100106764379629</v>
      </c>
      <c r="T6" s="3">
        <f>(7*$S$2-10*$S6)/(2*$S$2)+SQRT(100*POWER($S6,2)-140*$S$2*$S6+329*POWER($S$2,2))/(2*$S$2)</f>
        <v>4.95954124467512</v>
      </c>
      <c r="U6" s="3"/>
      <c r="AA6" s="3"/>
      <c r="AG6" s="3"/>
      <c r="AH6">
        <f>$H6-$H5</f>
        <v>3.1400000000003274</v>
      </c>
      <c r="AI6">
        <f t="shared" si="1"/>
        <v>2.1038000000002195</v>
      </c>
      <c r="AJ6">
        <f>$AJ5*10^((($AJ$1/$AI$2)*$AH6)/20)</f>
        <v>3.3134052994260816</v>
      </c>
      <c r="AK6">
        <v>-1.7</v>
      </c>
    </row>
    <row r="7" spans="1:37" ht="12.75">
      <c r="A7" t="s">
        <v>111</v>
      </c>
      <c r="B7">
        <v>766</v>
      </c>
      <c r="D7">
        <v>4</v>
      </c>
      <c r="E7" t="s">
        <v>136</v>
      </c>
      <c r="F7">
        <v>-1.5</v>
      </c>
      <c r="G7">
        <v>777</v>
      </c>
      <c r="H7">
        <v>2780.19</v>
      </c>
      <c r="I7">
        <f>$H7-$H6</f>
        <v>0.34999999999990905</v>
      </c>
      <c r="J7" s="2">
        <f t="shared" si="0"/>
        <v>1.1666666666663634E-09</v>
      </c>
      <c r="K7" t="s">
        <v>336</v>
      </c>
      <c r="L7">
        <v>604</v>
      </c>
      <c r="M7">
        <v>728</v>
      </c>
      <c r="N7">
        <v>4</v>
      </c>
      <c r="O7" t="s">
        <v>136</v>
      </c>
      <c r="P7" s="12" t="s">
        <v>489</v>
      </c>
      <c r="Q7" s="12" t="s">
        <v>394</v>
      </c>
      <c r="R7">
        <v>1727</v>
      </c>
      <c r="S7">
        <f>1.01*10^(-1*($R7*$R$1)/20)</f>
        <v>0.23423342769940364</v>
      </c>
      <c r="T7" s="3">
        <f>(7*$S$2-10*$S7)/(2*$S$2)+SQRT(100*POWER($S7,2)-140*$S$2*$S7+329*POWER($S$2,2))/(2*$S$2)</f>
        <v>4.508448750854331</v>
      </c>
      <c r="U7" s="3"/>
      <c r="AA7" s="3"/>
      <c r="AG7" s="3"/>
      <c r="AH7">
        <f>$H7-$H6</f>
        <v>0.34999999999990905</v>
      </c>
      <c r="AI7">
        <f t="shared" si="1"/>
        <v>0.2344999999999391</v>
      </c>
      <c r="AJ7">
        <f>$AJ6*10^((($AJ$1/$AI$2)*$AH7)/20)</f>
        <v>3.3104597978194903</v>
      </c>
      <c r="AK7">
        <v>0.22</v>
      </c>
    </row>
    <row r="8" spans="1:33" ht="12.75">
      <c r="A8" t="s">
        <v>112</v>
      </c>
      <c r="B8">
        <v>671</v>
      </c>
      <c r="J8" s="2"/>
      <c r="T8" s="3"/>
      <c r="U8" s="3"/>
      <c r="AA8" s="3"/>
      <c r="AG8" s="3"/>
    </row>
    <row r="9" spans="1:33" ht="12.75">
      <c r="A9" t="s">
        <v>113</v>
      </c>
      <c r="B9">
        <v>568</v>
      </c>
      <c r="D9" t="s">
        <v>477</v>
      </c>
      <c r="E9" t="s">
        <v>82</v>
      </c>
      <c r="F9" t="s">
        <v>158</v>
      </c>
      <c r="J9" s="2"/>
      <c r="N9" t="s">
        <v>477</v>
      </c>
      <c r="O9" t="s">
        <v>297</v>
      </c>
      <c r="P9" t="s">
        <v>477</v>
      </c>
      <c r="T9" s="3"/>
      <c r="U9" s="3"/>
      <c r="AA9" s="3"/>
      <c r="AG9" s="3"/>
    </row>
    <row r="10" spans="1:37" ht="12.75">
      <c r="A10" t="s">
        <v>114</v>
      </c>
      <c r="B10">
        <v>483</v>
      </c>
      <c r="D10">
        <v>1</v>
      </c>
      <c r="E10" t="s">
        <v>111</v>
      </c>
      <c r="F10">
        <v>-5.5</v>
      </c>
      <c r="G10">
        <v>766</v>
      </c>
      <c r="H10">
        <v>2805.78</v>
      </c>
      <c r="I10">
        <f>$H10-$H7</f>
        <v>25.590000000000146</v>
      </c>
      <c r="J10" s="2">
        <f t="shared" si="0"/>
        <v>8.530000000000048E-08</v>
      </c>
      <c r="K10" t="s">
        <v>313</v>
      </c>
      <c r="L10">
        <v>608</v>
      </c>
      <c r="M10">
        <v>709</v>
      </c>
      <c r="N10">
        <v>1</v>
      </c>
      <c r="O10" t="s">
        <v>111</v>
      </c>
      <c r="P10" s="12" t="s">
        <v>490</v>
      </c>
      <c r="Q10" s="12" t="s">
        <v>395</v>
      </c>
      <c r="R10">
        <v>1698</v>
      </c>
      <c r="S10">
        <f>1.01*10^(-1*($R10*$R$1)/20)</f>
        <v>0.24005257768362462</v>
      </c>
      <c r="T10" s="3">
        <f>(7*$S$2-10*$S10)/(2*$S$2)+SQRT(100*POWER($S10,2)-140*$S$2*$S10+329*POWER($S$2,2))/(2*$S$2)</f>
        <v>4.409441924101951</v>
      </c>
      <c r="U10" s="3"/>
      <c r="V10">
        <v>550</v>
      </c>
      <c r="W10">
        <v>21</v>
      </c>
      <c r="X10">
        <v>19</v>
      </c>
      <c r="Y10">
        <v>18</v>
      </c>
      <c r="Z10">
        <v>15</v>
      </c>
      <c r="AA10" s="3"/>
      <c r="AB10">
        <v>90</v>
      </c>
      <c r="AC10">
        <v>42</v>
      </c>
      <c r="AD10">
        <v>26</v>
      </c>
      <c r="AE10">
        <v>23</v>
      </c>
      <c r="AF10">
        <v>6</v>
      </c>
      <c r="AG10" s="3"/>
      <c r="AH10">
        <f>$H10-$H7</f>
        <v>25.590000000000146</v>
      </c>
      <c r="AI10">
        <f t="shared" si="1"/>
        <v>17.1453000000001</v>
      </c>
      <c r="AJ10">
        <f>$AJ7*10^((($AJ$1/$AI$2)*$AH10)/20)</f>
        <v>3.1020467572206982</v>
      </c>
      <c r="AK10">
        <v>0.1</v>
      </c>
    </row>
    <row r="11" spans="1:37" ht="12.75">
      <c r="A11" t="s">
        <v>282</v>
      </c>
      <c r="B11">
        <v>441</v>
      </c>
      <c r="D11">
        <v>2</v>
      </c>
      <c r="E11" t="s">
        <v>137</v>
      </c>
      <c r="F11">
        <v>-5.5</v>
      </c>
      <c r="G11">
        <v>688</v>
      </c>
      <c r="H11">
        <v>2818.2</v>
      </c>
      <c r="I11">
        <f>$H11-$H10</f>
        <v>12.419999999999618</v>
      </c>
      <c r="J11" s="2">
        <f t="shared" si="0"/>
        <v>4.139999999999873E-08</v>
      </c>
      <c r="K11" t="s">
        <v>337</v>
      </c>
      <c r="L11">
        <v>607</v>
      </c>
      <c r="M11">
        <v>692</v>
      </c>
      <c r="N11">
        <v>2</v>
      </c>
      <c r="O11" t="s">
        <v>137</v>
      </c>
      <c r="P11" s="12" t="s">
        <v>491</v>
      </c>
      <c r="Q11" s="12" t="s">
        <v>396</v>
      </c>
      <c r="R11">
        <v>1566</v>
      </c>
      <c r="S11">
        <f>1.01*10^(-1*($R11*$R$1)/20)</f>
        <v>0.26842092817705676</v>
      </c>
      <c r="T11" s="3">
        <f>(7*$S$2-10*$S11)/(2*$S$2)+SQRT(100*POWER($S11,2)-140*$S$2*$S11+329*POWER($S$2,2))/(2*$S$2)</f>
        <v>3.9726622025758838</v>
      </c>
      <c r="U11" s="3"/>
      <c r="AA11" s="3"/>
      <c r="AG11" s="3"/>
      <c r="AH11">
        <f>$H11-$H10</f>
        <v>12.419999999999618</v>
      </c>
      <c r="AI11">
        <f t="shared" si="1"/>
        <v>8.321399999999745</v>
      </c>
      <c r="AJ11">
        <f>$AJ10*10^((($AJ$1/$AI$2)*$AH11)/20)</f>
        <v>3.0056761388624524</v>
      </c>
      <c r="AK11">
        <v>-0.46</v>
      </c>
    </row>
    <row r="12" spans="1:37" ht="12.75">
      <c r="A12" t="s">
        <v>115</v>
      </c>
      <c r="B12">
        <v>403</v>
      </c>
      <c r="D12">
        <v>3</v>
      </c>
      <c r="E12" t="s">
        <v>112</v>
      </c>
      <c r="F12">
        <v>-5.5</v>
      </c>
      <c r="G12">
        <v>671</v>
      </c>
      <c r="H12">
        <v>2834.32</v>
      </c>
      <c r="I12">
        <f>$H12-$H11</f>
        <v>16.120000000000346</v>
      </c>
      <c r="J12" s="2">
        <f t="shared" si="0"/>
        <v>5.373333333333448E-08</v>
      </c>
      <c r="K12" t="s">
        <v>314</v>
      </c>
      <c r="L12">
        <v>606</v>
      </c>
      <c r="M12">
        <v>694</v>
      </c>
      <c r="N12">
        <v>3</v>
      </c>
      <c r="O12" t="s">
        <v>112</v>
      </c>
      <c r="P12" s="12" t="s">
        <v>492</v>
      </c>
      <c r="Q12" s="12" t="s">
        <v>397</v>
      </c>
      <c r="R12">
        <v>1531</v>
      </c>
      <c r="S12">
        <f>1.01*10^(-1*($R12*$R$1)/20)</f>
        <v>0.27648964684157024</v>
      </c>
      <c r="T12" s="3">
        <f>(7*$S$2-10*$S12)/(2*$S$2)+SQRT(100*POWER($S12,2)-140*$S$2*$S12+329*POWER($S$2,2))/(2*$S$2)</f>
        <v>3.8611024935438083</v>
      </c>
      <c r="U12" s="3"/>
      <c r="AA12" s="3"/>
      <c r="AG12" s="3"/>
      <c r="AH12">
        <f>$H12-$H11</f>
        <v>16.120000000000346</v>
      </c>
      <c r="AI12">
        <f t="shared" si="1"/>
        <v>10.800400000000232</v>
      </c>
      <c r="AJ12">
        <f>$AJ11*10^((($AJ$1/$AI$2)*$AH12)/20)</f>
        <v>2.885046871032397</v>
      </c>
      <c r="AK12">
        <v>-1.1</v>
      </c>
    </row>
    <row r="13" spans="1:37" ht="12.75">
      <c r="A13" t="s">
        <v>116</v>
      </c>
      <c r="B13">
        <v>358</v>
      </c>
      <c r="D13">
        <v>4</v>
      </c>
      <c r="E13" t="s">
        <v>161</v>
      </c>
      <c r="F13">
        <v>-5.5</v>
      </c>
      <c r="G13">
        <v>579</v>
      </c>
      <c r="H13">
        <v>2863.15</v>
      </c>
      <c r="I13">
        <f>$H13-$H12</f>
        <v>28.829999999999927</v>
      </c>
      <c r="J13" s="2">
        <f t="shared" si="0"/>
        <v>9.609999999999976E-08</v>
      </c>
      <c r="K13" t="s">
        <v>338</v>
      </c>
      <c r="L13">
        <v>605</v>
      </c>
      <c r="M13">
        <v>682</v>
      </c>
      <c r="N13">
        <v>4</v>
      </c>
      <c r="O13" t="s">
        <v>161</v>
      </c>
      <c r="P13" s="12" t="s">
        <v>493</v>
      </c>
      <c r="Q13" s="12" t="s">
        <v>398</v>
      </c>
      <c r="R13">
        <v>1385</v>
      </c>
      <c r="S13">
        <f>1.01*10^(-1*($R13*$R$1)/20)</f>
        <v>0.31284835359073243</v>
      </c>
      <c r="T13" s="3">
        <f>(7*$S$2-10*$S13)/(2*$S$2)+SQRT(100*POWER($S13,2)-140*$S$2*$S13+329*POWER($S$2,2))/(2*$S$2)</f>
        <v>3.417507307140241</v>
      </c>
      <c r="U13" s="3"/>
      <c r="AA13" s="3"/>
      <c r="AG13" s="3"/>
      <c r="AH13">
        <f>$H13-$H12</f>
        <v>28.829999999999927</v>
      </c>
      <c r="AI13">
        <f t="shared" si="1"/>
        <v>19.316099999999953</v>
      </c>
      <c r="AJ13">
        <f>$AJ12*10^((($AJ$1/$AI$2)*$AH13)/20)</f>
        <v>2.681250408448097</v>
      </c>
      <c r="AK13">
        <v>0.67</v>
      </c>
    </row>
    <row r="14" spans="1:33" ht="12.75">
      <c r="A14" t="s">
        <v>283</v>
      </c>
      <c r="J14" s="2"/>
      <c r="T14" s="3"/>
      <c r="U14" s="3"/>
      <c r="AA14" s="3"/>
      <c r="AG14" s="3"/>
    </row>
    <row r="15" spans="1:33" ht="12.75">
      <c r="A15" t="s">
        <v>120</v>
      </c>
      <c r="B15">
        <v>357</v>
      </c>
      <c r="D15" t="s">
        <v>477</v>
      </c>
      <c r="E15" t="s">
        <v>101</v>
      </c>
      <c r="F15" t="s">
        <v>103</v>
      </c>
      <c r="J15" s="2"/>
      <c r="N15" t="s">
        <v>477</v>
      </c>
      <c r="O15" t="s">
        <v>290</v>
      </c>
      <c r="P15" t="s">
        <v>477</v>
      </c>
      <c r="T15" s="3"/>
      <c r="U15" s="3"/>
      <c r="AA15" s="3"/>
      <c r="AG15" s="3"/>
    </row>
    <row r="16" spans="1:37" ht="12.75">
      <c r="A16" t="s">
        <v>119</v>
      </c>
      <c r="B16">
        <v>357</v>
      </c>
      <c r="D16">
        <v>1</v>
      </c>
      <c r="E16" t="s">
        <v>113</v>
      </c>
      <c r="F16">
        <v>-10</v>
      </c>
      <c r="G16">
        <v>568</v>
      </c>
      <c r="H16">
        <v>2867.23</v>
      </c>
      <c r="I16">
        <f>$H16-$H13</f>
        <v>4.079999999999927</v>
      </c>
      <c r="J16" s="2">
        <f t="shared" si="0"/>
        <v>1.3599999999999758E-08</v>
      </c>
      <c r="K16" t="s">
        <v>315</v>
      </c>
      <c r="L16">
        <v>601</v>
      </c>
      <c r="M16">
        <v>681</v>
      </c>
      <c r="N16">
        <v>1</v>
      </c>
      <c r="O16" t="s">
        <v>113</v>
      </c>
      <c r="P16" s="12" t="s">
        <v>494</v>
      </c>
      <c r="Q16" s="12" t="s">
        <v>399</v>
      </c>
      <c r="R16">
        <v>1356</v>
      </c>
      <c r="S16">
        <f>1.01*10^(-1*($R16*$R$1)/20)</f>
        <v>0.32062056402944655</v>
      </c>
      <c r="T16" s="3">
        <f>(7*$S$2-10*$S16)/(2*$S$2)+SQRT(100*POWER($S16,2)-140*$S$2*$S16+329*POWER($S$2,2))/(2*$S$2)</f>
        <v>3.3338191967311044</v>
      </c>
      <c r="U16" s="3"/>
      <c r="V16">
        <v>550</v>
      </c>
      <c r="W16">
        <v>14</v>
      </c>
      <c r="X16">
        <v>13</v>
      </c>
      <c r="Y16">
        <v>13</v>
      </c>
      <c r="Z16">
        <v>10</v>
      </c>
      <c r="AA16" s="3"/>
      <c r="AB16">
        <v>70</v>
      </c>
      <c r="AC16">
        <v>33</v>
      </c>
      <c r="AD16">
        <v>19</v>
      </c>
      <c r="AE16">
        <v>15</v>
      </c>
      <c r="AF16">
        <v>3</v>
      </c>
      <c r="AG16" s="3"/>
      <c r="AH16">
        <f>$H16-$H13</f>
        <v>4.079999999999927</v>
      </c>
      <c r="AI16">
        <f t="shared" si="1"/>
        <v>2.7335999999999516</v>
      </c>
      <c r="AJ16">
        <f>$AJ13*10^((($AJ$1/$AI$2)*$AH16)/20)</f>
        <v>2.653596406060677</v>
      </c>
      <c r="AK16">
        <v>1</v>
      </c>
    </row>
    <row r="17" spans="1:37" ht="12.75">
      <c r="A17" t="s">
        <v>122</v>
      </c>
      <c r="B17">
        <v>389</v>
      </c>
      <c r="D17">
        <v>2</v>
      </c>
      <c r="E17" t="s">
        <v>138</v>
      </c>
      <c r="F17">
        <v>-10</v>
      </c>
      <c r="G17">
        <v>494</v>
      </c>
      <c r="H17">
        <v>2879.68</v>
      </c>
      <c r="I17">
        <f>$H17-$H16</f>
        <v>12.449999999999818</v>
      </c>
      <c r="J17" s="2">
        <f t="shared" si="0"/>
        <v>4.149999999999939E-08</v>
      </c>
      <c r="K17" t="s">
        <v>339</v>
      </c>
      <c r="L17">
        <v>601</v>
      </c>
      <c r="M17">
        <v>668</v>
      </c>
      <c r="N17">
        <v>2</v>
      </c>
      <c r="O17" t="s">
        <v>138</v>
      </c>
      <c r="P17" s="12" t="s">
        <v>495</v>
      </c>
      <c r="Q17" s="12" t="s">
        <v>400</v>
      </c>
      <c r="R17">
        <v>1228</v>
      </c>
      <c r="S17">
        <f>1.01*10^(-1*($R17*$R$1)/20)</f>
        <v>0.3572986487613626</v>
      </c>
      <c r="T17" s="3">
        <f>(7*$S$2-10*$S17)/(2*$S$2)+SQRT(100*POWER($S17,2)-140*$S$2*$S17+329*POWER($S$2,2))/(2*$S$2)</f>
        <v>2.9828644013592793</v>
      </c>
      <c r="U17" s="3"/>
      <c r="AA17" s="3"/>
      <c r="AG17" s="3"/>
      <c r="AH17">
        <f>$H17-$H16</f>
        <v>12.449999999999818</v>
      </c>
      <c r="AI17">
        <f t="shared" si="1"/>
        <v>8.34149999999988</v>
      </c>
      <c r="AJ17">
        <f>$AJ16*10^((($AJ$1/$AI$2)*$AH17)/20)</f>
        <v>2.57096170397351</v>
      </c>
      <c r="AK17">
        <v>-0.13</v>
      </c>
    </row>
    <row r="18" spans="1:37" ht="12.75">
      <c r="A18" t="s">
        <v>124</v>
      </c>
      <c r="B18">
        <v>450</v>
      </c>
      <c r="D18">
        <v>3</v>
      </c>
      <c r="E18" t="s">
        <v>114</v>
      </c>
      <c r="F18">
        <v>-10</v>
      </c>
      <c r="G18">
        <v>483</v>
      </c>
      <c r="H18">
        <v>2892.22</v>
      </c>
      <c r="I18">
        <f>$H18-$H17</f>
        <v>12.539999999999964</v>
      </c>
      <c r="J18" s="2">
        <f t="shared" si="0"/>
        <v>4.179999999999988E-08</v>
      </c>
      <c r="K18" t="s">
        <v>316</v>
      </c>
      <c r="L18">
        <v>601</v>
      </c>
      <c r="M18">
        <v>671</v>
      </c>
      <c r="N18">
        <v>3</v>
      </c>
      <c r="O18" t="s">
        <v>114</v>
      </c>
      <c r="P18" s="12" t="s">
        <v>496</v>
      </c>
      <c r="Q18" s="12" t="s">
        <v>401</v>
      </c>
      <c r="R18">
        <v>1199</v>
      </c>
      <c r="S18">
        <f>1.01*10^(-1*($R18*$R$1)/20)</f>
        <v>0.3661751547610533</v>
      </c>
      <c r="T18" s="3">
        <f>(7*$S$2-10*$S18)/(2*$S$2)+SQRT(100*POWER($S18,2)-140*$S$2*$S18+329*POWER($S$2,2))/(2*$S$2)</f>
        <v>2.907591245431144</v>
      </c>
      <c r="U18" s="3"/>
      <c r="AA18" s="3"/>
      <c r="AG18" s="3"/>
      <c r="AH18">
        <f>$H18-$H17</f>
        <v>12.539999999999964</v>
      </c>
      <c r="AI18">
        <f t="shared" si="1"/>
        <v>8.401799999999977</v>
      </c>
      <c r="AJ18">
        <f>$AJ17*10^((($AJ$1/$AI$2)*$AH18)/20)</f>
        <v>2.49033071421354</v>
      </c>
      <c r="AK18">
        <v>-0.9</v>
      </c>
    </row>
    <row r="19" spans="1:37" ht="12.75">
      <c r="A19" t="s">
        <v>125</v>
      </c>
      <c r="B19">
        <v>535</v>
      </c>
      <c r="D19">
        <v>4</v>
      </c>
      <c r="E19" t="s">
        <v>281</v>
      </c>
      <c r="F19">
        <v>-10</v>
      </c>
      <c r="G19">
        <v>413</v>
      </c>
      <c r="H19">
        <v>2905.6</v>
      </c>
      <c r="I19">
        <f>$H19-$H18</f>
        <v>13.38000000000011</v>
      </c>
      <c r="J19" s="2">
        <f t="shared" si="0"/>
        <v>4.4600000000000366E-08</v>
      </c>
      <c r="K19" t="s">
        <v>340</v>
      </c>
      <c r="L19">
        <v>596</v>
      </c>
      <c r="M19">
        <v>656</v>
      </c>
      <c r="N19">
        <v>4</v>
      </c>
      <c r="O19" t="s">
        <v>281</v>
      </c>
      <c r="P19" s="12" t="s">
        <v>497</v>
      </c>
      <c r="Q19" s="12" t="s">
        <v>402</v>
      </c>
      <c r="R19">
        <v>1075</v>
      </c>
      <c r="S19">
        <f>1.01*10^(-1*($R19*$R$1)/20)</f>
        <v>0.40668567368406183</v>
      </c>
      <c r="T19" s="3">
        <f>(7*$S$2-10*$S19)/(2*$S$2)+SQRT(100*POWER($S19,2)-140*$S$2*$S19+329*POWER($S$2,2))/(2*$S$2)</f>
        <v>2.6034884951576913</v>
      </c>
      <c r="U19" s="3"/>
      <c r="AA19" s="3"/>
      <c r="AG19" s="3"/>
      <c r="AH19">
        <f>$H19-$H18</f>
        <v>13.38000000000011</v>
      </c>
      <c r="AI19">
        <f t="shared" si="1"/>
        <v>8.964600000000074</v>
      </c>
      <c r="AJ19">
        <f>$AJ18*10^((($AJ$1/$AI$2)*$AH19)/20)</f>
        <v>2.407085162524529</v>
      </c>
      <c r="AK19">
        <v>-0.04</v>
      </c>
    </row>
    <row r="20" spans="1:33" ht="12.75">
      <c r="A20" t="s">
        <v>126</v>
      </c>
      <c r="B20">
        <v>630</v>
      </c>
      <c r="J20" s="2"/>
      <c r="T20" s="3"/>
      <c r="U20" s="3"/>
      <c r="AA20" s="3"/>
      <c r="AG20" s="3"/>
    </row>
    <row r="21" spans="1:33" ht="12.75">
      <c r="A21" t="s">
        <v>127</v>
      </c>
      <c r="B21">
        <v>734</v>
      </c>
      <c r="D21" t="s">
        <v>477</v>
      </c>
      <c r="E21" t="s">
        <v>102</v>
      </c>
      <c r="F21" t="s">
        <v>86</v>
      </c>
      <c r="J21" s="2"/>
      <c r="N21" t="s">
        <v>477</v>
      </c>
      <c r="O21" t="s">
        <v>291</v>
      </c>
      <c r="P21" t="s">
        <v>477</v>
      </c>
      <c r="T21" s="3"/>
      <c r="U21" s="3"/>
      <c r="AA21" s="3"/>
      <c r="AG21" s="3"/>
    </row>
    <row r="22" spans="1:37" ht="12.75">
      <c r="A22" t="s">
        <v>128</v>
      </c>
      <c r="B22">
        <v>829</v>
      </c>
      <c r="D22">
        <v>1</v>
      </c>
      <c r="E22" t="s">
        <v>282</v>
      </c>
      <c r="F22">
        <v>-10</v>
      </c>
      <c r="G22">
        <v>392</v>
      </c>
      <c r="H22">
        <v>2904.64</v>
      </c>
      <c r="I22">
        <f>$H22-$H19</f>
        <v>-0.9600000000000364</v>
      </c>
      <c r="J22" s="2">
        <f t="shared" si="0"/>
        <v>-3.2000000000001213E-09</v>
      </c>
      <c r="K22" t="s">
        <v>317</v>
      </c>
      <c r="L22">
        <v>601</v>
      </c>
      <c r="M22">
        <v>663</v>
      </c>
      <c r="N22">
        <v>1</v>
      </c>
      <c r="O22" t="s">
        <v>282</v>
      </c>
      <c r="P22" s="12" t="s">
        <v>497</v>
      </c>
      <c r="Q22" s="12" t="s">
        <v>443</v>
      </c>
      <c r="R22">
        <v>1121</v>
      </c>
      <c r="S22">
        <f>1.01*10^(-1*($R22*$R$1)/20)</f>
        <v>0.3911594923111081</v>
      </c>
      <c r="T22" s="3">
        <f>(7*$S$2-10*$S22)/(2*$S$2)+SQRT(100*POWER($S22,2)-140*$S$2*$S22+329*POWER($S$2,2))/(2*$S$2)</f>
        <v>2.7129527925886467</v>
      </c>
      <c r="U22" s="3"/>
      <c r="V22">
        <v>550</v>
      </c>
      <c r="W22">
        <v>11</v>
      </c>
      <c r="X22">
        <v>10</v>
      </c>
      <c r="Y22">
        <v>10</v>
      </c>
      <c r="Z22">
        <v>12</v>
      </c>
      <c r="AA22" s="3"/>
      <c r="AB22">
        <v>60</v>
      </c>
      <c r="AC22">
        <v>24</v>
      </c>
      <c r="AD22">
        <v>14</v>
      </c>
      <c r="AE22">
        <v>16</v>
      </c>
      <c r="AF22">
        <v>6</v>
      </c>
      <c r="AG22" s="3"/>
      <c r="AH22">
        <f>$H22-$H19</f>
        <v>-0.9600000000000364</v>
      </c>
      <c r="AI22">
        <f t="shared" si="1"/>
        <v>-0.6432000000000244</v>
      </c>
      <c r="AJ22">
        <f>$AJ19*10^((($AJ$1/$AI$2)*$AH22)/20)</f>
        <v>2.4129641463864564</v>
      </c>
      <c r="AK22">
        <v>-1.3</v>
      </c>
    </row>
    <row r="23" spans="1:36" ht="12.75">
      <c r="A23" t="s">
        <v>129</v>
      </c>
      <c r="B23">
        <v>923</v>
      </c>
      <c r="D23">
        <v>2</v>
      </c>
      <c r="E23" t="s">
        <v>139</v>
      </c>
      <c r="F23">
        <v>-10</v>
      </c>
      <c r="G23">
        <v>392</v>
      </c>
      <c r="H23">
        <v>2922.09</v>
      </c>
      <c r="I23">
        <f>$H23-$H22</f>
        <v>17.450000000000273</v>
      </c>
      <c r="J23" s="2">
        <f t="shared" si="0"/>
        <v>5.816666666666758E-08</v>
      </c>
      <c r="K23" t="s">
        <v>341</v>
      </c>
      <c r="L23">
        <v>595</v>
      </c>
      <c r="M23">
        <v>651</v>
      </c>
      <c r="N23">
        <v>2</v>
      </c>
      <c r="O23" t="s">
        <v>139</v>
      </c>
      <c r="P23" s="12" t="s">
        <v>498</v>
      </c>
      <c r="Q23" s="12" t="s">
        <v>436</v>
      </c>
      <c r="R23">
        <v>1016</v>
      </c>
      <c r="S23">
        <f>1.01*10^(-1*($R23*$R$1)/20)</f>
        <v>0.42750517254034204</v>
      </c>
      <c r="T23" s="3">
        <f>(7*$S$2-10*$S23)/(2*$S$2)+SQRT(100*POWER($S23,2)-140*$S$2*$S23+329*POWER($S$2,2))/(2*$S$2)</f>
        <v>2.4688034323257764</v>
      </c>
      <c r="U23" s="3"/>
      <c r="AA23" s="3"/>
      <c r="AG23" s="3"/>
      <c r="AH23">
        <f>$H23-$H22</f>
        <v>17.450000000000273</v>
      </c>
      <c r="AI23">
        <f t="shared" si="1"/>
        <v>11.691500000000184</v>
      </c>
      <c r="AJ23">
        <f>$AJ22*10^((($AJ$1/$AI$2)*$AH23)/20)</f>
        <v>2.3083083894226166</v>
      </c>
    </row>
    <row r="24" spans="1:37" ht="12.75">
      <c r="A24" t="s">
        <v>130</v>
      </c>
      <c r="B24">
        <v>1035</v>
      </c>
      <c r="D24">
        <v>3</v>
      </c>
      <c r="E24" t="s">
        <v>115</v>
      </c>
      <c r="F24">
        <v>-10</v>
      </c>
      <c r="G24">
        <v>403</v>
      </c>
      <c r="H24">
        <v>2915.98</v>
      </c>
      <c r="I24">
        <f>$H24-$H23</f>
        <v>-6.110000000000127</v>
      </c>
      <c r="J24" s="2">
        <f t="shared" si="0"/>
        <v>-2.036666666666709E-08</v>
      </c>
      <c r="K24" t="s">
        <v>318</v>
      </c>
      <c r="L24">
        <v>600</v>
      </c>
      <c r="M24">
        <v>658</v>
      </c>
      <c r="N24">
        <v>3</v>
      </c>
      <c r="O24" t="s">
        <v>115</v>
      </c>
      <c r="P24" s="12" t="s">
        <v>499</v>
      </c>
      <c r="Q24" s="12" t="s">
        <v>403</v>
      </c>
      <c r="R24">
        <v>1016</v>
      </c>
      <c r="S24">
        <f>1.01*10^(-1*($R24*$R$1)/20)</f>
        <v>0.42750517254034204</v>
      </c>
      <c r="T24" s="3">
        <f>(7*$S$2-10*$S24)/(2*$S$2)+SQRT(100*POWER($S24,2)-140*$S$2*$S24+329*POWER($S$2,2))/(2*$S$2)</f>
        <v>2.4688034323257764</v>
      </c>
      <c r="U24" s="3"/>
      <c r="AA24" s="3"/>
      <c r="AG24" s="3"/>
      <c r="AH24">
        <f>$H24-$H23</f>
        <v>-6.110000000000127</v>
      </c>
      <c r="AI24">
        <f t="shared" si="1"/>
        <v>-4.093700000000085</v>
      </c>
      <c r="AJ24">
        <f>$AJ23*10^((($AJ$1/$AI$2)*$AH24)/20)</f>
        <v>2.3444261261779418</v>
      </c>
      <c r="AK24">
        <v>1</v>
      </c>
    </row>
    <row r="25" spans="1:36" ht="12.75">
      <c r="A25" t="s">
        <v>131</v>
      </c>
      <c r="B25">
        <v>1117</v>
      </c>
      <c r="D25">
        <v>4</v>
      </c>
      <c r="E25" t="s">
        <v>140</v>
      </c>
      <c r="F25">
        <v>-10</v>
      </c>
      <c r="G25">
        <v>358</v>
      </c>
      <c r="H25">
        <v>2931.22</v>
      </c>
      <c r="I25">
        <f>$H25-$H24</f>
        <v>15.239999999999782</v>
      </c>
      <c r="J25" s="2">
        <f t="shared" si="0"/>
        <v>5.079999999999927E-08</v>
      </c>
      <c r="K25" t="s">
        <v>342</v>
      </c>
      <c r="L25">
        <v>596</v>
      </c>
      <c r="M25">
        <v>646</v>
      </c>
      <c r="N25">
        <v>4</v>
      </c>
      <c r="O25" t="s">
        <v>140</v>
      </c>
      <c r="P25" s="12" t="s">
        <v>500</v>
      </c>
      <c r="Q25" s="12" t="s">
        <v>404</v>
      </c>
      <c r="R25">
        <v>965</v>
      </c>
      <c r="S25">
        <f>1.01*10^(-1*($R25*$R$1)/20)</f>
        <v>0.44635856611594293</v>
      </c>
      <c r="T25" s="3">
        <f>(7*$S$2-10*$S25)/(2*$S$2)+SQRT(100*POWER($S25,2)-140*$S$2*$S25+329*POWER($S$2,2))/(2*$S$2)</f>
        <v>2.35747767719859</v>
      </c>
      <c r="U25" s="3"/>
      <c r="AA25" s="3"/>
      <c r="AG25" s="3"/>
      <c r="AH25">
        <f>$H25-$H24</f>
        <v>15.239999999999782</v>
      </c>
      <c r="AI25">
        <f t="shared" si="1"/>
        <v>10.210799999999855</v>
      </c>
      <c r="AJ25">
        <f>$AJ24*10^((($AJ$1/$AI$2)*$AH25)/20)</f>
        <v>2.255372967106344</v>
      </c>
    </row>
    <row r="26" spans="10:33" ht="12.75">
      <c r="J26" s="2"/>
      <c r="T26" s="3"/>
      <c r="U26" s="3"/>
      <c r="AA26" s="3"/>
      <c r="AG26" s="3"/>
    </row>
    <row r="27" spans="4:33" ht="12.75">
      <c r="D27" t="s">
        <v>477</v>
      </c>
      <c r="E27" t="s">
        <v>87</v>
      </c>
      <c r="F27" t="s">
        <v>88</v>
      </c>
      <c r="J27" s="2"/>
      <c r="N27" t="s">
        <v>477</v>
      </c>
      <c r="O27" t="s">
        <v>292</v>
      </c>
      <c r="P27" t="s">
        <v>477</v>
      </c>
      <c r="T27" s="3"/>
      <c r="U27" s="3"/>
      <c r="AA27" s="3"/>
      <c r="AG27" s="3"/>
    </row>
    <row r="28" spans="1:37" ht="12.75">
      <c r="A28" t="s">
        <v>135</v>
      </c>
      <c r="B28">
        <v>862</v>
      </c>
      <c r="D28">
        <v>1</v>
      </c>
      <c r="E28" t="s">
        <v>116</v>
      </c>
      <c r="F28">
        <v>-10</v>
      </c>
      <c r="G28">
        <v>358</v>
      </c>
      <c r="H28">
        <v>2931.5</v>
      </c>
      <c r="I28">
        <f>$H28-$H25</f>
        <v>0.2800000000002001</v>
      </c>
      <c r="J28" s="2">
        <f t="shared" si="0"/>
        <v>9.333333333340003E-10</v>
      </c>
      <c r="K28" t="s">
        <v>319</v>
      </c>
      <c r="L28">
        <v>602</v>
      </c>
      <c r="M28">
        <v>651</v>
      </c>
      <c r="N28">
        <v>1</v>
      </c>
      <c r="O28" t="s">
        <v>116</v>
      </c>
      <c r="P28" s="12" t="s">
        <v>501</v>
      </c>
      <c r="Q28" s="12" t="s">
        <v>444</v>
      </c>
      <c r="R28">
        <v>965</v>
      </c>
      <c r="S28">
        <f>1.01*10^(-1*($R28*$R$1)/20)</f>
        <v>0.44635856611594293</v>
      </c>
      <c r="T28" s="3">
        <f>(7*$S$2-10*$S28)/(2*$S$2)+SQRT(100*POWER($S28,2)-140*$S$2*$S28+329*POWER($S$2,2))/(2*$S$2)</f>
        <v>2.35747767719859</v>
      </c>
      <c r="U28" s="3"/>
      <c r="V28">
        <v>550</v>
      </c>
      <c r="W28">
        <v>9</v>
      </c>
      <c r="X28">
        <v>10</v>
      </c>
      <c r="Y28">
        <v>9</v>
      </c>
      <c r="Z28">
        <v>30</v>
      </c>
      <c r="AA28" s="3"/>
      <c r="AB28">
        <v>40</v>
      </c>
      <c r="AC28">
        <v>38</v>
      </c>
      <c r="AD28">
        <v>30</v>
      </c>
      <c r="AE28">
        <v>31</v>
      </c>
      <c r="AF28">
        <v>11</v>
      </c>
      <c r="AG28" s="3"/>
      <c r="AH28">
        <f>$H28-$H25</f>
        <v>0.2800000000002001</v>
      </c>
      <c r="AI28">
        <f t="shared" si="1"/>
        <v>0.18760000000013408</v>
      </c>
      <c r="AJ28">
        <f>$AJ25*10^((($AJ$1/$AI$2)*$AH28)/20)</f>
        <v>2.2537688662214865</v>
      </c>
      <c r="AK28">
        <v>-1.4</v>
      </c>
    </row>
    <row r="29" spans="1:36" ht="12.75">
      <c r="A29" t="s">
        <v>136</v>
      </c>
      <c r="B29">
        <v>777</v>
      </c>
      <c r="D29">
        <v>2</v>
      </c>
      <c r="E29" t="s">
        <v>284</v>
      </c>
      <c r="F29">
        <v>-10</v>
      </c>
      <c r="H29">
        <v>2941.29</v>
      </c>
      <c r="I29">
        <f>$H29-$H28</f>
        <v>9.789999999999964</v>
      </c>
      <c r="J29" s="2">
        <f t="shared" si="0"/>
        <v>3.2633333333333215E-08</v>
      </c>
      <c r="K29" t="s">
        <v>343</v>
      </c>
      <c r="L29">
        <v>593</v>
      </c>
      <c r="M29">
        <v>645</v>
      </c>
      <c r="N29">
        <v>2</v>
      </c>
      <c r="O29" t="s">
        <v>284</v>
      </c>
      <c r="P29" s="12" t="s">
        <v>502</v>
      </c>
      <c r="Q29" s="12" t="s">
        <v>437</v>
      </c>
      <c r="R29">
        <v>916</v>
      </c>
      <c r="S29">
        <f>1.01*10^(-1*($R29*$R$1)/20)</f>
        <v>0.46525534782748684</v>
      </c>
      <c r="T29" s="3">
        <f>(7*$S$2-10*$S29)/(2*$S$2)+SQRT(100*POWER($S29,2)-140*$S$2*$S29+329*POWER($S$2,2))/(2*$S$2)</f>
        <v>2.2548818751139645</v>
      </c>
      <c r="U29" s="3"/>
      <c r="AA29" s="3"/>
      <c r="AG29" s="3"/>
      <c r="AH29">
        <f>$H29-$H28</f>
        <v>9.789999999999964</v>
      </c>
      <c r="AI29">
        <f t="shared" si="1"/>
        <v>6.559299999999976</v>
      </c>
      <c r="AJ29">
        <f>$AJ28*10^((($AJ$1/$AI$2)*$AH29)/20)</f>
        <v>2.1983941992359983</v>
      </c>
    </row>
    <row r="30" spans="1:37" ht="12.75">
      <c r="A30" t="s">
        <v>137</v>
      </c>
      <c r="B30">
        <v>688</v>
      </c>
      <c r="D30">
        <v>3</v>
      </c>
      <c r="E30" t="s">
        <v>283</v>
      </c>
      <c r="F30">
        <v>-10</v>
      </c>
      <c r="H30">
        <v>2941.57</v>
      </c>
      <c r="I30">
        <f>$H30-$H29</f>
        <v>0.2800000000002001</v>
      </c>
      <c r="J30" s="2">
        <f t="shared" si="0"/>
        <v>9.333333333340003E-10</v>
      </c>
      <c r="K30" t="s">
        <v>320</v>
      </c>
      <c r="L30">
        <v>599</v>
      </c>
      <c r="M30">
        <v>646</v>
      </c>
      <c r="N30">
        <v>3</v>
      </c>
      <c r="O30" t="s">
        <v>283</v>
      </c>
      <c r="P30" s="12" t="s">
        <v>503</v>
      </c>
      <c r="Q30" s="12" t="s">
        <v>405</v>
      </c>
      <c r="R30">
        <v>916</v>
      </c>
      <c r="S30">
        <f>1.01*10^(-1*($R30*$R$1)/20)</f>
        <v>0.46525534782748684</v>
      </c>
      <c r="T30" s="3">
        <f>(7*$S$2-10*$S30)/(2*$S$2)+SQRT(100*POWER($S30,2)-140*$S$2*$S30+329*POWER($S$2,2))/(2*$S$2)</f>
        <v>2.2548818751139645</v>
      </c>
      <c r="U30" s="3"/>
      <c r="AA30" s="3"/>
      <c r="AG30" s="3"/>
      <c r="AH30">
        <f>$H30-$H29</f>
        <v>0.2800000000002001</v>
      </c>
      <c r="AI30">
        <f t="shared" si="1"/>
        <v>0.18760000000013408</v>
      </c>
      <c r="AJ30">
        <f>$AJ29*10^((($AJ$1/$AI$2)*$AH30)/20)</f>
        <v>2.1968306236626045</v>
      </c>
      <c r="AK30">
        <v>0.1</v>
      </c>
    </row>
    <row r="31" spans="1:36" ht="12.75">
      <c r="A31" t="s">
        <v>161</v>
      </c>
      <c r="B31">
        <v>579</v>
      </c>
      <c r="D31">
        <v>4</v>
      </c>
      <c r="E31" t="s">
        <v>142</v>
      </c>
      <c r="F31">
        <v>-10</v>
      </c>
      <c r="G31">
        <v>326</v>
      </c>
      <c r="H31">
        <v>3017.47</v>
      </c>
      <c r="I31">
        <f>$H31-$H30</f>
        <v>75.89999999999964</v>
      </c>
      <c r="J31" s="2">
        <f t="shared" si="0"/>
        <v>2.529999999999988E-07</v>
      </c>
      <c r="K31" t="s">
        <v>344</v>
      </c>
      <c r="L31">
        <v>619</v>
      </c>
      <c r="M31">
        <v>640</v>
      </c>
      <c r="N31">
        <v>4</v>
      </c>
      <c r="O31" t="s">
        <v>142</v>
      </c>
      <c r="P31" s="12" t="s">
        <v>504</v>
      </c>
      <c r="Q31" s="12" t="s">
        <v>406</v>
      </c>
      <c r="R31">
        <v>645</v>
      </c>
      <c r="S31">
        <f>1.01*10^(-1*($R31*$R$1)/20)</f>
        <v>0.5851724533583268</v>
      </c>
      <c r="T31" s="3">
        <f>(7*$S$2-10*$S31)/(2*$S$2)+SQRT(100*POWER($S31,2)-140*$S$2*$S31+329*POWER($S$2,2))/(2*$S$2)</f>
        <v>1.7599771861881166</v>
      </c>
      <c r="U31" s="3"/>
      <c r="AA31" s="3"/>
      <c r="AG31" s="3"/>
      <c r="AH31">
        <f>$H31-$H30</f>
        <v>75.89999999999964</v>
      </c>
      <c r="AI31">
        <f t="shared" si="1"/>
        <v>50.85299999999976</v>
      </c>
      <c r="AJ31">
        <f>$AJ78*10^((($AJ$1/$AI$2)*$AH31)/20)</f>
        <v>1.524228764170193</v>
      </c>
    </row>
    <row r="32" spans="1:33" ht="12.75">
      <c r="A32" t="s">
        <v>138</v>
      </c>
      <c r="B32">
        <v>494</v>
      </c>
      <c r="J32" s="2"/>
      <c r="T32" s="3"/>
      <c r="U32" s="3"/>
      <c r="AA32" s="3"/>
      <c r="AG32" s="3"/>
    </row>
    <row r="33" spans="1:33" ht="12.75">
      <c r="A33" t="s">
        <v>281</v>
      </c>
      <c r="B33">
        <v>413</v>
      </c>
      <c r="D33" t="s">
        <v>477</v>
      </c>
      <c r="E33" t="s">
        <v>89</v>
      </c>
      <c r="F33" t="s">
        <v>90</v>
      </c>
      <c r="J33" s="2"/>
      <c r="N33" t="s">
        <v>477</v>
      </c>
      <c r="O33" t="s">
        <v>293</v>
      </c>
      <c r="P33" t="s">
        <v>477</v>
      </c>
      <c r="T33" s="3"/>
      <c r="U33" s="3"/>
      <c r="AA33" s="3"/>
      <c r="AG33" s="3"/>
    </row>
    <row r="34" spans="1:36" ht="12.75">
      <c r="A34" t="s">
        <v>139</v>
      </c>
      <c r="B34">
        <v>392</v>
      </c>
      <c r="D34">
        <v>1</v>
      </c>
      <c r="E34" t="s">
        <v>120</v>
      </c>
      <c r="F34">
        <v>-10</v>
      </c>
      <c r="G34">
        <v>357</v>
      </c>
      <c r="H34">
        <v>3017.75</v>
      </c>
      <c r="I34">
        <f>$H34-$H31</f>
        <v>0.2800000000002001</v>
      </c>
      <c r="J34" s="2">
        <f t="shared" si="0"/>
        <v>9.333333333340003E-10</v>
      </c>
      <c r="K34" t="s">
        <v>321</v>
      </c>
      <c r="L34">
        <v>613</v>
      </c>
      <c r="M34">
        <v>639</v>
      </c>
      <c r="N34">
        <v>1</v>
      </c>
      <c r="O34" t="s">
        <v>120</v>
      </c>
      <c r="P34" s="12" t="s">
        <v>505</v>
      </c>
      <c r="Q34" s="12" t="s">
        <v>445</v>
      </c>
      <c r="R34">
        <v>645</v>
      </c>
      <c r="S34">
        <f>1.01*10^(-1*($R34*$R$1)/20)</f>
        <v>0.5851724533583268</v>
      </c>
      <c r="T34" s="3">
        <f>(7*$S$2-10*$S34)/(2*$S$2)+SQRT(100*POWER($S34,2)-140*$S$2*$S34+329*POWER($S$2,2))/(2*$S$2)</f>
        <v>1.7599771861881166</v>
      </c>
      <c r="U34" s="3"/>
      <c r="V34">
        <v>560</v>
      </c>
      <c r="W34">
        <v>20</v>
      </c>
      <c r="X34">
        <v>22</v>
      </c>
      <c r="Y34">
        <v>19</v>
      </c>
      <c r="Z34">
        <v>35</v>
      </c>
      <c r="AA34" s="3"/>
      <c r="AB34">
        <v>36</v>
      </c>
      <c r="AC34">
        <v>17</v>
      </c>
      <c r="AD34">
        <v>17</v>
      </c>
      <c r="AE34">
        <v>18</v>
      </c>
      <c r="AF34">
        <v>20</v>
      </c>
      <c r="AG34" s="3"/>
      <c r="AH34">
        <f>$H34-$H31</f>
        <v>0.2800000000002001</v>
      </c>
      <c r="AI34">
        <f t="shared" si="1"/>
        <v>0.18760000000013408</v>
      </c>
      <c r="AJ34">
        <f>$AJ31*10^((($AJ$1/$AI$2)*$AH34)/20)</f>
        <v>1.5231446788570364</v>
      </c>
    </row>
    <row r="35" spans="1:36" ht="12.75">
      <c r="A35" t="s">
        <v>140</v>
      </c>
      <c r="B35">
        <v>358</v>
      </c>
      <c r="D35">
        <v>2</v>
      </c>
      <c r="E35" t="s">
        <v>141</v>
      </c>
      <c r="F35">
        <v>-10</v>
      </c>
      <c r="G35">
        <v>357</v>
      </c>
      <c r="H35">
        <v>3026.85</v>
      </c>
      <c r="I35">
        <f>$H35-$H34</f>
        <v>9.099999999999909</v>
      </c>
      <c r="J35" s="2">
        <f t="shared" si="0"/>
        <v>3.033333333333303E-08</v>
      </c>
      <c r="K35" t="s">
        <v>345</v>
      </c>
      <c r="L35">
        <v>605</v>
      </c>
      <c r="M35">
        <v>637</v>
      </c>
      <c r="N35">
        <v>2</v>
      </c>
      <c r="O35" t="s">
        <v>141</v>
      </c>
      <c r="P35" s="12" t="s">
        <v>506</v>
      </c>
      <c r="Q35" s="12" t="s">
        <v>438</v>
      </c>
      <c r="R35">
        <v>596</v>
      </c>
      <c r="S35">
        <f>1.01*10^(-1*($R35*$R$1)/20)</f>
        <v>0.6099459806391914</v>
      </c>
      <c r="T35" s="3">
        <f>(7*$S$2-10*$S35)/(2*$S$2)+SQRT(100*POWER($S35,2)-140*$S$2*$S35+329*POWER($S$2,2))/(2*$S$2)</f>
        <v>1.6826295668649962</v>
      </c>
      <c r="U35" s="3"/>
      <c r="AA35" s="3"/>
      <c r="AG35" s="3"/>
      <c r="AH35">
        <f>$H35-$H34</f>
        <v>9.099999999999909</v>
      </c>
      <c r="AI35">
        <f t="shared" si="1"/>
        <v>6.096999999999939</v>
      </c>
      <c r="AJ35">
        <f>$AJ34*10^((($AJ$1/$AI$2)*$AH35)/20)</f>
        <v>1.488328523304968</v>
      </c>
    </row>
    <row r="36" spans="1:36" ht="12.75">
      <c r="A36" t="s">
        <v>284</v>
      </c>
      <c r="D36">
        <v>3</v>
      </c>
      <c r="E36" t="s">
        <v>119</v>
      </c>
      <c r="F36">
        <v>-10</v>
      </c>
      <c r="G36">
        <v>357</v>
      </c>
      <c r="H36">
        <v>3027.13</v>
      </c>
      <c r="I36">
        <f>$H36-$H35</f>
        <v>0.2800000000002001</v>
      </c>
      <c r="J36" s="2">
        <f t="shared" si="0"/>
        <v>9.333333333340003E-10</v>
      </c>
      <c r="K36" t="s">
        <v>322</v>
      </c>
      <c r="L36">
        <v>616</v>
      </c>
      <c r="M36">
        <v>632</v>
      </c>
      <c r="N36">
        <v>3</v>
      </c>
      <c r="O36" t="s">
        <v>119</v>
      </c>
      <c r="P36" s="12" t="s">
        <v>507</v>
      </c>
      <c r="Q36" s="12" t="s">
        <v>407</v>
      </c>
      <c r="R36">
        <v>596</v>
      </c>
      <c r="S36">
        <f>1.01*10^(-1*($R36*$R$1)/20)</f>
        <v>0.6099459806391914</v>
      </c>
      <c r="T36" s="3">
        <f>(7*$S$2-10*$S36)/(2*$S$2)+SQRT(100*POWER($S36,2)-140*$S$2*$S36+329*POWER($S$2,2))/(2*$S$2)</f>
        <v>1.6826295668649962</v>
      </c>
      <c r="U36" s="3"/>
      <c r="AA36" s="3"/>
      <c r="AG36" s="3"/>
      <c r="AH36">
        <f>$H36-$H35</f>
        <v>0.2800000000002001</v>
      </c>
      <c r="AI36">
        <f t="shared" si="1"/>
        <v>0.18760000000013408</v>
      </c>
      <c r="AJ36">
        <f>$AJ35*10^((($AJ$1/$AI$2)*$AH36)/20)</f>
        <v>1.4872699715106474</v>
      </c>
    </row>
    <row r="37" spans="1:36" ht="12.75">
      <c r="A37" t="s">
        <v>142</v>
      </c>
      <c r="B37">
        <v>326</v>
      </c>
      <c r="D37">
        <v>4</v>
      </c>
      <c r="E37" t="s">
        <v>145</v>
      </c>
      <c r="F37">
        <v>-10</v>
      </c>
      <c r="G37">
        <v>439</v>
      </c>
      <c r="H37">
        <v>3053.32</v>
      </c>
      <c r="I37">
        <f>$H37-$H36</f>
        <v>26.190000000000055</v>
      </c>
      <c r="J37" s="2">
        <f t="shared" si="0"/>
        <v>8.730000000000018E-08</v>
      </c>
      <c r="K37" t="s">
        <v>346</v>
      </c>
      <c r="L37">
        <v>627</v>
      </c>
      <c r="M37">
        <v>632</v>
      </c>
      <c r="N37">
        <v>4</v>
      </c>
      <c r="O37" t="s">
        <v>145</v>
      </c>
      <c r="P37" s="12" t="s">
        <v>508</v>
      </c>
      <c r="Q37" s="12" t="s">
        <v>439</v>
      </c>
      <c r="R37">
        <v>439</v>
      </c>
      <c r="S37">
        <f>1.01*10^(-1*($R37*$R$1)/20)</f>
        <v>0.6966086674213623</v>
      </c>
      <c r="T37" s="3">
        <f>(7*$S$2-10*$S37)/(2*$S$2)+SQRT(100*POWER($S37,2)-140*$S$2*$S37+329*POWER($S$2,2))/(2*$S$2)</f>
        <v>1.4570483838200303</v>
      </c>
      <c r="U37" s="3"/>
      <c r="AA37" s="3"/>
      <c r="AG37" s="3"/>
      <c r="AH37">
        <f>$H37-$H36</f>
        <v>26.190000000000055</v>
      </c>
      <c r="AI37">
        <f t="shared" si="1"/>
        <v>17.54730000000004</v>
      </c>
      <c r="AJ37">
        <f>$AJ36*10^((($AJ$1/$AI$2)*$AH37)/20)</f>
        <v>1.3915143770689398</v>
      </c>
    </row>
    <row r="38" spans="1:33" ht="12.75">
      <c r="A38" t="s">
        <v>141</v>
      </c>
      <c r="B38">
        <v>357</v>
      </c>
      <c r="F38" s="36" t="s">
        <v>555</v>
      </c>
      <c r="J38" s="2"/>
      <c r="T38" s="3"/>
      <c r="U38" s="3"/>
      <c r="AA38" s="3"/>
      <c r="AG38" s="3"/>
    </row>
    <row r="39" spans="1:33" ht="12.75">
      <c r="A39" t="s">
        <v>145</v>
      </c>
      <c r="B39">
        <v>439</v>
      </c>
      <c r="D39" t="s">
        <v>477</v>
      </c>
      <c r="E39" t="s">
        <v>160</v>
      </c>
      <c r="F39" t="s">
        <v>93</v>
      </c>
      <c r="J39" s="2"/>
      <c r="N39" t="s">
        <v>477</v>
      </c>
      <c r="O39" t="s">
        <v>294</v>
      </c>
      <c r="P39" t="s">
        <v>477</v>
      </c>
      <c r="T39" s="3"/>
      <c r="U39" s="3"/>
      <c r="AA39" s="3"/>
      <c r="AG39" s="3"/>
    </row>
    <row r="40" spans="1:37" ht="12.75">
      <c r="A40" t="s">
        <v>146</v>
      </c>
      <c r="B40">
        <v>525</v>
      </c>
      <c r="D40">
        <v>1</v>
      </c>
      <c r="E40" t="s">
        <v>122</v>
      </c>
      <c r="F40">
        <v>-5.5</v>
      </c>
      <c r="G40">
        <v>389</v>
      </c>
      <c r="H40">
        <v>3036.74</v>
      </c>
      <c r="I40">
        <f>$H37-$H40</f>
        <v>16.580000000000382</v>
      </c>
      <c r="J40" s="2">
        <f t="shared" si="0"/>
        <v>5.526666666666794E-08</v>
      </c>
      <c r="K40" t="s">
        <v>323</v>
      </c>
      <c r="L40">
        <v>620</v>
      </c>
      <c r="M40">
        <v>633</v>
      </c>
      <c r="N40">
        <v>1</v>
      </c>
      <c r="O40" t="s">
        <v>122</v>
      </c>
      <c r="P40" s="12" t="s">
        <v>509</v>
      </c>
      <c r="Q40" s="12" t="s">
        <v>446</v>
      </c>
      <c r="R40">
        <v>545</v>
      </c>
      <c r="S40">
        <f>1.01*10^(-1*($R40*$R$1)/20)</f>
        <v>0.6368451911552031</v>
      </c>
      <c r="T40" s="3">
        <f>(7*$S$2-10*$S40)/(2*$S$2)+SQRT(100*POWER($S40,2)-140*$S$2*$S40+329*POWER($S$2,2))/(2*$S$2)</f>
        <v>1.6057320530812973</v>
      </c>
      <c r="U40" s="3"/>
      <c r="V40">
        <v>570</v>
      </c>
      <c r="W40">
        <v>11</v>
      </c>
      <c r="X40">
        <v>37</v>
      </c>
      <c r="Y40">
        <v>22</v>
      </c>
      <c r="Z40">
        <v>54</v>
      </c>
      <c r="AA40" s="3"/>
      <c r="AB40">
        <v>40</v>
      </c>
      <c r="AC40">
        <v>12</v>
      </c>
      <c r="AD40">
        <v>17</v>
      </c>
      <c r="AE40">
        <v>14</v>
      </c>
      <c r="AF40">
        <v>18</v>
      </c>
      <c r="AG40" s="3"/>
      <c r="AH40">
        <f>$H37-$H40</f>
        <v>16.580000000000382</v>
      </c>
      <c r="AI40">
        <f t="shared" si="1"/>
        <v>11.108600000000257</v>
      </c>
      <c r="AJ40">
        <f>$AJ37*10^((($AJ$1/$AI$2)*$AH40)/20)</f>
        <v>1.3341072736172659</v>
      </c>
      <c r="AK40">
        <v>0.46</v>
      </c>
    </row>
    <row r="41" spans="1:37" ht="12.75">
      <c r="A41" t="s">
        <v>147</v>
      </c>
      <c r="B41">
        <v>614</v>
      </c>
      <c r="D41">
        <v>2</v>
      </c>
      <c r="E41" t="s">
        <v>146</v>
      </c>
      <c r="F41">
        <v>-5.5</v>
      </c>
      <c r="G41">
        <v>525</v>
      </c>
      <c r="H41">
        <v>3078.48</v>
      </c>
      <c r="I41">
        <f>$H41-$H40</f>
        <v>41.74000000000024</v>
      </c>
      <c r="J41" s="2">
        <f t="shared" si="0"/>
        <v>1.3913333333333412E-07</v>
      </c>
      <c r="K41" t="s">
        <v>347</v>
      </c>
      <c r="L41">
        <v>633</v>
      </c>
      <c r="M41">
        <v>663</v>
      </c>
      <c r="N41">
        <v>2</v>
      </c>
      <c r="O41" t="s">
        <v>146</v>
      </c>
      <c r="P41" s="12" t="s">
        <v>510</v>
      </c>
      <c r="Q41" s="12" t="s">
        <v>440</v>
      </c>
      <c r="R41">
        <v>579</v>
      </c>
      <c r="S41">
        <f>1.01*10^(-1*($R41*$R$1)/20)</f>
        <v>0.6187837125236129</v>
      </c>
      <c r="T41" s="3">
        <f>(7*$S$2-10*$S41)/(2*$S$2)+SQRT(100*POWER($S41,2)-140*$S$2*$S41+329*POWER($S$2,2))/(2*$S$2)</f>
        <v>1.6565952624651992</v>
      </c>
      <c r="U41" s="3"/>
      <c r="AA41" s="3"/>
      <c r="AG41" s="3"/>
      <c r="AH41">
        <f>$H41-$H40</f>
        <v>41.74000000000024</v>
      </c>
      <c r="AI41">
        <f t="shared" si="1"/>
        <v>27.96580000000016</v>
      </c>
      <c r="AJ41">
        <f>$AJ40*10^((($AJ$1/$AI$2)*$AH41)/20)</f>
        <v>1.1998538692904506</v>
      </c>
      <c r="AK41">
        <v>0.08</v>
      </c>
    </row>
    <row r="42" spans="1:37" ht="12.75">
      <c r="A42" t="s">
        <v>148</v>
      </c>
      <c r="B42">
        <v>719</v>
      </c>
      <c r="D42">
        <v>3</v>
      </c>
      <c r="E42" t="s">
        <v>124</v>
      </c>
      <c r="F42">
        <v>-5.5</v>
      </c>
      <c r="G42">
        <v>450</v>
      </c>
      <c r="H42">
        <v>3064.94</v>
      </c>
      <c r="I42">
        <f>$H41-$H42</f>
        <v>13.539999999999964</v>
      </c>
      <c r="J42" s="2">
        <f t="shared" si="0"/>
        <v>4.5133333333333215E-08</v>
      </c>
      <c r="K42" t="s">
        <v>324</v>
      </c>
      <c r="L42">
        <v>626</v>
      </c>
      <c r="M42">
        <v>626</v>
      </c>
      <c r="N42">
        <v>3</v>
      </c>
      <c r="O42" t="s">
        <v>124</v>
      </c>
      <c r="P42" s="12" t="s">
        <v>511</v>
      </c>
      <c r="Q42" s="12" t="s">
        <v>447</v>
      </c>
      <c r="R42">
        <v>450</v>
      </c>
      <c r="S42">
        <f>1.01*10^(-1*($R42*$R$1)/20)</f>
        <v>0.6901545790305732</v>
      </c>
      <c r="T42" s="3">
        <f>(7*$S$2-10*$S42)/(2*$S$2)+SQRT(100*POWER($S42,2)-140*$S$2*$S42+329*POWER($S$2,2))/(2*$S$2)</f>
        <v>1.4718058869414676</v>
      </c>
      <c r="U42" s="3"/>
      <c r="AA42" s="3"/>
      <c r="AG42" s="3"/>
      <c r="AH42">
        <f>$H41-$H42</f>
        <v>13.539999999999964</v>
      </c>
      <c r="AI42">
        <f t="shared" si="1"/>
        <v>9.071799999999977</v>
      </c>
      <c r="AJ42">
        <f>$AJ41*10^((($AJ$1/$AI$2)*$AH42)/20)</f>
        <v>1.1592743276711104</v>
      </c>
      <c r="AK42">
        <v>0</v>
      </c>
    </row>
    <row r="43" spans="1:37" ht="12.75">
      <c r="A43" t="s">
        <v>149</v>
      </c>
      <c r="B43">
        <v>808</v>
      </c>
      <c r="D43">
        <v>4</v>
      </c>
      <c r="E43" t="s">
        <v>147</v>
      </c>
      <c r="F43">
        <v>-5.5</v>
      </c>
      <c r="G43">
        <v>614</v>
      </c>
      <c r="H43">
        <v>3106.36</v>
      </c>
      <c r="I43">
        <f>$H43-$H42</f>
        <v>41.42000000000007</v>
      </c>
      <c r="J43" s="2">
        <f t="shared" si="0"/>
        <v>1.380666666666669E-07</v>
      </c>
      <c r="K43" t="s">
        <v>348</v>
      </c>
      <c r="L43">
        <v>645</v>
      </c>
      <c r="M43">
        <v>651</v>
      </c>
      <c r="N43">
        <v>4</v>
      </c>
      <c r="O43" t="s">
        <v>147</v>
      </c>
      <c r="P43" s="12" t="s">
        <v>512</v>
      </c>
      <c r="Q43" s="12" t="s">
        <v>431</v>
      </c>
      <c r="R43">
        <v>740</v>
      </c>
      <c r="S43">
        <f>1.01*10^(-1*($R43*$R$1)/20)</f>
        <v>0.5399721660054857</v>
      </c>
      <c r="T43" s="3">
        <f>(7*$S$2-10*$S43)/(2*$S$2)+SQRT(100*POWER($S43,2)-140*$S$2*$S43+329*POWER($S$2,2))/(2*$S$2)</f>
        <v>1.9201007054049946</v>
      </c>
      <c r="U43" s="3"/>
      <c r="AA43" s="3"/>
      <c r="AG43" s="3"/>
      <c r="AH43">
        <f>$H43-$H42</f>
        <v>41.42000000000007</v>
      </c>
      <c r="AI43">
        <f t="shared" si="1"/>
        <v>27.75140000000005</v>
      </c>
      <c r="AJ43">
        <f>$AJ42*10^((($AJ$1/$AI$2)*$AH43)/20)</f>
        <v>1.0434627751609942</v>
      </c>
      <c r="AK43">
        <v>-0.01</v>
      </c>
    </row>
    <row r="44" spans="1:33" ht="12.75">
      <c r="A44" t="s">
        <v>150</v>
      </c>
      <c r="B44">
        <v>890</v>
      </c>
      <c r="J44" s="2"/>
      <c r="T44" s="3"/>
      <c r="U44" s="3"/>
      <c r="AA44" s="3"/>
      <c r="AG44" s="3"/>
    </row>
    <row r="45" spans="1:33" ht="12.75">
      <c r="A45" t="s">
        <v>151</v>
      </c>
      <c r="B45">
        <v>1004</v>
      </c>
      <c r="D45" t="s">
        <v>477</v>
      </c>
      <c r="E45" t="s">
        <v>162</v>
      </c>
      <c r="F45" t="s">
        <v>95</v>
      </c>
      <c r="J45" s="2"/>
      <c r="N45" t="s">
        <v>477</v>
      </c>
      <c r="O45" t="s">
        <v>295</v>
      </c>
      <c r="P45" t="s">
        <v>477</v>
      </c>
      <c r="T45" s="3"/>
      <c r="U45" s="3"/>
      <c r="AA45" s="3"/>
      <c r="AG45" s="3"/>
    </row>
    <row r="46" spans="1:37" ht="12.75">
      <c r="A46" t="s">
        <v>152</v>
      </c>
      <c r="B46">
        <v>1106</v>
      </c>
      <c r="D46">
        <v>1</v>
      </c>
      <c r="E46" t="s">
        <v>125</v>
      </c>
      <c r="F46">
        <v>-5.5</v>
      </c>
      <c r="G46">
        <v>535</v>
      </c>
      <c r="H46">
        <v>3082.4</v>
      </c>
      <c r="I46">
        <f>$H43-$H46</f>
        <v>23.960000000000036</v>
      </c>
      <c r="J46" s="2">
        <f t="shared" si="0"/>
        <v>7.986666666666679E-08</v>
      </c>
      <c r="K46" t="s">
        <v>325</v>
      </c>
      <c r="L46">
        <v>638</v>
      </c>
      <c r="M46">
        <v>613</v>
      </c>
      <c r="N46">
        <v>1</v>
      </c>
      <c r="O46" t="s">
        <v>125</v>
      </c>
      <c r="P46" s="12" t="s">
        <v>513</v>
      </c>
      <c r="Q46" s="12" t="s">
        <v>448</v>
      </c>
      <c r="R46">
        <v>607</v>
      </c>
      <c r="S46">
        <f>1.01*10^(-1*($R46*$R$1)/20)</f>
        <v>0.6042948231719378</v>
      </c>
      <c r="T46" s="3">
        <f>(7*$S$2-10*$S46)/(2*$S$2)+SQRT(100*POWER($S46,2)-140*$S$2*$S46+329*POWER($S$2,2))/(2*$S$2)</f>
        <v>1.6996929108376797</v>
      </c>
      <c r="U46" s="3"/>
      <c r="V46">
        <v>590</v>
      </c>
      <c r="W46">
        <v>9</v>
      </c>
      <c r="X46">
        <v>45</v>
      </c>
      <c r="Y46">
        <v>28</v>
      </c>
      <c r="Z46">
        <v>62</v>
      </c>
      <c r="AA46" s="3"/>
      <c r="AB46">
        <v>44</v>
      </c>
      <c r="AC46">
        <v>10</v>
      </c>
      <c r="AD46">
        <v>16</v>
      </c>
      <c r="AE46">
        <v>15</v>
      </c>
      <c r="AF46">
        <v>19</v>
      </c>
      <c r="AG46" s="3"/>
      <c r="AH46">
        <f>$H43-$H46</f>
        <v>23.960000000000036</v>
      </c>
      <c r="AI46">
        <f t="shared" si="1"/>
        <v>16.053200000000025</v>
      </c>
      <c r="AJ46">
        <f>$AJ43*10^((($AJ$1/$AI$2)*$AH46)/20)</f>
        <v>0.9818288223937959</v>
      </c>
      <c r="AK46">
        <v>1.37</v>
      </c>
    </row>
    <row r="47" spans="4:37" ht="12.75">
      <c r="D47">
        <v>2</v>
      </c>
      <c r="E47" t="s">
        <v>148</v>
      </c>
      <c r="F47">
        <v>-5.5</v>
      </c>
      <c r="G47">
        <v>719</v>
      </c>
      <c r="H47">
        <v>3139.76</v>
      </c>
      <c r="I47">
        <f>$H47-$H46</f>
        <v>57.36000000000013</v>
      </c>
      <c r="J47" s="2">
        <f t="shared" si="0"/>
        <v>1.9120000000000042E-07</v>
      </c>
      <c r="K47" t="s">
        <v>349</v>
      </c>
      <c r="L47">
        <v>658</v>
      </c>
      <c r="M47">
        <v>645</v>
      </c>
      <c r="N47">
        <v>2</v>
      </c>
      <c r="O47" t="s">
        <v>148</v>
      </c>
      <c r="P47" s="12" t="s">
        <v>514</v>
      </c>
      <c r="Q47" s="12" t="s">
        <v>432</v>
      </c>
      <c r="R47">
        <v>886</v>
      </c>
      <c r="S47">
        <f>1.01*10^(-1*($R47*$R$1)/20)</f>
        <v>0.47721751375570326</v>
      </c>
      <c r="T47" s="3">
        <f>(7*$S$2-10*$S47)/(2*$S$2)+SQRT(100*POWER($S47,2)-140*$S$2*$S47+329*POWER($S$2,2))/(2*$S$2)</f>
        <v>2.1941387591021897</v>
      </c>
      <c r="U47" s="3"/>
      <c r="AA47" s="3"/>
      <c r="AG47" s="3"/>
      <c r="AH47">
        <f>$H47-$H46</f>
        <v>57.36000000000013</v>
      </c>
      <c r="AI47">
        <f t="shared" si="1"/>
        <v>38.43120000000009</v>
      </c>
      <c r="AJ47">
        <f>$AJ46*10^((($AJ$1/$AI$2)*$AH47)/20)</f>
        <v>0.848664134135659</v>
      </c>
      <c r="AK47">
        <v>0.35</v>
      </c>
    </row>
    <row r="48" spans="4:37" ht="12.75">
      <c r="D48">
        <v>3</v>
      </c>
      <c r="E48" t="s">
        <v>126</v>
      </c>
      <c r="F48">
        <v>-5.5</v>
      </c>
      <c r="G48">
        <v>630</v>
      </c>
      <c r="H48">
        <v>3110.93</v>
      </c>
      <c r="I48">
        <f>$H47-$H48</f>
        <v>28.830000000000382</v>
      </c>
      <c r="J48" s="2">
        <f t="shared" si="0"/>
        <v>9.610000000000128E-08</v>
      </c>
      <c r="K48" t="s">
        <v>326</v>
      </c>
      <c r="L48">
        <v>650</v>
      </c>
      <c r="M48">
        <v>614</v>
      </c>
      <c r="N48">
        <v>3</v>
      </c>
      <c r="O48" t="s">
        <v>126</v>
      </c>
      <c r="P48" s="12" t="s">
        <v>515</v>
      </c>
      <c r="Q48" s="12" t="s">
        <v>449</v>
      </c>
      <c r="R48">
        <v>774</v>
      </c>
      <c r="S48">
        <f>1.01*10^(-1*($R48*$R$1)/20)</f>
        <v>0.5246580898792758</v>
      </c>
      <c r="T48" s="3">
        <f>(7*$S$2-10*$S48)/(2*$S$2)+SQRT(100*POWER($S48,2)-140*$S$2*$S48+329*POWER($S$2,2))/(2*$S$2)</f>
        <v>1.9808075506117007</v>
      </c>
      <c r="U48" s="3"/>
      <c r="AA48" s="3"/>
      <c r="AG48" s="3"/>
      <c r="AH48">
        <f>$H47-$H48</f>
        <v>28.830000000000382</v>
      </c>
      <c r="AI48">
        <f t="shared" si="1"/>
        <v>19.316100000000258</v>
      </c>
      <c r="AJ48">
        <f>$AJ47*10^((($AJ$1/$AI$2)*$AH48)/20)</f>
        <v>0.7887154552439615</v>
      </c>
      <c r="AK48">
        <v>-0.99</v>
      </c>
    </row>
    <row r="49" spans="4:37" ht="12.75">
      <c r="D49">
        <v>4</v>
      </c>
      <c r="E49" t="s">
        <v>149</v>
      </c>
      <c r="F49">
        <v>-5.5</v>
      </c>
      <c r="G49">
        <v>890</v>
      </c>
      <c r="H49">
        <v>3165.69</v>
      </c>
      <c r="I49">
        <f>$H49-$H48</f>
        <v>54.76000000000022</v>
      </c>
      <c r="J49" s="2">
        <f t="shared" si="0"/>
        <v>1.8253333333333407E-07</v>
      </c>
      <c r="K49" t="s">
        <v>329</v>
      </c>
      <c r="L49">
        <v>668</v>
      </c>
      <c r="M49">
        <v>637</v>
      </c>
      <c r="N49">
        <v>4</v>
      </c>
      <c r="O49" t="s">
        <v>149</v>
      </c>
      <c r="P49" s="12" t="s">
        <v>516</v>
      </c>
      <c r="Q49" s="12" t="s">
        <v>433</v>
      </c>
      <c r="R49">
        <v>1043</v>
      </c>
      <c r="S49">
        <f>1.01*10^(-1*($R49*$R$1)/20)</f>
        <v>0.4178485253182382</v>
      </c>
      <c r="T49" s="3">
        <f>(7*$S$2-10*$S49)/(2*$S$2)+SQRT(100*POWER($S49,2)-140*$S$2*$S49+329*POWER($S$2,2))/(2*$S$2)</f>
        <v>2.529647323963598</v>
      </c>
      <c r="U49" s="3"/>
      <c r="AA49" s="3"/>
      <c r="AG49" s="3"/>
      <c r="AH49">
        <f>$H49-$H48</f>
        <v>54.76000000000022</v>
      </c>
      <c r="AI49">
        <f t="shared" si="1"/>
        <v>36.68920000000015</v>
      </c>
      <c r="AJ49">
        <f>$AJ48*10^((($AJ$1/$AI$2)*$AH49)/20)</f>
        <v>0.6862615491719355</v>
      </c>
      <c r="AK49">
        <v>-0.11</v>
      </c>
    </row>
    <row r="50" spans="10:33" ht="12.75">
      <c r="J50" s="2"/>
      <c r="T50" s="3"/>
      <c r="U50" s="3"/>
      <c r="AA50" s="3"/>
      <c r="AG50" s="3"/>
    </row>
    <row r="51" spans="4:33" ht="12.75">
      <c r="D51" t="s">
        <v>477</v>
      </c>
      <c r="E51" t="s">
        <v>96</v>
      </c>
      <c r="F51" t="s">
        <v>97</v>
      </c>
      <c r="J51" s="2"/>
      <c r="N51" t="s">
        <v>477</v>
      </c>
      <c r="O51" t="s">
        <v>296</v>
      </c>
      <c r="P51" t="s">
        <v>477</v>
      </c>
      <c r="T51" s="3"/>
      <c r="U51" s="3"/>
      <c r="AA51" s="3"/>
      <c r="AG51" s="3"/>
    </row>
    <row r="52" spans="4:37" ht="12.75">
      <c r="D52">
        <v>1</v>
      </c>
      <c r="E52" t="s">
        <v>127</v>
      </c>
      <c r="F52">
        <v>-1.5</v>
      </c>
      <c r="G52">
        <v>734</v>
      </c>
      <c r="H52">
        <v>3142.9</v>
      </c>
      <c r="I52">
        <f>$H49-$H52</f>
        <v>22.789999999999964</v>
      </c>
      <c r="J52" s="2">
        <f t="shared" si="0"/>
        <v>7.596666666666655E-08</v>
      </c>
      <c r="K52" t="s">
        <v>327</v>
      </c>
      <c r="L52">
        <v>665</v>
      </c>
      <c r="M52">
        <v>618</v>
      </c>
      <c r="N52">
        <v>1</v>
      </c>
      <c r="O52" t="s">
        <v>127</v>
      </c>
      <c r="P52" s="12" t="s">
        <v>517</v>
      </c>
      <c r="Q52" s="12" t="s">
        <v>450</v>
      </c>
      <c r="R52">
        <v>915</v>
      </c>
      <c r="S52">
        <f>1.01*10^(-1*($R52*$R$1)/20)</f>
        <v>0.46564921353398525</v>
      </c>
      <c r="T52" s="3">
        <f>(7*$S$2-10*$S52)/(2*$S$2)+SQRT(100*POWER($S52,2)-140*$S$2*$S52+329*POWER($S$2,2))/(2*$S$2)</f>
        <v>2.2528319693296286</v>
      </c>
      <c r="U52" s="3"/>
      <c r="V52">
        <v>620</v>
      </c>
      <c r="W52">
        <v>2</v>
      </c>
      <c r="X52">
        <v>32</v>
      </c>
      <c r="Y52">
        <v>19</v>
      </c>
      <c r="Z52">
        <v>55</v>
      </c>
      <c r="AA52" s="3"/>
      <c r="AB52">
        <v>50</v>
      </c>
      <c r="AC52">
        <v>8</v>
      </c>
      <c r="AD52">
        <v>13</v>
      </c>
      <c r="AE52">
        <v>12</v>
      </c>
      <c r="AF52">
        <v>17</v>
      </c>
      <c r="AG52" s="3"/>
      <c r="AH52">
        <f>$H49-$H52</f>
        <v>22.789999999999964</v>
      </c>
      <c r="AI52">
        <f t="shared" si="1"/>
        <v>15.269299999999976</v>
      </c>
      <c r="AJ52">
        <f>$AJ49*10^((($AJ$1/$AI$2)*$AH52)/20)</f>
        <v>0.6476489152327001</v>
      </c>
      <c r="AK52">
        <v>1.1</v>
      </c>
    </row>
    <row r="53" spans="4:37" ht="12.75">
      <c r="D53">
        <v>2</v>
      </c>
      <c r="E53" t="s">
        <v>150</v>
      </c>
      <c r="F53">
        <v>-1.5</v>
      </c>
      <c r="G53">
        <v>890</v>
      </c>
      <c r="H53">
        <v>3190.03</v>
      </c>
      <c r="I53">
        <f>$H53-$H52</f>
        <v>47.13000000000011</v>
      </c>
      <c r="J53" s="2">
        <f t="shared" si="0"/>
        <v>1.5710000000000037E-07</v>
      </c>
      <c r="K53" t="s">
        <v>330</v>
      </c>
      <c r="L53">
        <v>681</v>
      </c>
      <c r="M53">
        <v>632</v>
      </c>
      <c r="N53">
        <v>2</v>
      </c>
      <c r="O53" t="s">
        <v>150</v>
      </c>
      <c r="P53" s="12" t="s">
        <v>518</v>
      </c>
      <c r="Q53" s="12" t="s">
        <v>435</v>
      </c>
      <c r="R53">
        <v>1197</v>
      </c>
      <c r="S53">
        <f>1.01*10^(-1*($R53*$R$1)/20)</f>
        <v>0.3667953943075206</v>
      </c>
      <c r="T53" s="3">
        <f>(7*$S$2-10*$S53)/(2*$S$2)+SQRT(100*POWER($S53,2)-140*$S$2*$S53+329*POWER($S$2,2))/(2*$S$2)</f>
        <v>2.9024581129822042</v>
      </c>
      <c r="U53" s="3"/>
      <c r="AA53" s="3"/>
      <c r="AG53" s="3"/>
      <c r="AH53">
        <f>$H53-$H52</f>
        <v>47.13000000000011</v>
      </c>
      <c r="AI53">
        <f t="shared" si="1"/>
        <v>31.577100000000076</v>
      </c>
      <c r="AJ53">
        <f>$AJ52*10^((($AJ$1/$AI$2)*$AH53)/20)</f>
        <v>0.574551660470615</v>
      </c>
      <c r="AK53">
        <v>0.34</v>
      </c>
    </row>
    <row r="54" spans="4:37" ht="12.75">
      <c r="D54">
        <v>3</v>
      </c>
      <c r="E54" t="s">
        <v>128</v>
      </c>
      <c r="F54">
        <v>-1.5</v>
      </c>
      <c r="G54">
        <v>829</v>
      </c>
      <c r="H54">
        <v>3168.84</v>
      </c>
      <c r="I54">
        <f>$H53-$H54</f>
        <v>21.190000000000055</v>
      </c>
      <c r="J54" s="2">
        <f t="shared" si="0"/>
        <v>7.063333333333351E-08</v>
      </c>
      <c r="K54" t="s">
        <v>328</v>
      </c>
      <c r="L54">
        <v>676</v>
      </c>
      <c r="M54">
        <v>615</v>
      </c>
      <c r="N54">
        <v>3</v>
      </c>
      <c r="O54" t="s">
        <v>128</v>
      </c>
      <c r="P54" s="12" t="s">
        <v>519</v>
      </c>
      <c r="Q54" s="12" t="s">
        <v>451</v>
      </c>
      <c r="R54">
        <v>1072</v>
      </c>
      <c r="S54">
        <f>1.01*10^(-1*($R54*$R$1)/20)</f>
        <v>0.40771939751225816</v>
      </c>
      <c r="T54" s="3">
        <f>(7*$S$2-10*$S54)/(2*$S$2)+SQRT(100*POWER($S54,2)-140*$S$2*$S54+329*POWER($S$2,2))/(2*$S$2)</f>
        <v>2.59648575094071</v>
      </c>
      <c r="U54" s="3"/>
      <c r="AA54" s="3"/>
      <c r="AG54" s="3"/>
      <c r="AH54">
        <f>$H53-$H54</f>
        <v>21.190000000000055</v>
      </c>
      <c r="AI54">
        <f t="shared" si="1"/>
        <v>14.197300000000038</v>
      </c>
      <c r="AJ54">
        <f>$AJ53*10^((($AJ$1/$AI$2)*$AH54)/20)</f>
        <v>0.5444333850858559</v>
      </c>
      <c r="AK54">
        <v>-0.5</v>
      </c>
    </row>
    <row r="55" spans="4:37" ht="12.75">
      <c r="D55">
        <v>4</v>
      </c>
      <c r="E55" t="s">
        <v>151</v>
      </c>
      <c r="F55">
        <v>-1.5</v>
      </c>
      <c r="G55">
        <v>1004</v>
      </c>
      <c r="H55">
        <v>3224.6</v>
      </c>
      <c r="I55">
        <f>$H55-$H54</f>
        <v>55.75999999999976</v>
      </c>
      <c r="J55" s="2">
        <f t="shared" si="0"/>
        <v>1.8586666666666587E-07</v>
      </c>
      <c r="K55" t="s">
        <v>331</v>
      </c>
      <c r="L55">
        <v>715</v>
      </c>
      <c r="M55">
        <v>609</v>
      </c>
      <c r="N55">
        <v>4</v>
      </c>
      <c r="O55" t="s">
        <v>151</v>
      </c>
      <c r="P55" s="12" t="s">
        <v>520</v>
      </c>
      <c r="Q55" s="12" t="s">
        <v>427</v>
      </c>
      <c r="R55">
        <v>1393</v>
      </c>
      <c r="S55">
        <f>1.01*10^(-1*($R55*$R$1)/20)</f>
        <v>0.31073764770018664</v>
      </c>
      <c r="T55" s="3">
        <f>(7*$S$2-10*$S55)/(2*$S$2)+SQRT(100*POWER($S55,2)-140*$S$2*$S55+329*POWER($S$2,2))/(2*$S$2)</f>
        <v>3.440859319274045</v>
      </c>
      <c r="U55" s="3"/>
      <c r="AA55" s="3"/>
      <c r="AG55" s="3"/>
      <c r="AH55">
        <f>$H55-$H54</f>
        <v>55.75999999999976</v>
      </c>
      <c r="AI55">
        <f t="shared" si="1"/>
        <v>37.359199999999845</v>
      </c>
      <c r="AJ55">
        <f>$AJ54*10^((($AJ$1/$AI$2)*$AH55)/20)</f>
        <v>0.47250946081770223</v>
      </c>
      <c r="AK55">
        <v>-0.61</v>
      </c>
    </row>
    <row r="56" spans="10:21" ht="12.75">
      <c r="J56" s="2"/>
      <c r="T56" s="3"/>
      <c r="U56" s="3"/>
    </row>
    <row r="57" spans="4:21" ht="12.75">
      <c r="D57" t="s">
        <v>477</v>
      </c>
      <c r="E57" t="s">
        <v>163</v>
      </c>
      <c r="F57" t="s">
        <v>106</v>
      </c>
      <c r="J57" s="2"/>
      <c r="N57" t="s">
        <v>477</v>
      </c>
      <c r="O57" t="s">
        <v>299</v>
      </c>
      <c r="T57" s="3"/>
      <c r="U57" s="3"/>
    </row>
    <row r="58" spans="4:37" ht="12.75">
      <c r="D58">
        <v>1</v>
      </c>
      <c r="E58" t="s">
        <v>129</v>
      </c>
      <c r="F58">
        <v>2</v>
      </c>
      <c r="G58">
        <v>923</v>
      </c>
      <c r="H58">
        <v>3200.15</v>
      </c>
      <c r="I58">
        <f>$H55-$H58</f>
        <v>24.449999999999818</v>
      </c>
      <c r="J58" s="2">
        <f t="shared" si="0"/>
        <v>8.14999999999994E-08</v>
      </c>
      <c r="K58" t="s">
        <v>332</v>
      </c>
      <c r="L58">
        <v>689</v>
      </c>
      <c r="M58">
        <v>620</v>
      </c>
      <c r="N58">
        <v>1</v>
      </c>
      <c r="O58" t="s">
        <v>129</v>
      </c>
      <c r="P58" s="12" t="s">
        <v>522</v>
      </c>
      <c r="Q58" s="12" t="s">
        <v>452</v>
      </c>
      <c r="R58">
        <v>1248</v>
      </c>
      <c r="S58">
        <f>1.01*10^(-1*($R58*$R$1)/20)</f>
        <v>0.35130260788970347</v>
      </c>
      <c r="T58" s="3">
        <f>(7*$S$2-10*$S58)/(2*$S$2)+SQRT(100*POWER($S58,2)-140*$S$2*$S58+329*POWER($S$2,2))/(2*$S$2)</f>
        <v>3.0356947082013335</v>
      </c>
      <c r="U58" s="3"/>
      <c r="V58">
        <v>640</v>
      </c>
      <c r="W58">
        <v>9</v>
      </c>
      <c r="X58">
        <v>44</v>
      </c>
      <c r="Y58">
        <v>30</v>
      </c>
      <c r="Z58">
        <v>45</v>
      </c>
      <c r="AB58">
        <v>50</v>
      </c>
      <c r="AC58">
        <v>14</v>
      </c>
      <c r="AD58">
        <v>21</v>
      </c>
      <c r="AE58">
        <v>18</v>
      </c>
      <c r="AF58">
        <v>20</v>
      </c>
      <c r="AH58">
        <f>$H55-$H58</f>
        <v>24.449999999999818</v>
      </c>
      <c r="AI58">
        <f t="shared" si="1"/>
        <v>16.38149999999988</v>
      </c>
      <c r="AJ58">
        <f>$AJ55*10^((($AJ$1/$AI$2)*$AH58)/20)</f>
        <v>0.44404663471800265</v>
      </c>
      <c r="AK58">
        <v>-0.6</v>
      </c>
    </row>
    <row r="59" spans="4:37" ht="12.75">
      <c r="D59">
        <v>2</v>
      </c>
      <c r="E59" t="s">
        <v>152</v>
      </c>
      <c r="F59">
        <v>2</v>
      </c>
      <c r="G59">
        <v>1106</v>
      </c>
      <c r="H59">
        <v>3256.46</v>
      </c>
      <c r="I59">
        <f>$H59-$H58</f>
        <v>56.309999999999945</v>
      </c>
      <c r="J59" s="2">
        <f t="shared" si="0"/>
        <v>1.876999999999998E-07</v>
      </c>
      <c r="K59" t="s">
        <v>350</v>
      </c>
      <c r="L59">
        <v>711</v>
      </c>
      <c r="M59">
        <v>609</v>
      </c>
      <c r="N59">
        <v>2</v>
      </c>
      <c r="O59" t="s">
        <v>152</v>
      </c>
      <c r="P59" s="12" t="s">
        <v>523</v>
      </c>
      <c r="Q59" s="12" t="s">
        <v>429</v>
      </c>
      <c r="R59">
        <v>1581</v>
      </c>
      <c r="S59">
        <f>1.01*10^(-1*($R59*$R$1)/20)</f>
        <v>0.2650353930021176</v>
      </c>
      <c r="T59" s="3">
        <f>(7*$S$2-10*$S59)/(2*$S$2)+SQRT(100*POWER($S59,2)-140*$S$2*$S59+329*POWER($S$2,2))/(2*$S$2)</f>
        <v>4.021050081255354</v>
      </c>
      <c r="U59" s="3"/>
      <c r="AH59">
        <f>$H59-$H58</f>
        <v>56.309999999999945</v>
      </c>
      <c r="AI59">
        <f t="shared" si="1"/>
        <v>37.72769999999996</v>
      </c>
      <c r="AJ59">
        <f>$AJ58*10^((($AJ$1/$AI$2)*$AH59)/20)</f>
        <v>0.38484636389776744</v>
      </c>
      <c r="AK59">
        <v>0.71</v>
      </c>
    </row>
    <row r="60" spans="4:37" ht="12.75">
      <c r="D60">
        <v>3</v>
      </c>
      <c r="E60" t="s">
        <v>130</v>
      </c>
      <c r="F60">
        <v>2</v>
      </c>
      <c r="G60">
        <v>1035</v>
      </c>
      <c r="H60">
        <v>3234.72</v>
      </c>
      <c r="I60">
        <f>$H59-$H60</f>
        <v>21.740000000000236</v>
      </c>
      <c r="J60" s="2">
        <f t="shared" si="0"/>
        <v>7.246666666666746E-08</v>
      </c>
      <c r="K60" t="s">
        <v>351</v>
      </c>
      <c r="L60">
        <v>707</v>
      </c>
      <c r="M60">
        <v>620</v>
      </c>
      <c r="N60">
        <v>3</v>
      </c>
      <c r="O60" t="s">
        <v>130</v>
      </c>
      <c r="P60" s="12" t="s">
        <v>524</v>
      </c>
      <c r="Q60" s="12" t="s">
        <v>428</v>
      </c>
      <c r="R60">
        <v>1438</v>
      </c>
      <c r="S60">
        <f>1.01*10^(-1*($R60*$R$1)/20)</f>
        <v>0.2991275223635526</v>
      </c>
      <c r="T60" s="3">
        <f>(7*$S$2-10*$S60)/(2*$S$2)+SQRT(100*POWER($S60,2)-140*$S$2*$S60+329*POWER($S$2,2))/(2*$S$2)</f>
        <v>3.5743223558579906</v>
      </c>
      <c r="U60" s="3"/>
      <c r="AH60">
        <f>$H59-$H60</f>
        <v>21.740000000000236</v>
      </c>
      <c r="AI60">
        <f t="shared" si="1"/>
        <v>14.56580000000016</v>
      </c>
      <c r="AJ60">
        <f>$AJ59*10^((($AJ$1/$AI$2)*$AH60)/20)</f>
        <v>0.3641632336226915</v>
      </c>
      <c r="AK60">
        <v>1.92</v>
      </c>
    </row>
    <row r="61" spans="4:37" ht="12.75">
      <c r="D61">
        <v>4</v>
      </c>
      <c r="E61" s="1" t="s">
        <v>131</v>
      </c>
      <c r="F61">
        <v>2</v>
      </c>
      <c r="G61">
        <v>1117</v>
      </c>
      <c r="H61">
        <v>3259.52</v>
      </c>
      <c r="I61">
        <f>$H61-$H60</f>
        <v>24.800000000000182</v>
      </c>
      <c r="J61" s="2">
        <f t="shared" si="0"/>
        <v>8.266666666666727E-08</v>
      </c>
      <c r="K61" t="s">
        <v>352</v>
      </c>
      <c r="L61">
        <v>717</v>
      </c>
      <c r="M61">
        <v>625</v>
      </c>
      <c r="N61">
        <v>4</v>
      </c>
      <c r="O61" t="s">
        <v>131</v>
      </c>
      <c r="P61" s="12" t="s">
        <v>525</v>
      </c>
      <c r="Q61" s="12" t="s">
        <v>430</v>
      </c>
      <c r="R61">
        <v>1616</v>
      </c>
      <c r="S61">
        <f>1.01*10^(-1*($R61*$R$1)/20)</f>
        <v>0.2573009405670931</v>
      </c>
      <c r="T61" s="3">
        <f>(7*$S$2-10*$S61)/(2*$S$2)+SQRT(100*POWER($S61,2)-140*$S$2*$S61+329*POWER($S$2,2))/(2*$S$2)</f>
        <v>4.1352508480373595</v>
      </c>
      <c r="U61" s="3"/>
      <c r="AH61">
        <f>$H61-$H60</f>
        <v>24.800000000000182</v>
      </c>
      <c r="AI61">
        <f t="shared" si="1"/>
        <v>16.616000000000124</v>
      </c>
      <c r="AJ61">
        <f>$AJ60*10^((($AJ$1/$AI$2)*$AH61)/20)</f>
        <v>0.34192269418874893</v>
      </c>
      <c r="AK61">
        <v>-0.79</v>
      </c>
    </row>
    <row r="62" spans="10:21" ht="12.75">
      <c r="J62" s="2"/>
      <c r="P62" s="12"/>
      <c r="T62" s="3"/>
      <c r="U62" s="3"/>
    </row>
    <row r="63" spans="10:21" s="14" customFormat="1" ht="12.75">
      <c r="J63" s="15"/>
      <c r="P63" s="16"/>
      <c r="Q63" s="16"/>
      <c r="T63" s="17"/>
      <c r="U63" s="17"/>
    </row>
    <row r="64" spans="10:21" ht="12.75">
      <c r="J64" s="2"/>
      <c r="P64" s="12"/>
      <c r="T64" s="3"/>
      <c r="U64" s="3"/>
    </row>
    <row r="65" spans="10:21" ht="12.75">
      <c r="J65" s="2"/>
      <c r="P65" s="12"/>
      <c r="T65" s="3"/>
      <c r="U65" s="3"/>
    </row>
    <row r="66" spans="1:21" ht="12.75">
      <c r="A66" s="1" t="s">
        <v>533</v>
      </c>
      <c r="B66" t="s">
        <v>586</v>
      </c>
      <c r="C66" s="22"/>
      <c r="J66" s="2"/>
      <c r="P66" s="12"/>
      <c r="T66" s="3"/>
      <c r="U66" s="3"/>
    </row>
    <row r="67" spans="1:37" ht="12.75">
      <c r="A67" s="1"/>
      <c r="B67" s="1" t="s">
        <v>98</v>
      </c>
      <c r="D67" s="1"/>
      <c r="E67" s="26" t="s">
        <v>533</v>
      </c>
      <c r="F67" s="11" t="s">
        <v>478</v>
      </c>
      <c r="G67" s="25" t="s">
        <v>98</v>
      </c>
      <c r="H67" s="1" t="s">
        <v>288</v>
      </c>
      <c r="I67" s="1"/>
      <c r="J67" s="1"/>
      <c r="K67" s="1"/>
      <c r="L67" s="1" t="s">
        <v>303</v>
      </c>
      <c r="M67" s="1" t="s">
        <v>305</v>
      </c>
      <c r="N67" s="1"/>
      <c r="O67" s="1" t="s">
        <v>442</v>
      </c>
      <c r="P67" s="1" t="s">
        <v>521</v>
      </c>
      <c r="Q67" s="25" t="s">
        <v>484</v>
      </c>
      <c r="R67" s="1" t="s">
        <v>454</v>
      </c>
      <c r="S67" s="1">
        <v>0.13</v>
      </c>
      <c r="T67" s="1" t="s">
        <v>456</v>
      </c>
      <c r="U67" s="1"/>
      <c r="V67" s="1" t="s">
        <v>564</v>
      </c>
      <c r="W67" s="1"/>
      <c r="X67" s="1"/>
      <c r="Y67" s="1"/>
      <c r="Z67" s="1"/>
      <c r="AA67" s="1"/>
      <c r="AB67" s="1" t="s">
        <v>563</v>
      </c>
      <c r="AC67" s="1"/>
      <c r="AD67" s="1"/>
      <c r="AE67" s="1"/>
      <c r="AF67" s="1"/>
      <c r="AG67" s="1"/>
      <c r="AH67" s="1"/>
      <c r="AI67" s="1">
        <v>167.64</v>
      </c>
      <c r="AJ67" s="1"/>
      <c r="AK67" s="1" t="s">
        <v>463</v>
      </c>
    </row>
    <row r="68" spans="1:37" ht="12.75">
      <c r="A68" s="1" t="s">
        <v>100</v>
      </c>
      <c r="B68" s="1" t="s">
        <v>99</v>
      </c>
      <c r="D68" s="1" t="s">
        <v>477</v>
      </c>
      <c r="E68" s="1" t="s">
        <v>80</v>
      </c>
      <c r="F68" s="1" t="s">
        <v>81</v>
      </c>
      <c r="G68" s="25" t="s">
        <v>483</v>
      </c>
      <c r="H68" s="25" t="s">
        <v>545</v>
      </c>
      <c r="I68" s="25" t="s">
        <v>546</v>
      </c>
      <c r="J68" s="25" t="s">
        <v>547</v>
      </c>
      <c r="K68" s="25" t="s">
        <v>310</v>
      </c>
      <c r="L68" s="25" t="s">
        <v>550</v>
      </c>
      <c r="M68" s="25" t="s">
        <v>550</v>
      </c>
      <c r="N68" s="25" t="s">
        <v>477</v>
      </c>
      <c r="O68" s="1" t="s">
        <v>298</v>
      </c>
      <c r="P68" s="1" t="s">
        <v>477</v>
      </c>
      <c r="Q68" s="25" t="s">
        <v>485</v>
      </c>
      <c r="R68" s="1" t="s">
        <v>483</v>
      </c>
      <c r="S68" s="1" t="s">
        <v>455</v>
      </c>
      <c r="T68" s="1" t="s">
        <v>457</v>
      </c>
      <c r="U68" s="1"/>
      <c r="V68" s="1" t="s">
        <v>304</v>
      </c>
      <c r="W68" s="1" t="s">
        <v>558</v>
      </c>
      <c r="X68" s="1" t="s">
        <v>559</v>
      </c>
      <c r="Y68" s="1" t="s">
        <v>560</v>
      </c>
      <c r="Z68" s="1" t="s">
        <v>561</v>
      </c>
      <c r="AA68" s="1"/>
      <c r="AB68" s="1" t="s">
        <v>304</v>
      </c>
      <c r="AC68" s="1" t="s">
        <v>558</v>
      </c>
      <c r="AD68" s="1" t="s">
        <v>559</v>
      </c>
      <c r="AE68" s="1" t="s">
        <v>560</v>
      </c>
      <c r="AF68" s="1" t="s">
        <v>561</v>
      </c>
      <c r="AG68" s="1"/>
      <c r="AH68" s="1" t="s">
        <v>286</v>
      </c>
      <c r="AI68" s="1" t="s">
        <v>333</v>
      </c>
      <c r="AJ68" s="1" t="s">
        <v>334</v>
      </c>
      <c r="AK68" s="1" t="s">
        <v>460</v>
      </c>
    </row>
    <row r="69" spans="1:37" ht="12.75">
      <c r="A69" t="s">
        <v>123</v>
      </c>
      <c r="B69">
        <v>326</v>
      </c>
      <c r="D69">
        <v>1</v>
      </c>
      <c r="E69" t="s">
        <v>123</v>
      </c>
      <c r="F69">
        <v>-10</v>
      </c>
      <c r="G69">
        <v>358</v>
      </c>
      <c r="H69">
        <v>2950.34</v>
      </c>
      <c r="I69">
        <f>$H69-$H30</f>
        <v>8.769999999999982</v>
      </c>
      <c r="J69" s="2">
        <f t="shared" si="0"/>
        <v>2.9233333333333274E-08</v>
      </c>
      <c r="K69" t="s">
        <v>535</v>
      </c>
      <c r="L69">
        <v>658</v>
      </c>
      <c r="M69">
        <v>658</v>
      </c>
      <c r="N69">
        <v>1</v>
      </c>
      <c r="O69" t="s">
        <v>123</v>
      </c>
      <c r="P69" s="12" t="s">
        <v>486</v>
      </c>
      <c r="R69">
        <v>826</v>
      </c>
      <c r="S69">
        <f>1.01*10^(-1*($R69*$R$1)/20)</f>
        <v>0.5020724298890493</v>
      </c>
      <c r="T69" s="3">
        <f>(7*$S$2-10*$S69)/(2*$S$2)+SQRT(100*POWER($S69,2)-140*$S$2*$S69+329*POWER($S$2,2))/(2*$S$2)</f>
        <v>2.077261216754982</v>
      </c>
      <c r="U69" s="3"/>
      <c r="V69">
        <v>564</v>
      </c>
      <c r="W69">
        <v>7</v>
      </c>
      <c r="X69">
        <v>6</v>
      </c>
      <c r="Y69">
        <v>2</v>
      </c>
      <c r="Z69">
        <v>4</v>
      </c>
      <c r="AB69">
        <v>40</v>
      </c>
      <c r="AC69">
        <v>28</v>
      </c>
      <c r="AD69">
        <v>28</v>
      </c>
      <c r="AE69">
        <v>10</v>
      </c>
      <c r="AF69">
        <v>11</v>
      </c>
      <c r="AH69">
        <f>$H69-$H30</f>
        <v>8.769999999999982</v>
      </c>
      <c r="AI69">
        <f t="shared" si="1"/>
        <v>5.875899999999988</v>
      </c>
      <c r="AJ69">
        <f>$AJ29*10^((($AJ$1/$AI$2)*$AH69)/20)</f>
        <v>2.1499451984566433</v>
      </c>
      <c r="AK69">
        <v>-0.79</v>
      </c>
    </row>
    <row r="70" spans="1:36" ht="12.75">
      <c r="A70" t="s">
        <v>117</v>
      </c>
      <c r="B70">
        <v>336</v>
      </c>
      <c r="D70">
        <v>2</v>
      </c>
      <c r="E70" t="s">
        <v>144</v>
      </c>
      <c r="F70">
        <v>-10</v>
      </c>
      <c r="G70">
        <v>358</v>
      </c>
      <c r="H70">
        <v>2950.06</v>
      </c>
      <c r="I70">
        <f>$H70-$H30</f>
        <v>8.489999999999782</v>
      </c>
      <c r="J70" s="2">
        <f t="shared" si="0"/>
        <v>2.8299999999999274E-08</v>
      </c>
      <c r="K70" t="s">
        <v>535</v>
      </c>
      <c r="L70">
        <v>653</v>
      </c>
      <c r="M70">
        <v>653</v>
      </c>
      <c r="N70">
        <v>2</v>
      </c>
      <c r="O70" t="s">
        <v>144</v>
      </c>
      <c r="P70" s="12" t="s">
        <v>487</v>
      </c>
      <c r="R70">
        <v>826</v>
      </c>
      <c r="S70">
        <f>1.01*10^(-1*($R70*$R$1)/20)</f>
        <v>0.5020724298890493</v>
      </c>
      <c r="T70" s="3">
        <f>(7*$S$2-10*$S70)/(2*$S$2)+SQRT(100*POWER($S70,2)-140*$S$2*$S70+329*POWER($S$2,2))/(2*$S$2)</f>
        <v>2.077261216754982</v>
      </c>
      <c r="U70" s="3"/>
      <c r="AH70">
        <f>$H70-$H30</f>
        <v>8.489999999999782</v>
      </c>
      <c r="AI70">
        <f t="shared" si="1"/>
        <v>5.688299999999854</v>
      </c>
      <c r="AJ70">
        <f>$AJ30*10^((($AJ$1/$AI$2)*$AH70)/20)</f>
        <v>2.1499451984566433</v>
      </c>
    </row>
    <row r="71" spans="1:37" ht="12.75">
      <c r="A71" t="s">
        <v>118</v>
      </c>
      <c r="B71">
        <v>346</v>
      </c>
      <c r="D71">
        <v>3</v>
      </c>
      <c r="E71" t="s">
        <v>117</v>
      </c>
      <c r="F71">
        <v>-10</v>
      </c>
      <c r="G71">
        <v>336</v>
      </c>
      <c r="H71">
        <v>2974.78</v>
      </c>
      <c r="I71">
        <f>$H71-$H70</f>
        <v>24.720000000000255</v>
      </c>
      <c r="J71" s="2">
        <f t="shared" si="0"/>
        <v>8.240000000000084E-08</v>
      </c>
      <c r="K71" t="s">
        <v>535</v>
      </c>
      <c r="L71">
        <v>657</v>
      </c>
      <c r="M71">
        <v>652</v>
      </c>
      <c r="N71">
        <v>3</v>
      </c>
      <c r="O71" t="s">
        <v>117</v>
      </c>
      <c r="P71" s="12" t="s">
        <v>488</v>
      </c>
      <c r="R71">
        <v>886</v>
      </c>
      <c r="S71">
        <f>1.01*10^(-1*($R71*$R$1)/20)</f>
        <v>0.47721751375570326</v>
      </c>
      <c r="T71" s="3">
        <f>(7*$S$2-10*$S71)/(2*$S$2)+SQRT(100*POWER($S71,2)-140*$S$2*$S71+329*POWER($S$2,2))/(2*$S$2)</f>
        <v>2.1941387591021897</v>
      </c>
      <c r="U71" s="3"/>
      <c r="AH71">
        <f>$H71-$H70</f>
        <v>24.720000000000255</v>
      </c>
      <c r="AI71">
        <f t="shared" si="1"/>
        <v>16.56240000000017</v>
      </c>
      <c r="AJ71">
        <f>$AJ70*10^((($AJ$1/$AI$2)*$AH71)/20)</f>
        <v>2.0190520015791877</v>
      </c>
      <c r="AK71">
        <v>-1.4</v>
      </c>
    </row>
    <row r="72" spans="1:36" ht="12.75">
      <c r="A72" t="s">
        <v>121</v>
      </c>
      <c r="B72">
        <v>345</v>
      </c>
      <c r="D72">
        <v>4</v>
      </c>
      <c r="E72" t="s">
        <v>164</v>
      </c>
      <c r="F72">
        <v>-10</v>
      </c>
      <c r="G72">
        <v>340</v>
      </c>
      <c r="H72">
        <v>2974.5</v>
      </c>
      <c r="I72">
        <f>$H72-$H71</f>
        <v>-0.2800000000002001</v>
      </c>
      <c r="J72" s="2">
        <f t="shared" si="0"/>
        <v>-9.333333333340003E-10</v>
      </c>
      <c r="K72" t="s">
        <v>535</v>
      </c>
      <c r="L72">
        <v>652</v>
      </c>
      <c r="N72">
        <v>4</v>
      </c>
      <c r="O72" t="s">
        <v>164</v>
      </c>
      <c r="P72" s="12" t="s">
        <v>489</v>
      </c>
      <c r="R72">
        <v>886</v>
      </c>
      <c r="S72">
        <f>1.01*10^(-1*($R72*$R$1)/20)</f>
        <v>0.47721751375570326</v>
      </c>
      <c r="T72" s="3">
        <f>(7*$S$2-10*$S72)/(2*$S$2)+SQRT(100*POWER($S72,2)-140*$S$2*$S72+329*POWER($S$2,2))/(2*$S$2)</f>
        <v>2.1941387591021897</v>
      </c>
      <c r="U72" s="3"/>
      <c r="AH72">
        <f>$H72-$H71</f>
        <v>-0.2800000000002001</v>
      </c>
      <c r="AI72">
        <f t="shared" si="1"/>
        <v>-0.18760000000013408</v>
      </c>
      <c r="AJ72">
        <f>$AJ71*10^((($AJ$1/$AI$2)*$AH72)/20)</f>
        <v>2.0204890447253807</v>
      </c>
    </row>
    <row r="73" spans="10:21" ht="12.75">
      <c r="J73" s="2"/>
      <c r="T73" s="3"/>
      <c r="U73" s="3"/>
    </row>
    <row r="74" spans="4:21" ht="12.75">
      <c r="D74" t="s">
        <v>477</v>
      </c>
      <c r="E74" t="s">
        <v>551</v>
      </c>
      <c r="F74" t="s">
        <v>83</v>
      </c>
      <c r="J74" s="2"/>
      <c r="N74" t="s">
        <v>477</v>
      </c>
      <c r="O74" t="s">
        <v>300</v>
      </c>
      <c r="P74" t="s">
        <v>477</v>
      </c>
      <c r="T74" s="3"/>
      <c r="U74" s="3"/>
    </row>
    <row r="75" spans="1:36" ht="12.75">
      <c r="A75" t="s">
        <v>132</v>
      </c>
      <c r="B75">
        <v>1164</v>
      </c>
      <c r="D75">
        <v>1</v>
      </c>
      <c r="E75" t="s">
        <v>118</v>
      </c>
      <c r="F75">
        <v>-10</v>
      </c>
      <c r="G75">
        <v>346</v>
      </c>
      <c r="H75">
        <v>2983.72</v>
      </c>
      <c r="I75">
        <f>$H75-$H72</f>
        <v>9.2199999999998</v>
      </c>
      <c r="J75" s="2">
        <f>$I75/$K$1</f>
        <v>3.073333333333267E-08</v>
      </c>
      <c r="K75" t="s">
        <v>535</v>
      </c>
      <c r="L75">
        <v>654</v>
      </c>
      <c r="M75">
        <v>654</v>
      </c>
      <c r="N75">
        <v>1</v>
      </c>
      <c r="O75" t="s">
        <v>118</v>
      </c>
      <c r="P75" s="12" t="s">
        <v>490</v>
      </c>
      <c r="R75">
        <v>965</v>
      </c>
      <c r="S75">
        <f>1.01*10^(-1*($R75*$R$1)/20)</f>
        <v>0.44635856611594293</v>
      </c>
      <c r="T75" s="3">
        <f>(7*$S$2-10*$S75)/(2*$S$2)+SQRT(100*POWER($S75,2)-140*$S$2*$S75+329*POWER($S$2,2))/(2*$S$2)</f>
        <v>2.35747767719859</v>
      </c>
      <c r="U75" s="3"/>
      <c r="V75">
        <v>560</v>
      </c>
      <c r="W75">
        <v>10</v>
      </c>
      <c r="X75">
        <v>11</v>
      </c>
      <c r="Y75">
        <v>27</v>
      </c>
      <c r="Z75">
        <v>28</v>
      </c>
      <c r="AB75">
        <v>30</v>
      </c>
      <c r="AC75">
        <v>23</v>
      </c>
      <c r="AD75">
        <v>24</v>
      </c>
      <c r="AE75">
        <v>28</v>
      </c>
      <c r="AF75">
        <v>28</v>
      </c>
      <c r="AH75">
        <f>$H75-$H72</f>
        <v>9.2199999999998</v>
      </c>
      <c r="AI75">
        <f>$AH75*0.67</f>
        <v>6.177399999999866</v>
      </c>
      <c r="AJ75">
        <f>$AJ72*10^((($AJ$1/$AI$2)*$AH75)/20)</f>
        <v>1.9737026340373136</v>
      </c>
    </row>
    <row r="76" spans="1:36" ht="12.75">
      <c r="A76" t="s">
        <v>133</v>
      </c>
      <c r="B76">
        <v>1123</v>
      </c>
      <c r="D76">
        <v>2</v>
      </c>
      <c r="E76" t="s">
        <v>165</v>
      </c>
      <c r="F76">
        <v>-10</v>
      </c>
      <c r="G76">
        <v>330</v>
      </c>
      <c r="H76">
        <v>2983.44</v>
      </c>
      <c r="I76">
        <f>$H76-$H75</f>
        <v>-0.27999999999974534</v>
      </c>
      <c r="J76" s="2">
        <f>$I76/$K$1</f>
        <v>-9.333333333324845E-10</v>
      </c>
      <c r="K76" t="s">
        <v>535</v>
      </c>
      <c r="L76">
        <v>651</v>
      </c>
      <c r="M76">
        <v>651</v>
      </c>
      <c r="N76">
        <v>2</v>
      </c>
      <c r="O76" t="s">
        <v>165</v>
      </c>
      <c r="P76" s="12" t="s">
        <v>491</v>
      </c>
      <c r="R76">
        <v>965</v>
      </c>
      <c r="S76">
        <f>1.01*10^(-1*($R76*$R$1)/20)</f>
        <v>0.44635856611594293</v>
      </c>
      <c r="T76" s="3">
        <f>(7*$S$2-10*$S76)/(2*$S$2)+SQRT(100*POWER($S76,2)-140*$S$2*$S76+329*POWER($S$2,2))/(2*$S$2)</f>
        <v>2.35747767719859</v>
      </c>
      <c r="U76" s="3"/>
      <c r="AH76">
        <f>$H76-$H75</f>
        <v>-0.27999999999974534</v>
      </c>
      <c r="AI76">
        <f>$AH76*0.67</f>
        <v>-0.1875999999998294</v>
      </c>
      <c r="AJ76">
        <f>$AJ75*10^((($AJ$1/$AI$2)*$AH76)/20)</f>
        <v>1.9751074001555926</v>
      </c>
    </row>
    <row r="77" spans="1:37" ht="12.75">
      <c r="A77" t="s">
        <v>159</v>
      </c>
      <c r="B77">
        <v>1081</v>
      </c>
      <c r="D77">
        <v>3</v>
      </c>
      <c r="E77" t="s">
        <v>121</v>
      </c>
      <c r="F77">
        <v>-10</v>
      </c>
      <c r="G77">
        <v>345</v>
      </c>
      <c r="H77">
        <v>3009.8</v>
      </c>
      <c r="I77">
        <f>$H77-$H76</f>
        <v>26.360000000000127</v>
      </c>
      <c r="J77" s="2">
        <f>$I77/$K$1</f>
        <v>8.78666666666671E-08</v>
      </c>
      <c r="K77" t="s">
        <v>535</v>
      </c>
      <c r="L77">
        <v>655</v>
      </c>
      <c r="M77">
        <v>655</v>
      </c>
      <c r="N77">
        <v>3</v>
      </c>
      <c r="O77" t="s">
        <v>121</v>
      </c>
      <c r="P77" s="12" t="s">
        <v>492</v>
      </c>
      <c r="R77">
        <v>1016</v>
      </c>
      <c r="S77">
        <f>1.01*10^(-1*($R77*$R$1)/20)</f>
        <v>0.42750517254034204</v>
      </c>
      <c r="T77" s="3">
        <f>(7*$S$2-10*$S77)/(2*$S$2)+SQRT(100*POWER($S77,2)-140*$S$2*$S77+329*POWER($S$2,2))/(2*$S$2)</f>
        <v>2.4688034323257764</v>
      </c>
      <c r="U77" s="3"/>
      <c r="AH77">
        <f>$H77-$H76</f>
        <v>26.360000000000127</v>
      </c>
      <c r="AI77">
        <f>$AH77*0.67</f>
        <v>17.661200000000086</v>
      </c>
      <c r="AJ77">
        <f>$AJ76*10^((($AJ$1/$AI$2)*$AH77)/20)</f>
        <v>1.847145048625166</v>
      </c>
      <c r="AK77">
        <v>-4.32</v>
      </c>
    </row>
    <row r="78" spans="1:36" ht="12.75">
      <c r="A78" t="s">
        <v>134</v>
      </c>
      <c r="B78">
        <v>980</v>
      </c>
      <c r="D78">
        <v>4</v>
      </c>
      <c r="E78" t="s">
        <v>143</v>
      </c>
      <c r="F78">
        <v>-10</v>
      </c>
      <c r="G78">
        <v>320</v>
      </c>
      <c r="H78">
        <v>3009.52</v>
      </c>
      <c r="I78">
        <f>$H78-$H77</f>
        <v>-0.2800000000002001</v>
      </c>
      <c r="J78" s="2">
        <f>$I78/$K$1</f>
        <v>-9.333333333340003E-10</v>
      </c>
      <c r="K78" t="s">
        <v>535</v>
      </c>
      <c r="L78">
        <v>650</v>
      </c>
      <c r="M78">
        <v>650</v>
      </c>
      <c r="N78">
        <v>4</v>
      </c>
      <c r="O78" t="s">
        <v>143</v>
      </c>
      <c r="P78" s="12" t="s">
        <v>493</v>
      </c>
      <c r="R78">
        <v>1067</v>
      </c>
      <c r="S78">
        <f>1.01*10^(-1*($R78*$R$1)/20)</f>
        <v>0.40944811284583915</v>
      </c>
      <c r="T78" s="3">
        <f>(7*$S$2-10*$S78)/(2*$S$2)+SQRT(100*POWER($S78,2)-140*$S$2*$S78+329*POWER($S$2,2))/(2*$S$2)</f>
        <v>2.584851430602564</v>
      </c>
      <c r="U78" s="3"/>
      <c r="AH78">
        <f>$H78-$H77</f>
        <v>-0.2800000000002001</v>
      </c>
      <c r="AI78">
        <f>$AH78*0.67</f>
        <v>-0.18760000000013408</v>
      </c>
      <c r="AJ78">
        <f>$AJ77*10^((($AJ$1/$AI$2)*$AH78)/20)</f>
        <v>1.8484597384548855</v>
      </c>
    </row>
    <row r="79" spans="20:21" ht="12.75">
      <c r="T79" s="3"/>
      <c r="U79" s="3"/>
    </row>
    <row r="80" spans="4:21" ht="12.75">
      <c r="D80" t="s">
        <v>477</v>
      </c>
      <c r="E80" t="s">
        <v>101</v>
      </c>
      <c r="F80" t="s">
        <v>103</v>
      </c>
      <c r="N80" t="s">
        <v>477</v>
      </c>
      <c r="O80" s="19" t="s">
        <v>301</v>
      </c>
      <c r="P80" t="s">
        <v>477</v>
      </c>
      <c r="T80" s="3"/>
      <c r="U80" s="3"/>
    </row>
    <row r="81" spans="1:32" ht="12.75">
      <c r="A81" t="s">
        <v>144</v>
      </c>
      <c r="B81">
        <v>358</v>
      </c>
      <c r="D81">
        <v>1</v>
      </c>
      <c r="E81" t="s">
        <v>132</v>
      </c>
      <c r="F81">
        <v>2</v>
      </c>
      <c r="G81">
        <v>1164</v>
      </c>
      <c r="K81" t="s">
        <v>474</v>
      </c>
      <c r="N81">
        <v>1</v>
      </c>
      <c r="O81" t="s">
        <v>132</v>
      </c>
      <c r="P81" s="12" t="s">
        <v>494</v>
      </c>
      <c r="R81">
        <v>1715</v>
      </c>
      <c r="S81">
        <f>1.01*10^(-1*($R81*$R$1)/20)</f>
        <v>0.2366240447781934</v>
      </c>
      <c r="T81" s="3">
        <f>(7*$S$2-10*$S81)/(2*$S$2)+SQRT(100*POWER($S81,2)-140*$S$2*$S81+329*POWER($S$2,2))/(2*$S$2)</f>
        <v>4.46735999050671</v>
      </c>
      <c r="U81" s="3"/>
      <c r="V81">
        <v>90</v>
      </c>
      <c r="W81">
        <v>14</v>
      </c>
      <c r="X81">
        <v>12</v>
      </c>
      <c r="Y81">
        <v>8</v>
      </c>
      <c r="Z81">
        <v>8</v>
      </c>
      <c r="AB81">
        <v>50</v>
      </c>
      <c r="AC81">
        <v>26</v>
      </c>
      <c r="AD81">
        <v>20</v>
      </c>
      <c r="AE81">
        <v>29</v>
      </c>
      <c r="AF81">
        <v>21</v>
      </c>
    </row>
    <row r="82" spans="1:21" ht="12.75">
      <c r="A82" t="s">
        <v>164</v>
      </c>
      <c r="B82">
        <v>340</v>
      </c>
      <c r="D82">
        <v>2</v>
      </c>
      <c r="E82" t="s">
        <v>153</v>
      </c>
      <c r="F82">
        <v>2</v>
      </c>
      <c r="G82">
        <v>1155</v>
      </c>
      <c r="K82" t="s">
        <v>473</v>
      </c>
      <c r="N82">
        <v>2</v>
      </c>
      <c r="O82" t="s">
        <v>153</v>
      </c>
      <c r="P82" s="12" t="s">
        <v>495</v>
      </c>
      <c r="R82">
        <v>1682</v>
      </c>
      <c r="S82">
        <f>1.01*10^(-1*($R82*$R$1)/20)</f>
        <v>0.24332479927274311</v>
      </c>
      <c r="T82" s="3">
        <f>(7*$S$2-10*$S82)/(2*$S$2)+SQRT(100*POWER($S82,2)-140*$S$2*$S82+329*POWER($S$2,2))/(2*$S$2)</f>
        <v>4.355252954703018</v>
      </c>
      <c r="U82" s="3"/>
    </row>
    <row r="83" spans="1:21" ht="12.75">
      <c r="A83" t="s">
        <v>165</v>
      </c>
      <c r="B83">
        <v>330</v>
      </c>
      <c r="D83">
        <v>3</v>
      </c>
      <c r="E83" t="s">
        <v>133</v>
      </c>
      <c r="F83">
        <v>2</v>
      </c>
      <c r="G83">
        <v>1123</v>
      </c>
      <c r="K83" t="s">
        <v>472</v>
      </c>
      <c r="N83">
        <v>3</v>
      </c>
      <c r="O83" t="s">
        <v>133</v>
      </c>
      <c r="P83" s="12" t="s">
        <v>496</v>
      </c>
      <c r="R83">
        <v>1626</v>
      </c>
      <c r="S83">
        <f>1.01*10^(-1*($R83*$R$1)/20)</f>
        <v>0.2551328460974453</v>
      </c>
      <c r="T83" s="3">
        <f>(7*$S$2-10*$S83)/(2*$S$2)+SQRT(100*POWER($S83,2)-140*$S$2*$S83+329*POWER($S$2,2))/(2*$S$2)</f>
        <v>4.168203246814168</v>
      </c>
      <c r="U83" s="3"/>
    </row>
    <row r="84" spans="1:21" ht="12.75">
      <c r="A84" t="s">
        <v>143</v>
      </c>
      <c r="B84">
        <v>320</v>
      </c>
      <c r="D84">
        <v>4</v>
      </c>
      <c r="E84" t="s">
        <v>154</v>
      </c>
      <c r="F84">
        <v>2</v>
      </c>
      <c r="G84">
        <v>1127</v>
      </c>
      <c r="K84" t="s">
        <v>468</v>
      </c>
      <c r="N84">
        <v>4</v>
      </c>
      <c r="O84" t="s">
        <v>154</v>
      </c>
      <c r="P84" s="12" t="s">
        <v>497</v>
      </c>
      <c r="R84">
        <v>1591</v>
      </c>
      <c r="S84">
        <f>1.01*10^(-1*($R84*$R$1)/20)</f>
        <v>0.26280212572931905</v>
      </c>
      <c r="T84" s="3">
        <f>(7*$S$2-10*$S84)/(2*$S$2)+SQRT(100*POWER($S84,2)-140*$S$2*$S84+329*POWER($S$2,2))/(2*$S$2)</f>
        <v>4.0534959382325715</v>
      </c>
      <c r="U84" s="3"/>
    </row>
    <row r="85" spans="20:21" ht="12.75">
      <c r="T85" s="3"/>
      <c r="U85" s="3"/>
    </row>
    <row r="86" spans="4:21" ht="12.75">
      <c r="D86" t="s">
        <v>477</v>
      </c>
      <c r="E86" t="s">
        <v>102</v>
      </c>
      <c r="F86" t="s">
        <v>86</v>
      </c>
      <c r="N86" t="s">
        <v>477</v>
      </c>
      <c r="O86" t="s">
        <v>302</v>
      </c>
      <c r="P86" t="s">
        <v>477</v>
      </c>
      <c r="T86" s="3"/>
      <c r="U86" s="3"/>
    </row>
    <row r="87" spans="1:32" ht="12.75">
      <c r="A87" t="s">
        <v>153</v>
      </c>
      <c r="B87">
        <v>1155</v>
      </c>
      <c r="D87">
        <v>1</v>
      </c>
      <c r="E87" t="s">
        <v>159</v>
      </c>
      <c r="F87">
        <v>-1.5</v>
      </c>
      <c r="G87">
        <v>1081</v>
      </c>
      <c r="K87" t="s">
        <v>469</v>
      </c>
      <c r="N87">
        <v>1</v>
      </c>
      <c r="O87" t="s">
        <v>159</v>
      </c>
      <c r="P87" s="12" t="s">
        <v>497</v>
      </c>
      <c r="R87">
        <v>1535</v>
      </c>
      <c r="S87">
        <f>1.01*10^(-1*($R87*$R$1)/20)</f>
        <v>0.27555536672866626</v>
      </c>
      <c r="T87" s="3">
        <f>(7*$S$2-10*$S87)/(2*$S$2)+SQRT(100*POWER($S87,2)-140*$S$2*$S87+329*POWER($S$2,2))/(2*$S$2)</f>
        <v>3.873755048927415</v>
      </c>
      <c r="U87" s="3"/>
      <c r="V87">
        <v>80</v>
      </c>
      <c r="W87">
        <v>14</v>
      </c>
      <c r="X87">
        <v>6</v>
      </c>
      <c r="Y87">
        <v>4</v>
      </c>
      <c r="Z87">
        <v>4</v>
      </c>
      <c r="AB87">
        <v>50</v>
      </c>
      <c r="AC87">
        <v>18</v>
      </c>
      <c r="AD87">
        <v>20</v>
      </c>
      <c r="AE87">
        <v>20</v>
      </c>
      <c r="AF87">
        <v>20</v>
      </c>
    </row>
    <row r="88" spans="1:21" ht="12.75">
      <c r="A88" t="s">
        <v>154</v>
      </c>
      <c r="B88">
        <v>1127</v>
      </c>
      <c r="D88">
        <v>2</v>
      </c>
      <c r="E88" t="s">
        <v>155</v>
      </c>
      <c r="F88">
        <v>-1.5</v>
      </c>
      <c r="G88">
        <v>1040</v>
      </c>
      <c r="K88" t="s">
        <v>470</v>
      </c>
      <c r="N88">
        <v>2</v>
      </c>
      <c r="O88" t="s">
        <v>155</v>
      </c>
      <c r="P88" s="12" t="s">
        <v>498</v>
      </c>
      <c r="R88">
        <v>1375</v>
      </c>
      <c r="S88">
        <f>1.01*10^(-1*($R88*$R$1)/20)</f>
        <v>0.3155069089105731</v>
      </c>
      <c r="T88" s="3">
        <f>(7*$S$2-10*$S88)/(2*$S$2)+SQRT(100*POWER($S88,2)-140*$S$2*$S88+329*POWER($S$2,2))/(2*$S$2)</f>
        <v>3.3884783111706422</v>
      </c>
      <c r="U88" s="3"/>
    </row>
    <row r="89" spans="1:21" ht="12.75">
      <c r="A89" t="s">
        <v>155</v>
      </c>
      <c r="B89">
        <v>1040</v>
      </c>
      <c r="D89">
        <v>3</v>
      </c>
      <c r="E89" t="s">
        <v>134</v>
      </c>
      <c r="F89">
        <v>-1.5</v>
      </c>
      <c r="G89">
        <v>980</v>
      </c>
      <c r="K89" t="s">
        <v>471</v>
      </c>
      <c r="N89">
        <v>3</v>
      </c>
      <c r="O89" t="s">
        <v>134</v>
      </c>
      <c r="P89" s="12" t="s">
        <v>499</v>
      </c>
      <c r="R89">
        <v>1325</v>
      </c>
      <c r="S89">
        <f>1.01*10^(-1*($R89*$R$1)/20)</f>
        <v>0.32914243200742194</v>
      </c>
      <c r="T89" s="3">
        <f>(7*$S$2-10*$S89)/(2*$S$2)+SQRT(100*POWER($S89,2)-140*$S$2*$S89+329*POWER($S$2,2))/(2*$S$2)</f>
        <v>3.246046374864097</v>
      </c>
      <c r="U89" s="3"/>
    </row>
    <row r="90" spans="1:21" ht="12.75">
      <c r="A90" t="s">
        <v>156</v>
      </c>
      <c r="B90">
        <v>980</v>
      </c>
      <c r="D90">
        <v>4</v>
      </c>
      <c r="E90" t="s">
        <v>156</v>
      </c>
      <c r="F90">
        <v>-1.5</v>
      </c>
      <c r="G90">
        <v>980</v>
      </c>
      <c r="K90" t="s">
        <v>475</v>
      </c>
      <c r="N90">
        <v>4</v>
      </c>
      <c r="O90" t="s">
        <v>156</v>
      </c>
      <c r="P90" s="12" t="s">
        <v>500</v>
      </c>
      <c r="R90">
        <v>1325</v>
      </c>
      <c r="S90">
        <f>1.01*10^(-1*($R90*$R$1)/20)</f>
        <v>0.32914243200742194</v>
      </c>
      <c r="T90" s="3">
        <f>(7*$S$2-10*$S90)/(2*$S$2)+SQRT(100*POWER($S90,2)-140*$S$2*$S90+329*POWER($S$2,2))/(2*$S$2)</f>
        <v>3.246046374864097</v>
      </c>
      <c r="U90" s="3"/>
    </row>
  </sheetData>
  <printOptions/>
  <pageMargins left="0.75" right="0.78" top="0.92" bottom="1" header="0.5" footer="0.5"/>
  <pageSetup horizontalDpi="600" verticalDpi="600" orientation="landscape" paperSize="17" scale="80" r:id="rId1"/>
  <headerFooter alignWithMargins="0">
    <oddHeader>&amp;L&amp;"Arial,Bold"                 MI-30 / MI-31 / R30&amp;C&amp;"Arial,Bold"RR - BPM - DDC CHANNEL INFO&amp;R&amp;"Arial,Bold"&amp;D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1">
      <selection activeCell="AG55" sqref="AG55"/>
    </sheetView>
  </sheetViews>
  <sheetFormatPr defaultColWidth="9.140625" defaultRowHeight="12.75"/>
  <cols>
    <col min="1" max="1" width="10.421875" style="0" bestFit="1" customWidth="1"/>
    <col min="2" max="2" width="8.28125" style="0" customWidth="1"/>
    <col min="3" max="3" width="5.7109375" style="14" customWidth="1"/>
    <col min="4" max="4" width="3.7109375" style="0" customWidth="1"/>
    <col min="5" max="5" width="8.28125" style="0" customWidth="1"/>
    <col min="6" max="6" width="11.00390625" style="0" customWidth="1"/>
    <col min="7" max="7" width="8.28125" style="0" customWidth="1"/>
    <col min="8" max="8" width="9.28125" style="0" customWidth="1"/>
    <col min="9" max="9" width="7.7109375" style="0" customWidth="1"/>
    <col min="10" max="10" width="10.7109375" style="0" customWidth="1"/>
    <col min="11" max="11" width="9.28125" style="0" customWidth="1"/>
    <col min="12" max="13" width="7.7109375" style="0" customWidth="1"/>
    <col min="14" max="14" width="3.7109375" style="0" customWidth="1"/>
    <col min="15" max="15" width="11.28125" style="0" customWidth="1"/>
    <col min="16" max="16" width="5.7109375" style="0" customWidth="1"/>
    <col min="17" max="17" width="5.7109375" style="12" customWidth="1"/>
    <col min="18" max="19" width="9.28125" style="0" customWidth="1"/>
    <col min="20" max="20" width="7.28125" style="0" customWidth="1"/>
    <col min="21" max="21" width="3.7109375" style="0" customWidth="1"/>
    <col min="22" max="22" width="7.7109375" style="0" customWidth="1"/>
    <col min="23" max="23" width="4.28125" style="0" customWidth="1"/>
    <col min="24" max="24" width="4.7109375" style="0" customWidth="1"/>
    <col min="25" max="25" width="4.57421875" style="0" customWidth="1"/>
    <col min="26" max="26" width="5.00390625" style="0" customWidth="1"/>
    <col min="27" max="27" width="3.7109375" style="0" customWidth="1"/>
    <col min="28" max="28" width="7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5.00390625" style="0" customWidth="1"/>
    <col min="33" max="33" width="3.7109375" style="0" customWidth="1"/>
    <col min="34" max="34" width="5.7109375" style="0" customWidth="1"/>
    <col min="36" max="36" width="6.00390625" style="0" customWidth="1"/>
  </cols>
  <sheetData>
    <row r="1" spans="1:36" ht="12.75">
      <c r="A1" s="1" t="s">
        <v>536</v>
      </c>
      <c r="B1" t="s">
        <v>587</v>
      </c>
      <c r="C1"/>
      <c r="D1" s="6"/>
      <c r="E1" s="6"/>
      <c r="F1" s="6"/>
      <c r="G1" s="6"/>
      <c r="H1" s="6"/>
      <c r="I1" s="5"/>
      <c r="J1" s="6"/>
      <c r="K1" s="24">
        <v>300000000</v>
      </c>
      <c r="L1" s="6"/>
      <c r="M1" s="7"/>
      <c r="N1" s="8"/>
      <c r="O1" s="8"/>
      <c r="P1" s="8"/>
      <c r="R1" s="1">
        <v>0.00735</v>
      </c>
      <c r="S1" s="1">
        <v>0.675</v>
      </c>
      <c r="T1" s="8"/>
      <c r="U1" s="8"/>
      <c r="W1" s="1" t="s">
        <v>566</v>
      </c>
      <c r="X1" s="1"/>
      <c r="AC1" s="1" t="s">
        <v>566</v>
      </c>
      <c r="AH1" s="6"/>
      <c r="AJ1" s="26" t="s">
        <v>538</v>
      </c>
    </row>
    <row r="2" spans="1:36" ht="12.75">
      <c r="A2" s="6"/>
      <c r="B2" s="4"/>
      <c r="C2" s="23"/>
      <c r="D2" s="27"/>
      <c r="E2" s="27"/>
      <c r="F2" s="11" t="s">
        <v>478</v>
      </c>
      <c r="G2" s="28" t="s">
        <v>98</v>
      </c>
      <c r="H2" s="29" t="s">
        <v>287</v>
      </c>
      <c r="I2" s="30"/>
      <c r="J2" s="27"/>
      <c r="K2" s="27"/>
      <c r="L2" s="31" t="s">
        <v>548</v>
      </c>
      <c r="M2" s="31" t="s">
        <v>549</v>
      </c>
      <c r="N2" s="31"/>
      <c r="O2" s="29" t="s">
        <v>442</v>
      </c>
      <c r="P2" s="31" t="s">
        <v>521</v>
      </c>
      <c r="Q2" s="28" t="s">
        <v>484</v>
      </c>
      <c r="R2" s="31" t="s">
        <v>454</v>
      </c>
      <c r="S2" s="20">
        <v>0.16</v>
      </c>
      <c r="T2" s="27" t="s">
        <v>458</v>
      </c>
      <c r="U2" s="27"/>
      <c r="V2" s="1" t="s">
        <v>564</v>
      </c>
      <c r="W2" s="1"/>
      <c r="X2" s="1"/>
      <c r="Y2" s="1"/>
      <c r="Z2" s="1"/>
      <c r="AA2" s="1"/>
      <c r="AB2" s="1" t="s">
        <v>563</v>
      </c>
      <c r="AC2" s="1"/>
      <c r="AD2" s="1"/>
      <c r="AE2" s="1"/>
      <c r="AF2" s="1"/>
      <c r="AG2" s="1"/>
      <c r="AH2" s="31" t="s">
        <v>543</v>
      </c>
      <c r="AI2" s="31" t="s">
        <v>537</v>
      </c>
      <c r="AJ2" s="32" t="s">
        <v>466</v>
      </c>
    </row>
    <row r="3" spans="1:36" ht="12.75">
      <c r="A3" s="6"/>
      <c r="B3" s="4"/>
      <c r="C3" s="18"/>
      <c r="D3" s="31" t="s">
        <v>477</v>
      </c>
      <c r="E3" s="29" t="s">
        <v>540</v>
      </c>
      <c r="F3" s="29" t="s">
        <v>539</v>
      </c>
      <c r="G3" s="28" t="s">
        <v>483</v>
      </c>
      <c r="H3" s="28" t="s">
        <v>545</v>
      </c>
      <c r="I3" s="28" t="s">
        <v>546</v>
      </c>
      <c r="J3" s="28" t="s">
        <v>547</v>
      </c>
      <c r="K3" s="28" t="s">
        <v>310</v>
      </c>
      <c r="L3" s="28" t="s">
        <v>550</v>
      </c>
      <c r="M3" s="28" t="s">
        <v>550</v>
      </c>
      <c r="N3" s="28" t="s">
        <v>477</v>
      </c>
      <c r="O3" s="29" t="s">
        <v>289</v>
      </c>
      <c r="P3" s="31" t="s">
        <v>477</v>
      </c>
      <c r="Q3" s="28" t="s">
        <v>485</v>
      </c>
      <c r="R3" s="31" t="s">
        <v>483</v>
      </c>
      <c r="S3" s="33" t="s">
        <v>455</v>
      </c>
      <c r="T3" s="29" t="s">
        <v>457</v>
      </c>
      <c r="U3" s="29"/>
      <c r="V3" s="1" t="s">
        <v>304</v>
      </c>
      <c r="W3" s="1" t="s">
        <v>558</v>
      </c>
      <c r="X3" s="1" t="s">
        <v>559</v>
      </c>
      <c r="Y3" s="1" t="s">
        <v>560</v>
      </c>
      <c r="Z3" s="1" t="s">
        <v>561</v>
      </c>
      <c r="AA3" s="1"/>
      <c r="AB3" s="1" t="s">
        <v>304</v>
      </c>
      <c r="AC3" s="1" t="s">
        <v>558</v>
      </c>
      <c r="AD3" s="1" t="s">
        <v>559</v>
      </c>
      <c r="AE3" s="1" t="s">
        <v>560</v>
      </c>
      <c r="AF3" s="1" t="s">
        <v>561</v>
      </c>
      <c r="AG3" s="1"/>
      <c r="AH3" s="31" t="s">
        <v>460</v>
      </c>
      <c r="AI3" s="34" t="s">
        <v>461</v>
      </c>
      <c r="AJ3" s="32" t="s">
        <v>465</v>
      </c>
    </row>
    <row r="4" spans="1:36" ht="12.75">
      <c r="A4" s="1" t="s">
        <v>542</v>
      </c>
      <c r="B4" s="35" t="s">
        <v>98</v>
      </c>
      <c r="C4" s="18"/>
      <c r="D4" s="4"/>
      <c r="E4" s="6"/>
      <c r="F4" s="4"/>
      <c r="G4" s="6"/>
      <c r="H4" s="6"/>
      <c r="I4" s="5"/>
      <c r="J4" s="8"/>
      <c r="K4" s="6"/>
      <c r="L4" s="8"/>
      <c r="M4" s="6"/>
      <c r="N4" s="4">
        <v>1</v>
      </c>
      <c r="O4" s="21" t="s">
        <v>167</v>
      </c>
      <c r="P4" s="12" t="s">
        <v>486</v>
      </c>
      <c r="Q4" s="12" t="s">
        <v>567</v>
      </c>
      <c r="R4" s="4">
        <v>1617</v>
      </c>
      <c r="S4">
        <f>1.01*10^(-1*($R4*$R$1)/20)</f>
        <v>0.2570833046003745</v>
      </c>
      <c r="T4" s="3">
        <f>(7*$S$2-10*$S4)/(2*$S$2)+SQRT(100*POWER($S4,2)-140*$S$2*$S4+329*POWER($S$2,2))/(2*$S$2)</f>
        <v>4.9822291952915165</v>
      </c>
      <c r="U4" s="3"/>
      <c r="V4">
        <v>220</v>
      </c>
      <c r="W4">
        <v>5</v>
      </c>
      <c r="X4">
        <v>0</v>
      </c>
      <c r="Y4">
        <v>0</v>
      </c>
      <c r="Z4">
        <v>0</v>
      </c>
      <c r="AA4" s="3"/>
      <c r="AB4">
        <v>110</v>
      </c>
      <c r="AC4">
        <v>32</v>
      </c>
      <c r="AD4">
        <v>0</v>
      </c>
      <c r="AE4">
        <v>0</v>
      </c>
      <c r="AF4">
        <v>0</v>
      </c>
      <c r="AG4" s="3"/>
      <c r="AH4" s="8"/>
      <c r="AJ4">
        <v>366</v>
      </c>
    </row>
    <row r="5" spans="1:34" ht="12.75">
      <c r="A5" s="1" t="s">
        <v>100</v>
      </c>
      <c r="B5" s="35" t="s">
        <v>79</v>
      </c>
      <c r="C5" s="18"/>
      <c r="D5" s="4"/>
      <c r="E5" s="6"/>
      <c r="F5" s="4"/>
      <c r="G5" s="6"/>
      <c r="H5" s="6"/>
      <c r="I5" s="5"/>
      <c r="J5" s="8"/>
      <c r="K5" s="6"/>
      <c r="L5" s="8"/>
      <c r="M5" s="6"/>
      <c r="N5" s="4">
        <v>2</v>
      </c>
      <c r="O5" s="4"/>
      <c r="P5" s="12" t="s">
        <v>487</v>
      </c>
      <c r="Q5" s="12" t="s">
        <v>568</v>
      </c>
      <c r="R5" s="4"/>
      <c r="T5" s="3"/>
      <c r="U5" s="3"/>
      <c r="AA5" s="3"/>
      <c r="AG5" s="3"/>
      <c r="AH5" s="8"/>
    </row>
    <row r="6" spans="1:34" ht="12.75">
      <c r="A6" s="4" t="s">
        <v>166</v>
      </c>
      <c r="B6" s="4">
        <v>1286</v>
      </c>
      <c r="C6" s="18"/>
      <c r="D6" s="4"/>
      <c r="E6" s="6"/>
      <c r="F6" s="6"/>
      <c r="G6" s="6"/>
      <c r="H6" s="6"/>
      <c r="I6" s="5"/>
      <c r="J6" s="8"/>
      <c r="K6" s="4"/>
      <c r="L6" s="8"/>
      <c r="M6" s="6"/>
      <c r="N6" s="4">
        <v>3</v>
      </c>
      <c r="O6" s="6"/>
      <c r="P6" s="12" t="s">
        <v>488</v>
      </c>
      <c r="Q6" s="12" t="s">
        <v>569</v>
      </c>
      <c r="R6" s="6"/>
      <c r="T6" s="3"/>
      <c r="U6" s="3"/>
      <c r="AA6" s="3"/>
      <c r="AG6" s="3"/>
      <c r="AH6" s="8"/>
    </row>
    <row r="7" spans="1:34" ht="12.75">
      <c r="A7" s="4" t="s">
        <v>167</v>
      </c>
      <c r="B7" s="4">
        <v>1158</v>
      </c>
      <c r="C7" s="18"/>
      <c r="D7" s="4"/>
      <c r="E7" s="4"/>
      <c r="F7" s="4"/>
      <c r="G7" s="4"/>
      <c r="H7" s="6"/>
      <c r="I7" s="5"/>
      <c r="J7" s="8"/>
      <c r="L7" s="8"/>
      <c r="M7" s="4"/>
      <c r="N7" s="4">
        <v>4</v>
      </c>
      <c r="O7" s="6"/>
      <c r="P7" s="12" t="s">
        <v>489</v>
      </c>
      <c r="Q7" s="12" t="s">
        <v>570</v>
      </c>
      <c r="R7" s="6"/>
      <c r="T7" s="3"/>
      <c r="U7" s="3"/>
      <c r="AA7" s="3"/>
      <c r="AG7" s="3"/>
      <c r="AH7" s="8"/>
    </row>
    <row r="8" spans="1:34" ht="12.75">
      <c r="A8" s="4" t="s">
        <v>168</v>
      </c>
      <c r="B8" s="4">
        <v>1064</v>
      </c>
      <c r="C8" s="18"/>
      <c r="D8" s="4"/>
      <c r="E8" s="4"/>
      <c r="F8" s="4"/>
      <c r="G8" s="4"/>
      <c r="H8" s="6"/>
      <c r="I8" s="5"/>
      <c r="J8" s="8"/>
      <c r="L8" s="8"/>
      <c r="M8" s="4"/>
      <c r="N8" s="6"/>
      <c r="O8" s="6"/>
      <c r="R8" s="6"/>
      <c r="T8" s="3"/>
      <c r="U8" s="3"/>
      <c r="AA8" s="3"/>
      <c r="AG8" s="3"/>
      <c r="AH8" s="8"/>
    </row>
    <row r="9" spans="1:34" ht="12.75">
      <c r="A9" s="4" t="s">
        <v>169</v>
      </c>
      <c r="B9" s="4">
        <v>951</v>
      </c>
      <c r="C9" s="18"/>
      <c r="D9" t="s">
        <v>477</v>
      </c>
      <c r="E9" s="4" t="s">
        <v>80</v>
      </c>
      <c r="F9" s="4" t="s">
        <v>81</v>
      </c>
      <c r="G9" s="5"/>
      <c r="H9" s="5"/>
      <c r="I9" s="5"/>
      <c r="J9" s="5"/>
      <c r="K9" s="5"/>
      <c r="L9" s="5"/>
      <c r="M9" s="6"/>
      <c r="N9" s="4"/>
      <c r="O9" s="4" t="s">
        <v>297</v>
      </c>
      <c r="R9" s="6"/>
      <c r="T9" s="3"/>
      <c r="U9" s="3"/>
      <c r="AA9" s="3"/>
      <c r="AG9" s="3"/>
      <c r="AH9" s="5"/>
    </row>
    <row r="10" spans="1:36" ht="12.75">
      <c r="A10" s="4" t="s">
        <v>170</v>
      </c>
      <c r="B10" s="4">
        <v>837</v>
      </c>
      <c r="C10" s="18"/>
      <c r="D10" s="4">
        <v>1</v>
      </c>
      <c r="E10" s="4" t="s">
        <v>183</v>
      </c>
      <c r="F10" s="4">
        <v>2</v>
      </c>
      <c r="G10" s="4">
        <v>1298</v>
      </c>
      <c r="H10" s="5">
        <v>3282.28</v>
      </c>
      <c r="I10" s="5">
        <v>0</v>
      </c>
      <c r="J10" s="4">
        <v>0</v>
      </c>
      <c r="K10" s="4" t="s">
        <v>311</v>
      </c>
      <c r="L10" s="8">
        <v>830</v>
      </c>
      <c r="M10" s="4">
        <v>453</v>
      </c>
      <c r="N10" s="4">
        <v>1</v>
      </c>
      <c r="O10" s="4" t="s">
        <v>183</v>
      </c>
      <c r="P10" s="12" t="s">
        <v>490</v>
      </c>
      <c r="Q10" s="12" t="s">
        <v>571</v>
      </c>
      <c r="R10" s="4">
        <v>1856</v>
      </c>
      <c r="S10">
        <f aca="true" t="shared" si="0" ref="S10:S49">1.01*10^(-1*($R10*$R$1)/20)</f>
        <v>0.2100106764379629</v>
      </c>
      <c r="T10" s="3">
        <f aca="true" t="shared" si="1" ref="T10:T31">(7*$S$2-10*$S10)/(2*$S$2)+SQRT(100*POWER($S10,2)-140*$S$2*$S10+329*POWER($S$2,2))/(2*$S$2)</f>
        <v>5.846765112002075</v>
      </c>
      <c r="U10" s="3"/>
      <c r="V10">
        <v>810</v>
      </c>
      <c r="W10">
        <v>6</v>
      </c>
      <c r="X10">
        <v>6</v>
      </c>
      <c r="Y10">
        <v>5</v>
      </c>
      <c r="Z10">
        <v>0</v>
      </c>
      <c r="AA10" s="3"/>
      <c r="AB10">
        <v>110</v>
      </c>
      <c r="AC10">
        <v>58</v>
      </c>
      <c r="AD10">
        <v>55</v>
      </c>
      <c r="AE10">
        <v>44</v>
      </c>
      <c r="AF10">
        <v>0</v>
      </c>
      <c r="AG10" s="3"/>
      <c r="AH10" s="8">
        <v>-0.5</v>
      </c>
      <c r="AI10">
        <v>25.92</v>
      </c>
      <c r="AJ10">
        <v>404</v>
      </c>
    </row>
    <row r="11" spans="1:36" ht="12.75">
      <c r="A11" s="4" t="s">
        <v>171</v>
      </c>
      <c r="B11" s="4">
        <v>724</v>
      </c>
      <c r="C11" s="18"/>
      <c r="D11" s="4">
        <v>2</v>
      </c>
      <c r="E11" s="4" t="s">
        <v>166</v>
      </c>
      <c r="F11" s="4">
        <v>2</v>
      </c>
      <c r="G11" s="4">
        <v>1286</v>
      </c>
      <c r="H11" s="4">
        <v>3285.51</v>
      </c>
      <c r="I11" s="5">
        <f>$H11-$H10</f>
        <v>3.230000000000018</v>
      </c>
      <c r="J11" s="8">
        <f>$I11/300000000</f>
        <v>1.0766666666666727E-08</v>
      </c>
      <c r="K11" s="4" t="s">
        <v>335</v>
      </c>
      <c r="L11" s="8">
        <v>826</v>
      </c>
      <c r="M11" s="4">
        <v>451</v>
      </c>
      <c r="N11" s="4">
        <v>2</v>
      </c>
      <c r="O11" s="4" t="s">
        <v>166</v>
      </c>
      <c r="P11" s="12" t="s">
        <v>491</v>
      </c>
      <c r="Q11" s="12" t="s">
        <v>572</v>
      </c>
      <c r="R11" s="4">
        <v>1826</v>
      </c>
      <c r="S11">
        <f t="shared" si="0"/>
        <v>0.21541025447608447</v>
      </c>
      <c r="T11" s="3">
        <f t="shared" si="1"/>
        <v>5.737434374730005</v>
      </c>
      <c r="U11" s="3"/>
      <c r="AA11" s="3"/>
      <c r="AG11" s="3"/>
      <c r="AH11" s="8">
        <v>-0.15</v>
      </c>
      <c r="AI11">
        <v>55.27</v>
      </c>
      <c r="AJ11">
        <v>404</v>
      </c>
    </row>
    <row r="12" spans="1:36" ht="12.75">
      <c r="A12" s="4" t="s">
        <v>172</v>
      </c>
      <c r="B12" s="4">
        <v>610</v>
      </c>
      <c r="C12" s="18"/>
      <c r="D12" s="4">
        <v>3</v>
      </c>
      <c r="E12" s="4" t="s">
        <v>184</v>
      </c>
      <c r="F12" s="4">
        <v>2</v>
      </c>
      <c r="G12" s="4">
        <v>1215</v>
      </c>
      <c r="H12" s="4">
        <v>3307.7</v>
      </c>
      <c r="I12" s="5">
        <f>$H12-$H11</f>
        <v>22.1899999999996</v>
      </c>
      <c r="J12" s="8">
        <f>$I12/300000000</f>
        <v>7.396666666666534E-08</v>
      </c>
      <c r="K12" s="4" t="s">
        <v>312</v>
      </c>
      <c r="L12" s="8">
        <v>828</v>
      </c>
      <c r="M12" s="4">
        <v>442</v>
      </c>
      <c r="N12" s="4">
        <v>3</v>
      </c>
      <c r="O12" s="4" t="s">
        <v>184</v>
      </c>
      <c r="P12" s="12" t="s">
        <v>492</v>
      </c>
      <c r="Q12" s="12" t="s">
        <v>573</v>
      </c>
      <c r="R12" s="6">
        <v>1683</v>
      </c>
      <c r="S12">
        <f t="shared" si="0"/>
        <v>0.24311898491466266</v>
      </c>
      <c r="T12" s="3">
        <f t="shared" si="1"/>
        <v>5.218606339730862</v>
      </c>
      <c r="U12" s="3"/>
      <c r="AA12" s="3"/>
      <c r="AG12" s="3"/>
      <c r="AH12" s="8">
        <v>0</v>
      </c>
      <c r="AI12">
        <v>25.92</v>
      </c>
      <c r="AJ12">
        <v>392</v>
      </c>
    </row>
    <row r="13" spans="1:35" ht="12.75">
      <c r="A13" s="4" t="s">
        <v>173</v>
      </c>
      <c r="B13" s="4">
        <v>519</v>
      </c>
      <c r="C13" s="18"/>
      <c r="D13" s="4">
        <v>4</v>
      </c>
      <c r="E13" s="4" t="s">
        <v>167</v>
      </c>
      <c r="F13" s="4">
        <v>2</v>
      </c>
      <c r="G13" s="4">
        <v>1158</v>
      </c>
      <c r="H13" s="4">
        <v>5.59</v>
      </c>
      <c r="I13" s="5">
        <f>$H13-$H12</f>
        <v>-3302.1099999999997</v>
      </c>
      <c r="J13" s="8">
        <f>$I13/300000000</f>
        <v>-1.1007033333333332E-05</v>
      </c>
      <c r="K13" s="4" t="s">
        <v>336</v>
      </c>
      <c r="L13" s="8">
        <v>234</v>
      </c>
      <c r="M13" s="6">
        <v>437</v>
      </c>
      <c r="N13" s="4">
        <v>4</v>
      </c>
      <c r="O13" s="4"/>
      <c r="P13" s="12" t="s">
        <v>493</v>
      </c>
      <c r="Q13" s="12" t="s">
        <v>574</v>
      </c>
      <c r="R13" s="4"/>
      <c r="T13" s="3"/>
      <c r="U13" s="3"/>
      <c r="AA13" s="3"/>
      <c r="AG13" s="3"/>
      <c r="AH13" s="8">
        <v>0</v>
      </c>
      <c r="AI13">
        <v>55.27</v>
      </c>
    </row>
    <row r="14" spans="1:34" ht="12.75">
      <c r="A14" s="4" t="s">
        <v>174</v>
      </c>
      <c r="B14" s="4">
        <v>434</v>
      </c>
      <c r="C14" s="18"/>
      <c r="D14" s="6"/>
      <c r="E14" s="6"/>
      <c r="F14" s="6"/>
      <c r="G14" s="6"/>
      <c r="H14" s="6"/>
      <c r="I14" s="5"/>
      <c r="J14" s="8"/>
      <c r="K14" s="6"/>
      <c r="L14" s="8"/>
      <c r="M14" s="6"/>
      <c r="N14" s="6"/>
      <c r="O14" s="6"/>
      <c r="R14" s="6"/>
      <c r="T14" s="3"/>
      <c r="U14" s="3"/>
      <c r="AA14" s="3"/>
      <c r="AG14" s="3"/>
      <c r="AH14" s="8"/>
    </row>
    <row r="15" spans="1:34" ht="12.75">
      <c r="A15" s="4" t="s">
        <v>175</v>
      </c>
      <c r="B15" s="4">
        <v>317</v>
      </c>
      <c r="C15" s="18"/>
      <c r="D15" t="s">
        <v>477</v>
      </c>
      <c r="E15" s="4" t="s">
        <v>82</v>
      </c>
      <c r="F15" s="4" t="s">
        <v>83</v>
      </c>
      <c r="G15" s="6"/>
      <c r="H15" s="6"/>
      <c r="I15" s="5"/>
      <c r="J15" s="8"/>
      <c r="K15" s="6"/>
      <c r="L15" s="8"/>
      <c r="M15" s="6"/>
      <c r="N15" t="s">
        <v>477</v>
      </c>
      <c r="O15" s="4" t="s">
        <v>290</v>
      </c>
      <c r="P15" t="s">
        <v>477</v>
      </c>
      <c r="R15" s="4"/>
      <c r="T15" s="3"/>
      <c r="U15" s="3"/>
      <c r="AA15" s="3"/>
      <c r="AG15" s="3"/>
      <c r="AH15" s="8"/>
    </row>
    <row r="16" spans="1:36" ht="12.75">
      <c r="A16" s="4" t="s">
        <v>176</v>
      </c>
      <c r="B16" s="4">
        <v>203</v>
      </c>
      <c r="C16" s="18"/>
      <c r="D16" s="4">
        <v>1</v>
      </c>
      <c r="E16" s="4" t="s">
        <v>185</v>
      </c>
      <c r="F16" s="4">
        <v>2</v>
      </c>
      <c r="G16" s="4">
        <v>1080</v>
      </c>
      <c r="H16" s="4">
        <v>29</v>
      </c>
      <c r="I16" s="5">
        <f>$H16-$H13</f>
        <v>23.41</v>
      </c>
      <c r="J16" s="8">
        <f>$I16/300000000</f>
        <v>7.803333333333334E-08</v>
      </c>
      <c r="K16" s="4" t="s">
        <v>313</v>
      </c>
      <c r="L16" s="8">
        <v>235</v>
      </c>
      <c r="M16" s="4">
        <v>428</v>
      </c>
      <c r="N16" s="4">
        <v>1</v>
      </c>
      <c r="O16" s="4" t="s">
        <v>185</v>
      </c>
      <c r="P16" s="12" t="s">
        <v>494</v>
      </c>
      <c r="Q16" s="12" t="s">
        <v>575</v>
      </c>
      <c r="R16" s="4">
        <v>1476</v>
      </c>
      <c r="S16">
        <f t="shared" si="0"/>
        <v>0.28966189915327817</v>
      </c>
      <c r="T16" s="3">
        <f t="shared" si="1"/>
        <v>4.489179882983251</v>
      </c>
      <c r="U16" s="3"/>
      <c r="V16">
        <v>216</v>
      </c>
      <c r="W16">
        <v>8</v>
      </c>
      <c r="X16">
        <v>9</v>
      </c>
      <c r="Y16">
        <v>6</v>
      </c>
      <c r="Z16">
        <v>6</v>
      </c>
      <c r="AA16" s="3"/>
      <c r="AB16">
        <v>100</v>
      </c>
      <c r="AC16">
        <v>30</v>
      </c>
      <c r="AD16">
        <v>28</v>
      </c>
      <c r="AE16">
        <v>8</v>
      </c>
      <c r="AF16">
        <v>6</v>
      </c>
      <c r="AG16" s="3"/>
      <c r="AH16" s="8">
        <v>0.46</v>
      </c>
      <c r="AI16">
        <v>25.92</v>
      </c>
      <c r="AJ16">
        <v>326</v>
      </c>
    </row>
    <row r="17" spans="1:36" ht="12.75">
      <c r="A17" s="4" t="s">
        <v>177</v>
      </c>
      <c r="B17" s="4">
        <v>263</v>
      </c>
      <c r="C17" s="18"/>
      <c r="D17" s="4">
        <v>2</v>
      </c>
      <c r="E17" s="4" t="s">
        <v>168</v>
      </c>
      <c r="F17" s="4">
        <v>2</v>
      </c>
      <c r="G17" s="4">
        <v>1064</v>
      </c>
      <c r="H17" s="4">
        <v>33.57</v>
      </c>
      <c r="I17" s="5">
        <f>$H17-$H16</f>
        <v>4.57</v>
      </c>
      <c r="J17" s="8">
        <f>$I17/300000000</f>
        <v>1.5233333333333334E-08</v>
      </c>
      <c r="K17" s="4" t="s">
        <v>337</v>
      </c>
      <c r="L17" s="8">
        <v>235</v>
      </c>
      <c r="M17" s="4">
        <v>425</v>
      </c>
      <c r="N17" s="4">
        <v>2</v>
      </c>
      <c r="O17" s="4" t="s">
        <v>168</v>
      </c>
      <c r="P17" s="12" t="s">
        <v>495</v>
      </c>
      <c r="Q17" s="12" t="s">
        <v>576</v>
      </c>
      <c r="R17" s="4">
        <v>1441</v>
      </c>
      <c r="S17">
        <f t="shared" si="0"/>
        <v>0.2983691202629334</v>
      </c>
      <c r="T17" s="3">
        <f t="shared" si="1"/>
        <v>4.370050717189672</v>
      </c>
      <c r="U17" s="3"/>
      <c r="AA17" s="3"/>
      <c r="AG17" s="3"/>
      <c r="AH17" s="8">
        <v>0.48</v>
      </c>
      <c r="AI17">
        <v>55.27</v>
      </c>
      <c r="AJ17">
        <v>326</v>
      </c>
    </row>
    <row r="18" spans="1:36" ht="12.75">
      <c r="A18" s="4" t="s">
        <v>178</v>
      </c>
      <c r="B18" s="4">
        <v>348</v>
      </c>
      <c r="C18" s="18"/>
      <c r="D18" s="4">
        <v>3</v>
      </c>
      <c r="E18" s="4" t="s">
        <v>186</v>
      </c>
      <c r="F18" s="4">
        <v>2</v>
      </c>
      <c r="G18" s="4">
        <v>967</v>
      </c>
      <c r="H18" s="4">
        <v>63.57</v>
      </c>
      <c r="I18" s="5">
        <f>$H18-$H17</f>
        <v>30</v>
      </c>
      <c r="J18" s="8">
        <f>$I18/300000000</f>
        <v>1E-07</v>
      </c>
      <c r="K18" s="4" t="s">
        <v>314</v>
      </c>
      <c r="L18" s="8">
        <v>231</v>
      </c>
      <c r="M18" s="4">
        <v>414</v>
      </c>
      <c r="N18" s="4">
        <v>3</v>
      </c>
      <c r="O18" s="4" t="s">
        <v>186</v>
      </c>
      <c r="P18" s="12" t="s">
        <v>496</v>
      </c>
      <c r="Q18" s="12" t="s">
        <v>577</v>
      </c>
      <c r="R18" s="4">
        <v>1291</v>
      </c>
      <c r="S18">
        <f t="shared" si="0"/>
        <v>0.3387496645220056</v>
      </c>
      <c r="T18" s="3">
        <f t="shared" si="1"/>
        <v>3.878121582654308</v>
      </c>
      <c r="U18" s="3"/>
      <c r="AA18" s="3"/>
      <c r="AG18" s="3"/>
      <c r="AH18" s="8">
        <v>-0.01</v>
      </c>
      <c r="AI18">
        <v>25.92</v>
      </c>
      <c r="AJ18">
        <v>280</v>
      </c>
    </row>
    <row r="19" spans="1:36" ht="12.75">
      <c r="A19" s="4" t="s">
        <v>179</v>
      </c>
      <c r="B19" s="4">
        <v>456</v>
      </c>
      <c r="C19" s="18"/>
      <c r="D19" s="4">
        <v>4</v>
      </c>
      <c r="E19" s="4" t="s">
        <v>169</v>
      </c>
      <c r="F19" s="4">
        <v>2</v>
      </c>
      <c r="G19" s="4">
        <v>951</v>
      </c>
      <c r="H19" s="4">
        <v>68.15</v>
      </c>
      <c r="I19" s="5">
        <f>$H19-$H18</f>
        <v>4.580000000000005</v>
      </c>
      <c r="J19" s="8">
        <f>$I19/300000000</f>
        <v>1.5266666666666684E-08</v>
      </c>
      <c r="K19" s="4" t="s">
        <v>338</v>
      </c>
      <c r="L19" s="8">
        <v>231</v>
      </c>
      <c r="M19" s="4">
        <v>412</v>
      </c>
      <c r="N19" s="4">
        <v>4</v>
      </c>
      <c r="O19" s="4" t="s">
        <v>169</v>
      </c>
      <c r="P19" s="12" t="s">
        <v>497</v>
      </c>
      <c r="Q19" s="12" t="s">
        <v>443</v>
      </c>
      <c r="R19" s="4">
        <v>1256</v>
      </c>
      <c r="S19">
        <f t="shared" si="0"/>
        <v>0.3489324612185564</v>
      </c>
      <c r="T19" s="3">
        <f t="shared" si="1"/>
        <v>3.7682050341846596</v>
      </c>
      <c r="U19" s="3"/>
      <c r="AA19" s="3"/>
      <c r="AG19" s="3"/>
      <c r="AH19" s="8">
        <v>1.17</v>
      </c>
      <c r="AI19">
        <v>55.27</v>
      </c>
      <c r="AJ19" s="10">
        <v>274</v>
      </c>
    </row>
    <row r="20" spans="1:34" ht="12.75">
      <c r="A20" s="4" t="s">
        <v>180</v>
      </c>
      <c r="B20" s="4">
        <v>569</v>
      </c>
      <c r="C20" s="18"/>
      <c r="D20" s="6"/>
      <c r="E20" s="6"/>
      <c r="F20" s="6"/>
      <c r="G20" s="6"/>
      <c r="H20" s="6"/>
      <c r="I20" s="5"/>
      <c r="J20" s="8"/>
      <c r="K20" s="6"/>
      <c r="L20" s="8"/>
      <c r="M20" s="6"/>
      <c r="N20" s="6"/>
      <c r="O20" s="6"/>
      <c r="R20" s="6"/>
      <c r="T20" s="3"/>
      <c r="U20" s="3"/>
      <c r="AA20" s="3"/>
      <c r="AG20" s="3"/>
      <c r="AH20" s="8"/>
    </row>
    <row r="21" spans="1:34" ht="12.75">
      <c r="A21" s="4"/>
      <c r="B21" s="4"/>
      <c r="C21" s="18"/>
      <c r="D21" t="s">
        <v>477</v>
      </c>
      <c r="E21" s="4" t="s">
        <v>101</v>
      </c>
      <c r="F21" s="4" t="s">
        <v>103</v>
      </c>
      <c r="G21" s="6"/>
      <c r="H21" s="6"/>
      <c r="I21" s="5"/>
      <c r="J21" s="8"/>
      <c r="K21" s="6"/>
      <c r="L21" s="8"/>
      <c r="M21" s="6"/>
      <c r="N21" t="s">
        <v>477</v>
      </c>
      <c r="O21" s="4" t="s">
        <v>291</v>
      </c>
      <c r="P21" t="s">
        <v>477</v>
      </c>
      <c r="R21" s="4"/>
      <c r="T21" s="3"/>
      <c r="U21" s="3"/>
      <c r="AA21" s="3"/>
      <c r="AG21" s="3"/>
      <c r="AH21" s="8"/>
    </row>
    <row r="22" spans="1:36" ht="12.75">
      <c r="A22" s="4"/>
      <c r="B22" s="4"/>
      <c r="C22" s="18"/>
      <c r="D22" s="4">
        <v>1</v>
      </c>
      <c r="E22" s="4" t="s">
        <v>187</v>
      </c>
      <c r="F22" s="4">
        <v>-1.5</v>
      </c>
      <c r="G22" s="4">
        <v>853</v>
      </c>
      <c r="H22" s="4">
        <v>98.15</v>
      </c>
      <c r="I22" s="5">
        <f>$H22-$H19</f>
        <v>30</v>
      </c>
      <c r="J22" s="8">
        <f>$I22/300000000</f>
        <v>1E-07</v>
      </c>
      <c r="K22" s="4" t="s">
        <v>315</v>
      </c>
      <c r="L22" s="8">
        <v>228</v>
      </c>
      <c r="M22" s="4">
        <v>401</v>
      </c>
      <c r="N22" s="4">
        <v>1</v>
      </c>
      <c r="O22" s="4" t="s">
        <v>187</v>
      </c>
      <c r="P22" s="12" t="s">
        <v>497</v>
      </c>
      <c r="Q22" s="12" t="s">
        <v>436</v>
      </c>
      <c r="R22" s="4">
        <v>1105</v>
      </c>
      <c r="S22">
        <f t="shared" si="0"/>
        <v>0.3964914931080998</v>
      </c>
      <c r="T22" s="3">
        <f t="shared" si="1"/>
        <v>3.317772801781194</v>
      </c>
      <c r="U22" s="3"/>
      <c r="V22">
        <v>210</v>
      </c>
      <c r="W22">
        <v>11</v>
      </c>
      <c r="X22">
        <v>9</v>
      </c>
      <c r="Y22">
        <v>7</v>
      </c>
      <c r="Z22">
        <v>8</v>
      </c>
      <c r="AA22" s="3"/>
      <c r="AB22">
        <v>70</v>
      </c>
      <c r="AC22">
        <v>32</v>
      </c>
      <c r="AD22">
        <v>28</v>
      </c>
      <c r="AE22">
        <v>10</v>
      </c>
      <c r="AF22">
        <v>6</v>
      </c>
      <c r="AG22" s="3"/>
      <c r="AH22" s="8">
        <v>-0.2</v>
      </c>
      <c r="AI22">
        <v>25.92</v>
      </c>
      <c r="AJ22">
        <v>240</v>
      </c>
    </row>
    <row r="23" spans="1:36" ht="12.75">
      <c r="A23" s="6"/>
      <c r="B23" s="6"/>
      <c r="C23" s="18"/>
      <c r="D23" s="4">
        <v>2</v>
      </c>
      <c r="E23" s="4" t="s">
        <v>170</v>
      </c>
      <c r="F23" s="4">
        <v>-1.5</v>
      </c>
      <c r="G23" s="4">
        <v>837</v>
      </c>
      <c r="H23" s="4">
        <v>102.73</v>
      </c>
      <c r="I23" s="5">
        <f>$H23-$H22</f>
        <v>4.579999999999998</v>
      </c>
      <c r="J23" s="8">
        <f>$I23/300000000</f>
        <v>1.526666666666666E-08</v>
      </c>
      <c r="K23" s="4" t="s">
        <v>339</v>
      </c>
      <c r="L23" s="8">
        <v>227</v>
      </c>
      <c r="M23" s="4">
        <v>399</v>
      </c>
      <c r="N23" s="4">
        <v>2</v>
      </c>
      <c r="O23" s="4" t="s">
        <v>170</v>
      </c>
      <c r="P23" s="12" t="s">
        <v>498</v>
      </c>
      <c r="Q23" s="12" t="s">
        <v>444</v>
      </c>
      <c r="R23" s="4">
        <v>1070</v>
      </c>
      <c r="S23">
        <f t="shared" si="0"/>
        <v>0.40841000606641853</v>
      </c>
      <c r="T23" s="3">
        <f t="shared" si="1"/>
        <v>3.219162271229397</v>
      </c>
      <c r="U23" s="3"/>
      <c r="AA23" s="3"/>
      <c r="AG23" s="3"/>
      <c r="AH23" s="8">
        <v>-0.57</v>
      </c>
      <c r="AI23">
        <v>55.27</v>
      </c>
      <c r="AJ23">
        <v>224</v>
      </c>
    </row>
    <row r="24" spans="1:36" ht="12.75">
      <c r="A24" s="4" t="s">
        <v>183</v>
      </c>
      <c r="B24" s="4">
        <v>1298</v>
      </c>
      <c r="C24" s="18"/>
      <c r="D24" s="4">
        <v>3</v>
      </c>
      <c r="E24" s="4" t="s">
        <v>188</v>
      </c>
      <c r="F24" s="4">
        <v>-1.5</v>
      </c>
      <c r="G24" s="4">
        <v>740</v>
      </c>
      <c r="H24" s="4">
        <v>132.73</v>
      </c>
      <c r="I24" s="5">
        <f>$H24-$H23</f>
        <v>29.999999999999986</v>
      </c>
      <c r="J24" s="8">
        <f>$I24/300000000</f>
        <v>9.999999999999996E-08</v>
      </c>
      <c r="K24" s="4" t="s">
        <v>316</v>
      </c>
      <c r="L24" s="8">
        <v>227</v>
      </c>
      <c r="M24" s="4">
        <v>388</v>
      </c>
      <c r="N24" s="4">
        <v>3</v>
      </c>
      <c r="O24" s="4" t="s">
        <v>188</v>
      </c>
      <c r="P24" s="12" t="s">
        <v>499</v>
      </c>
      <c r="Q24" s="12" t="s">
        <v>437</v>
      </c>
      <c r="R24" s="4">
        <v>920</v>
      </c>
      <c r="S24">
        <f t="shared" si="0"/>
        <v>0.463683213666722</v>
      </c>
      <c r="T24" s="3">
        <f t="shared" si="1"/>
        <v>2.8222964466445415</v>
      </c>
      <c r="U24" s="3"/>
      <c r="AA24" s="3"/>
      <c r="AG24" s="3"/>
      <c r="AH24" s="8">
        <v>-0.98</v>
      </c>
      <c r="AI24">
        <v>25.92</v>
      </c>
      <c r="AJ24">
        <v>194</v>
      </c>
    </row>
    <row r="25" spans="1:36" ht="12.75">
      <c r="A25" s="4" t="s">
        <v>184</v>
      </c>
      <c r="B25" s="4">
        <v>1213</v>
      </c>
      <c r="C25" s="18"/>
      <c r="D25" s="4">
        <v>4</v>
      </c>
      <c r="E25" s="4" t="s">
        <v>171</v>
      </c>
      <c r="F25" s="4">
        <v>-1.5</v>
      </c>
      <c r="G25" s="4">
        <v>724</v>
      </c>
      <c r="H25" s="4">
        <v>137.3</v>
      </c>
      <c r="I25" s="5">
        <f>$H25-$H24</f>
        <v>4.570000000000022</v>
      </c>
      <c r="J25" s="8">
        <f>$I25/300000000</f>
        <v>1.5233333333333407E-08</v>
      </c>
      <c r="K25" s="4" t="s">
        <v>340</v>
      </c>
      <c r="L25" s="8">
        <v>227</v>
      </c>
      <c r="M25" s="4">
        <v>361</v>
      </c>
      <c r="N25" s="4">
        <v>4</v>
      </c>
      <c r="O25" s="4" t="s">
        <v>171</v>
      </c>
      <c r="P25" s="12" t="s">
        <v>500</v>
      </c>
      <c r="Q25" s="12" t="s">
        <v>445</v>
      </c>
      <c r="R25" s="4">
        <v>885</v>
      </c>
      <c r="S25">
        <f t="shared" si="0"/>
        <v>0.47762150613125903</v>
      </c>
      <c r="T25" s="3">
        <f t="shared" si="1"/>
        <v>2.7357537858159002</v>
      </c>
      <c r="U25" s="3"/>
      <c r="AA25" s="3"/>
      <c r="AG25" s="3"/>
      <c r="AH25" s="8">
        <v>3.71</v>
      </c>
      <c r="AI25">
        <v>55.27</v>
      </c>
      <c r="AJ25" s="10">
        <v>188</v>
      </c>
    </row>
    <row r="26" spans="1:34" ht="12.75">
      <c r="A26" s="4" t="s">
        <v>185</v>
      </c>
      <c r="B26" s="4">
        <v>1080</v>
      </c>
      <c r="C26" s="18"/>
      <c r="D26" s="6"/>
      <c r="E26" s="6"/>
      <c r="F26" s="6"/>
      <c r="G26" s="6"/>
      <c r="H26" s="6"/>
      <c r="I26" s="5"/>
      <c r="J26" s="8"/>
      <c r="K26" s="6"/>
      <c r="L26" s="8"/>
      <c r="M26" s="6"/>
      <c r="N26" s="6"/>
      <c r="O26" s="6"/>
      <c r="R26" s="6"/>
      <c r="T26" s="3"/>
      <c r="U26" s="3"/>
      <c r="AA26" s="3"/>
      <c r="AG26" s="3"/>
      <c r="AH26" s="8"/>
    </row>
    <row r="27" spans="1:34" ht="12.75">
      <c r="A27" s="4" t="s">
        <v>186</v>
      </c>
      <c r="B27" s="4">
        <v>967</v>
      </c>
      <c r="C27" s="18"/>
      <c r="D27" t="s">
        <v>477</v>
      </c>
      <c r="E27" s="4" t="s">
        <v>102</v>
      </c>
      <c r="F27" s="4" t="s">
        <v>86</v>
      </c>
      <c r="G27" s="6"/>
      <c r="H27" s="6"/>
      <c r="I27" s="5"/>
      <c r="J27" s="8"/>
      <c r="K27" s="6"/>
      <c r="L27" s="8"/>
      <c r="M27" s="6"/>
      <c r="N27" t="s">
        <v>477</v>
      </c>
      <c r="O27" s="4" t="s">
        <v>292</v>
      </c>
      <c r="P27" t="s">
        <v>477</v>
      </c>
      <c r="R27" s="4"/>
      <c r="T27" s="3"/>
      <c r="U27" s="3"/>
      <c r="AA27" s="3"/>
      <c r="AG27" s="3"/>
      <c r="AH27" s="8"/>
    </row>
    <row r="28" spans="1:36" ht="12.75">
      <c r="A28" s="4" t="s">
        <v>187</v>
      </c>
      <c r="B28" s="4">
        <v>853</v>
      </c>
      <c r="C28" s="18"/>
      <c r="D28" s="4">
        <v>1</v>
      </c>
      <c r="E28" s="4" t="s">
        <v>189</v>
      </c>
      <c r="F28" s="4">
        <v>-5.5</v>
      </c>
      <c r="G28" s="4">
        <v>626</v>
      </c>
      <c r="H28" s="4">
        <v>167.3</v>
      </c>
      <c r="I28" s="5">
        <f>$H28-$H25</f>
        <v>30</v>
      </c>
      <c r="J28" s="8">
        <f>$I28/300000000</f>
        <v>1E-07</v>
      </c>
      <c r="K28" s="4" t="s">
        <v>317</v>
      </c>
      <c r="L28" s="8">
        <v>277</v>
      </c>
      <c r="M28" s="4">
        <v>375</v>
      </c>
      <c r="N28" s="4">
        <v>1</v>
      </c>
      <c r="O28" s="4" t="s">
        <v>189</v>
      </c>
      <c r="P28" s="12" t="s">
        <v>501</v>
      </c>
      <c r="Q28" s="12" t="s">
        <v>438</v>
      </c>
      <c r="R28" s="4">
        <v>734</v>
      </c>
      <c r="S28">
        <f t="shared" si="0"/>
        <v>0.5427206842412614</v>
      </c>
      <c r="T28" s="3">
        <f t="shared" si="1"/>
        <v>2.388391018026711</v>
      </c>
      <c r="U28" s="3"/>
      <c r="V28">
        <v>200</v>
      </c>
      <c r="W28">
        <v>20</v>
      </c>
      <c r="X28">
        <v>18</v>
      </c>
      <c r="Y28">
        <v>15</v>
      </c>
      <c r="Z28">
        <v>16</v>
      </c>
      <c r="AA28" s="3"/>
      <c r="AB28">
        <v>40</v>
      </c>
      <c r="AC28">
        <v>34</v>
      </c>
      <c r="AD28">
        <v>30</v>
      </c>
      <c r="AE28">
        <v>14</v>
      </c>
      <c r="AF28">
        <v>10</v>
      </c>
      <c r="AG28" s="3"/>
      <c r="AH28" s="8">
        <v>-0.81</v>
      </c>
      <c r="AI28">
        <v>25.92</v>
      </c>
      <c r="AJ28">
        <v>150</v>
      </c>
    </row>
    <row r="29" spans="1:36" ht="12.75">
      <c r="A29" s="4" t="s">
        <v>188</v>
      </c>
      <c r="B29" s="4">
        <v>740</v>
      </c>
      <c r="C29" s="18"/>
      <c r="D29" s="4">
        <v>2</v>
      </c>
      <c r="E29" s="4" t="s">
        <v>172</v>
      </c>
      <c r="F29" s="4">
        <v>-5.5</v>
      </c>
      <c r="G29" s="4">
        <v>610</v>
      </c>
      <c r="H29" s="4">
        <v>171.88</v>
      </c>
      <c r="I29" s="5">
        <f>$H29-$H28</f>
        <v>4.579999999999984</v>
      </c>
      <c r="J29" s="8">
        <f>$I29/300000000</f>
        <v>1.5266666666666615E-08</v>
      </c>
      <c r="K29" s="4" t="s">
        <v>341</v>
      </c>
      <c r="L29" s="8">
        <v>224</v>
      </c>
      <c r="M29" s="4">
        <v>372</v>
      </c>
      <c r="N29" s="4">
        <v>2</v>
      </c>
      <c r="O29" s="4" t="s">
        <v>172</v>
      </c>
      <c r="P29" s="12" t="s">
        <v>502</v>
      </c>
      <c r="Q29" s="12" t="s">
        <v>446</v>
      </c>
      <c r="R29" s="4">
        <v>700</v>
      </c>
      <c r="S29">
        <f t="shared" si="0"/>
        <v>0.5585619836209239</v>
      </c>
      <c r="T29" s="3">
        <f t="shared" si="1"/>
        <v>2.3158862046595097</v>
      </c>
      <c r="U29" s="3"/>
      <c r="AA29" s="3"/>
      <c r="AG29" s="3"/>
      <c r="AH29" s="8">
        <v>-0.86</v>
      </c>
      <c r="AI29">
        <v>55.27</v>
      </c>
      <c r="AJ29">
        <v>140</v>
      </c>
    </row>
    <row r="30" spans="1:36" ht="12.75">
      <c r="A30" s="4" t="s">
        <v>189</v>
      </c>
      <c r="B30" s="4">
        <v>626</v>
      </c>
      <c r="C30" s="18"/>
      <c r="D30" s="4">
        <v>3</v>
      </c>
      <c r="E30" s="4" t="s">
        <v>190</v>
      </c>
      <c r="F30" s="4">
        <v>-5.5</v>
      </c>
      <c r="G30" s="4">
        <v>531</v>
      </c>
      <c r="H30" s="4">
        <v>196.37</v>
      </c>
      <c r="I30" s="5">
        <f>$H30-$H29</f>
        <v>24.49000000000001</v>
      </c>
      <c r="J30" s="8">
        <f>$I30/300000000</f>
        <v>8.163333333333337E-08</v>
      </c>
      <c r="K30" s="4" t="s">
        <v>318</v>
      </c>
      <c r="L30" s="8"/>
      <c r="M30" s="4">
        <v>363</v>
      </c>
      <c r="N30" s="4">
        <v>3</v>
      </c>
      <c r="O30" s="4" t="s">
        <v>190</v>
      </c>
      <c r="P30" s="12" t="s">
        <v>503</v>
      </c>
      <c r="Q30" s="12" t="s">
        <v>439</v>
      </c>
      <c r="R30" s="4">
        <v>567</v>
      </c>
      <c r="S30">
        <f t="shared" si="0"/>
        <v>0.6250991002364812</v>
      </c>
      <c r="T30" s="3">
        <f t="shared" si="1"/>
        <v>2.0515669719002965</v>
      </c>
      <c r="U30" s="3"/>
      <c r="AA30" s="3"/>
      <c r="AG30" s="3"/>
      <c r="AH30" s="8">
        <v>-0.15</v>
      </c>
      <c r="AI30">
        <v>25.92</v>
      </c>
      <c r="AJ30">
        <v>108</v>
      </c>
    </row>
    <row r="31" spans="1:36" ht="12.75">
      <c r="A31" s="4" t="s">
        <v>190</v>
      </c>
      <c r="B31" s="4">
        <v>531</v>
      </c>
      <c r="C31" s="18"/>
      <c r="D31" s="4">
        <v>4</v>
      </c>
      <c r="E31" s="4" t="s">
        <v>173</v>
      </c>
      <c r="F31" s="4">
        <v>-5.5</v>
      </c>
      <c r="G31" s="4">
        <v>519</v>
      </c>
      <c r="H31" s="4">
        <v>199.4</v>
      </c>
      <c r="I31" s="5">
        <f>$H31-$H30</f>
        <v>3.030000000000001</v>
      </c>
      <c r="J31" s="8">
        <f>$I31/300000000</f>
        <v>1.0100000000000004E-08</v>
      </c>
      <c r="K31" s="4" t="s">
        <v>342</v>
      </c>
      <c r="L31" s="8">
        <v>223</v>
      </c>
      <c r="M31" s="4">
        <v>361</v>
      </c>
      <c r="N31" s="4">
        <v>4</v>
      </c>
      <c r="O31" s="4" t="s">
        <v>173</v>
      </c>
      <c r="P31" s="12" t="s">
        <v>504</v>
      </c>
      <c r="Q31" s="12" t="s">
        <v>447</v>
      </c>
      <c r="R31" s="4">
        <v>539</v>
      </c>
      <c r="S31">
        <f t="shared" si="0"/>
        <v>0.6400868038372137</v>
      </c>
      <c r="T31" s="3">
        <f t="shared" si="1"/>
        <v>1.999706784463175</v>
      </c>
      <c r="U31" s="3"/>
      <c r="AA31" s="3"/>
      <c r="AG31" s="3"/>
      <c r="AH31" s="8">
        <v>1.18</v>
      </c>
      <c r="AI31">
        <v>55.27</v>
      </c>
      <c r="AJ31" s="10">
        <v>104</v>
      </c>
    </row>
    <row r="32" spans="1:34" ht="12.75">
      <c r="A32" s="4" t="s">
        <v>191</v>
      </c>
      <c r="B32" s="4">
        <v>446</v>
      </c>
      <c r="C32" s="18"/>
      <c r="D32" s="6"/>
      <c r="E32" s="6"/>
      <c r="F32" s="36" t="s">
        <v>554</v>
      </c>
      <c r="G32" s="6"/>
      <c r="H32" s="6"/>
      <c r="I32" s="5"/>
      <c r="J32" s="8"/>
      <c r="K32" s="6"/>
      <c r="L32" s="8"/>
      <c r="M32" s="6"/>
      <c r="N32" s="6"/>
      <c r="O32" s="6"/>
      <c r="R32" s="6"/>
      <c r="T32" s="9"/>
      <c r="U32" s="9"/>
      <c r="AA32" s="3"/>
      <c r="AG32" s="3"/>
      <c r="AH32" s="8"/>
    </row>
    <row r="33" spans="1:34" ht="12.75">
      <c r="A33" s="4" t="s">
        <v>192</v>
      </c>
      <c r="B33" s="4">
        <v>351</v>
      </c>
      <c r="C33" s="18"/>
      <c r="D33" t="s">
        <v>477</v>
      </c>
      <c r="E33" s="4" t="s">
        <v>87</v>
      </c>
      <c r="F33" s="4" t="s">
        <v>88</v>
      </c>
      <c r="G33" s="6"/>
      <c r="H33" s="6"/>
      <c r="I33" s="5"/>
      <c r="J33" s="8"/>
      <c r="K33" s="6"/>
      <c r="L33" s="8"/>
      <c r="M33" s="6"/>
      <c r="N33" t="s">
        <v>477</v>
      </c>
      <c r="O33" s="4" t="s">
        <v>293</v>
      </c>
      <c r="P33" t="s">
        <v>477</v>
      </c>
      <c r="R33" s="4"/>
      <c r="T33" s="9"/>
      <c r="U33" s="9"/>
      <c r="AA33" s="3"/>
      <c r="AG33" s="3"/>
      <c r="AH33" s="8"/>
    </row>
    <row r="34" spans="1:36" ht="12.75">
      <c r="A34" s="4" t="s">
        <v>193</v>
      </c>
      <c r="B34" s="4">
        <v>237</v>
      </c>
      <c r="C34" s="18"/>
      <c r="D34" s="4">
        <v>1</v>
      </c>
      <c r="E34" s="4" t="s">
        <v>191</v>
      </c>
      <c r="F34" s="4">
        <v>-10</v>
      </c>
      <c r="G34" s="4">
        <v>446</v>
      </c>
      <c r="H34" s="4">
        <v>222.32</v>
      </c>
      <c r="I34" s="5">
        <f>$H34-$H31</f>
        <v>22.919999999999987</v>
      </c>
      <c r="J34" s="8">
        <f>$I34/300000000</f>
        <v>7.639999999999996E-08</v>
      </c>
      <c r="K34" s="4" t="s">
        <v>319</v>
      </c>
      <c r="L34" s="8">
        <v>275</v>
      </c>
      <c r="M34" s="4">
        <v>351</v>
      </c>
      <c r="N34" s="4">
        <v>1</v>
      </c>
      <c r="O34" s="4" t="s">
        <v>191</v>
      </c>
      <c r="P34" s="12" t="s">
        <v>505</v>
      </c>
      <c r="Q34" s="12" t="s">
        <v>440</v>
      </c>
      <c r="R34" s="4">
        <v>528</v>
      </c>
      <c r="S34">
        <f t="shared" si="0"/>
        <v>0.6460726756045878</v>
      </c>
      <c r="T34" s="9">
        <f>(7*$S$1-10*$S34)/(2*$S$1)+SQRT(100*POWER($S34,2)-140*$S$1*$S34+329*POWER($S$1,2))/(2*$S$1)</f>
        <v>7.179091004066697</v>
      </c>
      <c r="U34" s="9"/>
      <c r="V34">
        <v>200</v>
      </c>
      <c r="W34">
        <v>8</v>
      </c>
      <c r="X34">
        <v>7</v>
      </c>
      <c r="Y34">
        <v>12</v>
      </c>
      <c r="Z34">
        <v>19</v>
      </c>
      <c r="AA34" s="3"/>
      <c r="AB34">
        <v>22</v>
      </c>
      <c r="AC34">
        <v>26</v>
      </c>
      <c r="AD34">
        <v>23</v>
      </c>
      <c r="AE34">
        <v>6</v>
      </c>
      <c r="AF34">
        <v>2</v>
      </c>
      <c r="AG34" s="3"/>
      <c r="AH34" s="8">
        <v>0.95</v>
      </c>
      <c r="AI34">
        <v>25.92</v>
      </c>
      <c r="AJ34">
        <v>86</v>
      </c>
    </row>
    <row r="35" spans="1:36" ht="12.75">
      <c r="A35" s="4" t="s">
        <v>194</v>
      </c>
      <c r="B35" s="4">
        <v>251</v>
      </c>
      <c r="C35" s="18"/>
      <c r="D35" s="4">
        <v>2</v>
      </c>
      <c r="E35" s="4" t="s">
        <v>174</v>
      </c>
      <c r="F35" s="4">
        <v>-10</v>
      </c>
      <c r="G35" s="4">
        <v>434</v>
      </c>
      <c r="H35" s="4">
        <v>225.46</v>
      </c>
      <c r="I35" s="5">
        <f>$H35-$H34</f>
        <v>3.140000000000015</v>
      </c>
      <c r="J35" s="8">
        <f>$I35/300000000</f>
        <v>1.0466666666666716E-08</v>
      </c>
      <c r="K35" s="4" t="s">
        <v>343</v>
      </c>
      <c r="L35" s="8">
        <v>249</v>
      </c>
      <c r="M35" s="4">
        <v>349</v>
      </c>
      <c r="N35" s="4">
        <v>2</v>
      </c>
      <c r="O35" s="4" t="s">
        <v>174</v>
      </c>
      <c r="P35" s="12" t="s">
        <v>506</v>
      </c>
      <c r="Q35" s="12" t="s">
        <v>448</v>
      </c>
      <c r="R35" s="4">
        <v>557</v>
      </c>
      <c r="S35">
        <f t="shared" si="0"/>
        <v>0.6304111324696293</v>
      </c>
      <c r="T35" s="9">
        <f>(7*$S$1-10*$S35)/(2*$S$1)+SQRT(100*POWER($S35,2)-140*$S$1*$S35+329*POWER($S$1,2))/(2*$S$1)</f>
        <v>7.2782596392985655</v>
      </c>
      <c r="U35" s="9"/>
      <c r="AA35" s="3"/>
      <c r="AG35" s="3"/>
      <c r="AH35" s="8">
        <v>0.61</v>
      </c>
      <c r="AI35">
        <v>55.27</v>
      </c>
      <c r="AJ35">
        <v>78</v>
      </c>
    </row>
    <row r="36" spans="1:36" ht="12.75">
      <c r="A36" s="4" t="s">
        <v>195</v>
      </c>
      <c r="B36" s="4">
        <v>336</v>
      </c>
      <c r="C36" s="18"/>
      <c r="D36" s="4">
        <v>3</v>
      </c>
      <c r="E36" s="4" t="s">
        <v>192</v>
      </c>
      <c r="F36" s="4">
        <v>-10</v>
      </c>
      <c r="G36" s="4">
        <v>351</v>
      </c>
      <c r="H36" s="4">
        <v>250.97</v>
      </c>
      <c r="I36" s="5">
        <f>$H36-$H35</f>
        <v>25.50999999999999</v>
      </c>
      <c r="J36" s="8">
        <f>$I36/300000000</f>
        <v>8.503333333333331E-08</v>
      </c>
      <c r="K36" s="4" t="s">
        <v>320</v>
      </c>
      <c r="L36" s="8">
        <v>249</v>
      </c>
      <c r="M36" s="4">
        <v>339</v>
      </c>
      <c r="N36" s="4">
        <v>3</v>
      </c>
      <c r="O36" s="4" t="s">
        <v>192</v>
      </c>
      <c r="P36" s="12" t="s">
        <v>507</v>
      </c>
      <c r="Q36" s="12" t="s">
        <v>431</v>
      </c>
      <c r="R36" s="4">
        <v>615</v>
      </c>
      <c r="S36">
        <f t="shared" si="0"/>
        <v>0.6002178042960002</v>
      </c>
      <c r="T36" s="9">
        <f>(7*$S$1-10*$S36)/(2*$S$1)+SQRT(100*POWER($S36,2)-140*$S$1*$S36+329*POWER($S$1,2))/(2*$S$1)</f>
        <v>7.473860561685148</v>
      </c>
      <c r="U36" s="9"/>
      <c r="AA36" s="3"/>
      <c r="AG36" s="3"/>
      <c r="AH36" s="8">
        <v>0.11</v>
      </c>
      <c r="AI36">
        <v>25.92</v>
      </c>
      <c r="AJ36" s="10">
        <v>48</v>
      </c>
    </row>
    <row r="37" spans="1:36" ht="12.75">
      <c r="A37" s="4" t="s">
        <v>196</v>
      </c>
      <c r="B37" s="4">
        <v>440</v>
      </c>
      <c r="C37" s="18"/>
      <c r="D37" s="4">
        <v>4</v>
      </c>
      <c r="E37" s="4" t="s">
        <v>175</v>
      </c>
      <c r="F37" s="4">
        <v>-10</v>
      </c>
      <c r="G37" s="4">
        <v>317</v>
      </c>
      <c r="H37" s="4">
        <v>261.09</v>
      </c>
      <c r="I37" s="5">
        <f>$H37-$H36</f>
        <v>10.119999999999976</v>
      </c>
      <c r="J37" s="8">
        <f>$I37/300000000</f>
        <v>3.373333333333325E-08</v>
      </c>
      <c r="K37" s="4" t="s">
        <v>344</v>
      </c>
      <c r="L37" s="8">
        <v>271</v>
      </c>
      <c r="M37" s="4">
        <v>336</v>
      </c>
      <c r="N37" s="4">
        <v>4</v>
      </c>
      <c r="O37" s="4" t="s">
        <v>175</v>
      </c>
      <c r="P37" s="12" t="s">
        <v>508</v>
      </c>
      <c r="Q37" s="12" t="s">
        <v>449</v>
      </c>
      <c r="R37" s="4">
        <v>746</v>
      </c>
      <c r="S37">
        <f t="shared" si="0"/>
        <v>0.5372375671811344</v>
      </c>
      <c r="T37" s="9">
        <f>(7*$S$1-10*$S37)/(2*$S$1)+SQRT(100*POWER($S37,2)-140*$S$1*$S37+329*POWER($S$1,2))/(2*$S$1)</f>
        <v>7.900793977094753</v>
      </c>
      <c r="U37" s="9"/>
      <c r="AA37" s="3"/>
      <c r="AG37" s="3"/>
      <c r="AH37" s="8">
        <v>-0.81</v>
      </c>
      <c r="AI37">
        <v>55.27</v>
      </c>
      <c r="AJ37">
        <v>32</v>
      </c>
    </row>
    <row r="38" spans="1:34" ht="12.75">
      <c r="A38" s="4" t="s">
        <v>197</v>
      </c>
      <c r="B38" s="4">
        <v>553</v>
      </c>
      <c r="C38" s="18"/>
      <c r="D38" s="6"/>
      <c r="E38" s="6"/>
      <c r="F38" s="6"/>
      <c r="G38" s="6"/>
      <c r="H38" s="6"/>
      <c r="I38" s="5"/>
      <c r="J38" s="8"/>
      <c r="K38" s="6"/>
      <c r="L38" s="8"/>
      <c r="M38" s="6"/>
      <c r="N38" s="6"/>
      <c r="O38" s="6"/>
      <c r="R38" s="6"/>
      <c r="T38" s="9"/>
      <c r="U38" s="9"/>
      <c r="AA38" s="3"/>
      <c r="AG38" s="3"/>
      <c r="AH38" s="8"/>
    </row>
    <row r="39" spans="1:34" ht="12.75">
      <c r="A39" s="4" t="s">
        <v>198</v>
      </c>
      <c r="B39" s="4">
        <v>666</v>
      </c>
      <c r="C39" s="18"/>
      <c r="D39" t="s">
        <v>477</v>
      </c>
      <c r="E39" s="4" t="s">
        <v>89</v>
      </c>
      <c r="F39" s="4" t="s">
        <v>90</v>
      </c>
      <c r="G39" s="6"/>
      <c r="H39" s="6"/>
      <c r="I39" s="5"/>
      <c r="J39" s="8"/>
      <c r="K39" s="6"/>
      <c r="L39" s="8"/>
      <c r="M39" s="6"/>
      <c r="N39" t="s">
        <v>477</v>
      </c>
      <c r="O39" s="4" t="s">
        <v>294</v>
      </c>
      <c r="P39" t="s">
        <v>477</v>
      </c>
      <c r="R39" s="4"/>
      <c r="T39" s="9"/>
      <c r="U39" s="9"/>
      <c r="AA39" s="3"/>
      <c r="AG39" s="3"/>
      <c r="AH39" s="8"/>
    </row>
    <row r="40" spans="1:36" ht="12.75">
      <c r="A40" s="4"/>
      <c r="B40" s="4"/>
      <c r="C40" s="18"/>
      <c r="D40" s="4">
        <v>1</v>
      </c>
      <c r="E40" s="4" t="s">
        <v>193</v>
      </c>
      <c r="F40" s="4">
        <v>-10</v>
      </c>
      <c r="G40" s="4">
        <v>237</v>
      </c>
      <c r="H40" s="4">
        <v>285.55</v>
      </c>
      <c r="I40" s="5">
        <f>$H40-$H37</f>
        <v>24.460000000000036</v>
      </c>
      <c r="J40" s="8">
        <f>$I40/300000000</f>
        <v>8.153333333333345E-08</v>
      </c>
      <c r="K40" s="4" t="s">
        <v>321</v>
      </c>
      <c r="L40" s="8">
        <v>250</v>
      </c>
      <c r="M40" s="4">
        <v>326</v>
      </c>
      <c r="N40" s="4">
        <v>1</v>
      </c>
      <c r="O40" s="4" t="s">
        <v>193</v>
      </c>
      <c r="P40" s="12" t="s">
        <v>509</v>
      </c>
      <c r="Q40" s="12" t="s">
        <v>432</v>
      </c>
      <c r="R40" s="4">
        <v>881</v>
      </c>
      <c r="S40">
        <f t="shared" si="0"/>
        <v>0.47924089856034235</v>
      </c>
      <c r="T40" s="9">
        <f>(7*$S$1-10*$S40)/(2*$S$1)+SQRT(100*POWER($S40,2)-140*$S$1*$S40+329*POWER($S$1,2))/(2*$S$1)</f>
        <v>8.316816683033291</v>
      </c>
      <c r="U40" s="9"/>
      <c r="V40">
        <v>200</v>
      </c>
      <c r="W40">
        <v>8</v>
      </c>
      <c r="X40">
        <v>6</v>
      </c>
      <c r="Y40">
        <v>18</v>
      </c>
      <c r="Z40">
        <v>20</v>
      </c>
      <c r="AA40" s="3"/>
      <c r="AB40">
        <v>2</v>
      </c>
      <c r="AC40">
        <v>14</v>
      </c>
      <c r="AD40">
        <v>9</v>
      </c>
      <c r="AE40">
        <v>6</v>
      </c>
      <c r="AF40">
        <v>2</v>
      </c>
      <c r="AG40" s="3"/>
      <c r="AH40" s="8">
        <v>-0.39</v>
      </c>
      <c r="AI40">
        <v>25.92</v>
      </c>
      <c r="AJ40" s="10">
        <v>0</v>
      </c>
    </row>
    <row r="41" spans="1:36" ht="12.75">
      <c r="A41" s="4"/>
      <c r="B41" s="4"/>
      <c r="C41" s="18"/>
      <c r="D41" s="4">
        <v>2</v>
      </c>
      <c r="E41" s="4" t="s">
        <v>176</v>
      </c>
      <c r="F41" s="4">
        <v>-10</v>
      </c>
      <c r="G41" s="4">
        <v>203</v>
      </c>
      <c r="H41" s="4">
        <v>295.67</v>
      </c>
      <c r="I41" s="5">
        <f>$H41-$H40</f>
        <v>10.120000000000005</v>
      </c>
      <c r="J41" s="8">
        <f>$I41/300000000</f>
        <v>3.373333333333335E-08</v>
      </c>
      <c r="K41" s="4" t="s">
        <v>345</v>
      </c>
      <c r="L41" s="8">
        <v>252</v>
      </c>
      <c r="M41" s="4">
        <v>323</v>
      </c>
      <c r="N41" s="4">
        <v>2</v>
      </c>
      <c r="O41" s="4" t="s">
        <v>176</v>
      </c>
      <c r="P41" s="12" t="s">
        <v>510</v>
      </c>
      <c r="Q41" s="12" t="s">
        <v>450</v>
      </c>
      <c r="R41" s="4">
        <v>931</v>
      </c>
      <c r="S41">
        <f t="shared" si="0"/>
        <v>0.4593871826434388</v>
      </c>
      <c r="T41" s="9">
        <f>(7*$S$1-10*$S41)/(2*$S$1)+SQRT(100*POWER($S41,2)-140*$S$1*$S41+329*POWER($S$1,2))/(2*$S$1)</f>
        <v>8.46429605324676</v>
      </c>
      <c r="U41" s="9"/>
      <c r="AA41" s="3"/>
      <c r="AG41" s="3"/>
      <c r="AH41" s="8">
        <v>-0.18</v>
      </c>
      <c r="AI41">
        <v>55.27</v>
      </c>
      <c r="AJ41">
        <v>-14</v>
      </c>
    </row>
    <row r="42" spans="1:36" ht="12.75">
      <c r="A42" s="4"/>
      <c r="B42" s="4"/>
      <c r="C42" s="18"/>
      <c r="D42" s="4">
        <v>3</v>
      </c>
      <c r="E42" s="4" t="s">
        <v>194</v>
      </c>
      <c r="F42" s="4">
        <v>-10</v>
      </c>
      <c r="G42" s="4">
        <v>251</v>
      </c>
      <c r="H42" s="4">
        <v>317.41</v>
      </c>
      <c r="I42" s="5">
        <f>$H42-$H41</f>
        <v>21.74000000000001</v>
      </c>
      <c r="J42" s="8">
        <f>$I42/300000000</f>
        <v>7.24666666666667E-08</v>
      </c>
      <c r="K42" s="4" t="s">
        <v>322</v>
      </c>
      <c r="L42" s="8">
        <v>248</v>
      </c>
      <c r="M42" s="4">
        <v>322</v>
      </c>
      <c r="N42" s="4">
        <v>3</v>
      </c>
      <c r="O42" s="4" t="s">
        <v>194</v>
      </c>
      <c r="P42" s="12" t="s">
        <v>511</v>
      </c>
      <c r="Q42" s="12" t="s">
        <v>433</v>
      </c>
      <c r="R42" s="4">
        <v>1055</v>
      </c>
      <c r="S42">
        <f t="shared" si="0"/>
        <v>0.4136269939776289</v>
      </c>
      <c r="T42" s="9">
        <f>(7*$S$1-10*$S42)/(2*$S$1)+SQRT(100*POWER($S42,2)-140*$S$1*$S42+329*POWER($S$1,2))/(2*$S$1)</f>
        <v>8.814054327107625</v>
      </c>
      <c r="U42" s="9"/>
      <c r="AA42" s="3"/>
      <c r="AG42" s="3"/>
      <c r="AH42" s="8">
        <v>0.44</v>
      </c>
      <c r="AI42">
        <v>25.92</v>
      </c>
      <c r="AJ42">
        <v>120</v>
      </c>
    </row>
    <row r="43" spans="1:36" ht="12.75">
      <c r="A43" s="1" t="s">
        <v>541</v>
      </c>
      <c r="B43" s="35" t="s">
        <v>98</v>
      </c>
      <c r="C43" s="18"/>
      <c r="D43" s="4">
        <v>4</v>
      </c>
      <c r="E43" s="4" t="s">
        <v>177</v>
      </c>
      <c r="F43" s="4">
        <v>-10</v>
      </c>
      <c r="G43" s="4">
        <v>263</v>
      </c>
      <c r="H43" s="4">
        <v>320.47</v>
      </c>
      <c r="I43" s="5">
        <f>$H43-$H42</f>
        <v>3.0600000000000023</v>
      </c>
      <c r="J43" s="8">
        <f>$I43/300000000</f>
        <v>1.0200000000000007E-08</v>
      </c>
      <c r="K43" s="4" t="s">
        <v>346</v>
      </c>
      <c r="L43" s="8">
        <v>264</v>
      </c>
      <c r="M43" s="4">
        <v>321</v>
      </c>
      <c r="N43" s="4">
        <v>4</v>
      </c>
      <c r="O43" s="4" t="s">
        <v>177</v>
      </c>
      <c r="P43" s="12" t="s">
        <v>512</v>
      </c>
      <c r="Q43" s="12" t="s">
        <v>451</v>
      </c>
      <c r="R43" s="4">
        <v>1084</v>
      </c>
      <c r="S43">
        <f t="shared" si="0"/>
        <v>0.4036002009362706</v>
      </c>
      <c r="T43" s="9">
        <f>(7*$S$1-10*$S43)/(2*$S$1)+SQRT(100*POWER($S43,2)-140*$S$1*$S43+329*POWER($S$1,2))/(2*$S$1)</f>
        <v>8.892521135144047</v>
      </c>
      <c r="U43" s="9"/>
      <c r="AA43" s="3"/>
      <c r="AG43" s="3"/>
      <c r="AH43" s="8">
        <v>-0.28</v>
      </c>
      <c r="AI43">
        <v>55.27</v>
      </c>
      <c r="AJ43">
        <v>142</v>
      </c>
    </row>
    <row r="44" spans="1:34" ht="12.75">
      <c r="A44" s="1" t="s">
        <v>100</v>
      </c>
      <c r="B44" s="35" t="s">
        <v>79</v>
      </c>
      <c r="C44" s="18"/>
      <c r="D44" s="6"/>
      <c r="E44" s="6"/>
      <c r="F44" s="6"/>
      <c r="G44" s="6"/>
      <c r="H44" s="6"/>
      <c r="I44" s="5"/>
      <c r="J44" s="8"/>
      <c r="K44" s="6"/>
      <c r="L44" s="8"/>
      <c r="M44" s="6"/>
      <c r="N44" s="6"/>
      <c r="O44" s="6"/>
      <c r="R44" s="6"/>
      <c r="T44" s="9"/>
      <c r="U44" s="9"/>
      <c r="AA44" s="3"/>
      <c r="AG44" s="3"/>
      <c r="AH44" s="8"/>
    </row>
    <row r="45" spans="1:34" ht="12.75">
      <c r="A45" s="4" t="s">
        <v>181</v>
      </c>
      <c r="B45" s="4">
        <v>1238</v>
      </c>
      <c r="C45" s="18"/>
      <c r="D45" t="s">
        <v>477</v>
      </c>
      <c r="E45" s="4" t="s">
        <v>160</v>
      </c>
      <c r="F45" s="4" t="s">
        <v>93</v>
      </c>
      <c r="G45" s="6"/>
      <c r="H45" s="6"/>
      <c r="I45" s="5"/>
      <c r="J45" s="8"/>
      <c r="K45" s="6"/>
      <c r="L45" s="8"/>
      <c r="M45" s="6"/>
      <c r="N45" t="s">
        <v>477</v>
      </c>
      <c r="O45" s="4" t="s">
        <v>295</v>
      </c>
      <c r="P45" t="s">
        <v>477</v>
      </c>
      <c r="R45" s="4"/>
      <c r="T45" s="9"/>
      <c r="U45" s="9"/>
      <c r="AA45" s="3"/>
      <c r="AG45" s="3"/>
      <c r="AH45" s="8"/>
    </row>
    <row r="46" spans="1:36" ht="12.75">
      <c r="A46" s="4" t="s">
        <v>182</v>
      </c>
      <c r="B46" s="4">
        <v>1304</v>
      </c>
      <c r="C46" s="18"/>
      <c r="D46" s="4">
        <v>1</v>
      </c>
      <c r="E46" s="4" t="s">
        <v>195</v>
      </c>
      <c r="F46" s="4">
        <v>-10</v>
      </c>
      <c r="G46" s="4">
        <v>336</v>
      </c>
      <c r="H46" s="4">
        <v>343.33</v>
      </c>
      <c r="I46" s="5">
        <f>$H46-$H43</f>
        <v>22.859999999999957</v>
      </c>
      <c r="J46" s="8">
        <f>$I46/300000000</f>
        <v>7.619999999999986E-08</v>
      </c>
      <c r="K46" s="4" t="s">
        <v>323</v>
      </c>
      <c r="L46" s="8">
        <v>256</v>
      </c>
      <c r="M46" s="4">
        <v>290</v>
      </c>
      <c r="N46" s="4">
        <v>1</v>
      </c>
      <c r="O46" s="4" t="s">
        <v>195</v>
      </c>
      <c r="P46" s="12" t="s">
        <v>513</v>
      </c>
      <c r="Q46" s="12" t="s">
        <v>435</v>
      </c>
      <c r="R46" s="4">
        <v>1212</v>
      </c>
      <c r="S46">
        <f t="shared" si="0"/>
        <v>0.36216908324501423</v>
      </c>
      <c r="T46" s="9">
        <f>(7*$S$1-10*$S46)/(2*$S$1)+SQRT(100*POWER($S46,2)-140*$S$1*$S46+329*POWER($S$1,2))/(2*$S$1)</f>
        <v>9.223687630979857</v>
      </c>
      <c r="U46" s="9"/>
      <c r="V46">
        <v>220</v>
      </c>
      <c r="W46">
        <v>5</v>
      </c>
      <c r="X46">
        <v>7</v>
      </c>
      <c r="Y46">
        <v>24</v>
      </c>
      <c r="Z46">
        <v>26</v>
      </c>
      <c r="AA46" s="3"/>
      <c r="AB46">
        <v>2</v>
      </c>
      <c r="AC46">
        <v>10</v>
      </c>
      <c r="AD46">
        <v>10</v>
      </c>
      <c r="AE46">
        <v>13</v>
      </c>
      <c r="AF46">
        <v>14</v>
      </c>
      <c r="AG46" s="3"/>
      <c r="AH46" s="8">
        <v>-0.17</v>
      </c>
      <c r="AI46">
        <v>25.92</v>
      </c>
      <c r="AJ46" s="10">
        <v>322</v>
      </c>
    </row>
    <row r="47" spans="1:36" ht="12.75">
      <c r="A47" s="6"/>
      <c r="B47" s="6"/>
      <c r="C47" s="18"/>
      <c r="D47" s="4">
        <v>2</v>
      </c>
      <c r="E47" s="4" t="s">
        <v>178</v>
      </c>
      <c r="F47" s="4">
        <v>-10</v>
      </c>
      <c r="G47" s="4">
        <v>348</v>
      </c>
      <c r="H47" s="4">
        <v>346.45</v>
      </c>
      <c r="I47" s="5">
        <f>$H47-$H46</f>
        <v>3.1200000000000045</v>
      </c>
      <c r="J47" s="8">
        <f>$I47/300000000</f>
        <v>1.0400000000000015E-08</v>
      </c>
      <c r="K47" s="4" t="s">
        <v>347</v>
      </c>
      <c r="L47" s="8">
        <v>274</v>
      </c>
      <c r="M47" s="4">
        <v>322</v>
      </c>
      <c r="N47" s="4">
        <v>2</v>
      </c>
      <c r="O47" s="4" t="s">
        <v>178</v>
      </c>
      <c r="P47" s="12" t="s">
        <v>514</v>
      </c>
      <c r="Q47" s="12" t="s">
        <v>452</v>
      </c>
      <c r="R47" s="4">
        <v>1241</v>
      </c>
      <c r="S47">
        <f t="shared" si="0"/>
        <v>0.35338968901652096</v>
      </c>
      <c r="T47" s="9">
        <f>(7*$S$1-10*$S47)/(2*$S$1)+SQRT(100*POWER($S47,2)-140*$S$1*$S47+329*POWER($S$1,2))/(2*$S$1)</f>
        <v>9.295291576181956</v>
      </c>
      <c r="U47" s="9"/>
      <c r="AA47" s="3"/>
      <c r="AG47" s="3"/>
      <c r="AH47" s="8">
        <v>0</v>
      </c>
      <c r="AI47">
        <v>55.27</v>
      </c>
      <c r="AJ47">
        <v>344</v>
      </c>
    </row>
    <row r="48" spans="1:36" ht="12.75">
      <c r="A48" s="4" t="s">
        <v>199</v>
      </c>
      <c r="B48" s="4">
        <v>1219</v>
      </c>
      <c r="C48" s="18"/>
      <c r="D48" s="4">
        <v>3</v>
      </c>
      <c r="E48" s="4" t="s">
        <v>196</v>
      </c>
      <c r="F48" s="4">
        <v>-10</v>
      </c>
      <c r="G48" s="4">
        <v>440</v>
      </c>
      <c r="H48" s="4">
        <v>374.76</v>
      </c>
      <c r="I48" s="5">
        <f>$H48-$H47</f>
        <v>28.310000000000002</v>
      </c>
      <c r="J48" s="8">
        <f>$I48/300000000</f>
        <v>9.436666666666667E-08</v>
      </c>
      <c r="K48" s="4" t="s">
        <v>324</v>
      </c>
      <c r="L48" s="8">
        <v>270</v>
      </c>
      <c r="M48" s="4">
        <v>324</v>
      </c>
      <c r="N48" s="4">
        <v>3</v>
      </c>
      <c r="O48" s="4" t="s">
        <v>196</v>
      </c>
      <c r="P48" s="12" t="s">
        <v>515</v>
      </c>
      <c r="Q48" s="12" t="s">
        <v>427</v>
      </c>
      <c r="R48" s="4">
        <v>1383</v>
      </c>
      <c r="S48">
        <f t="shared" si="0"/>
        <v>0.3133782664436971</v>
      </c>
      <c r="T48" s="9">
        <f>(7*$S$1-10*$S48)/(2*$S$1)+SQRT(100*POWER($S48,2)-140*$S$1*$S48+329*POWER($S$1,2))/(2*$S$1)</f>
        <v>9.62789754159335</v>
      </c>
      <c r="U48" s="9"/>
      <c r="AA48" s="3"/>
      <c r="AG48" s="3"/>
      <c r="AH48" s="8">
        <v>-0.18</v>
      </c>
      <c r="AI48">
        <v>25.92</v>
      </c>
      <c r="AJ48">
        <v>574</v>
      </c>
    </row>
    <row r="49" spans="1:36" ht="12.75">
      <c r="A49" s="4" t="s">
        <v>200</v>
      </c>
      <c r="B49" s="4">
        <v>1254</v>
      </c>
      <c r="C49" s="18"/>
      <c r="D49" s="4">
        <v>4</v>
      </c>
      <c r="E49" s="4" t="s">
        <v>179</v>
      </c>
      <c r="F49" s="4">
        <v>-10</v>
      </c>
      <c r="G49" s="4">
        <v>456</v>
      </c>
      <c r="H49" s="4">
        <v>379.34</v>
      </c>
      <c r="I49" s="5">
        <f>$H49-$H48</f>
        <v>4.579999999999984</v>
      </c>
      <c r="J49" s="8">
        <f>$I49/300000000</f>
        <v>1.5266666666666615E-08</v>
      </c>
      <c r="K49" s="4" t="s">
        <v>348</v>
      </c>
      <c r="L49" s="8">
        <v>295</v>
      </c>
      <c r="M49" s="4">
        <v>324</v>
      </c>
      <c r="N49" s="4">
        <v>4</v>
      </c>
      <c r="O49" s="4" t="s">
        <v>179</v>
      </c>
      <c r="P49" s="12" t="s">
        <v>516</v>
      </c>
      <c r="Q49" s="12" t="s">
        <v>428</v>
      </c>
      <c r="R49" s="4">
        <v>1422</v>
      </c>
      <c r="S49">
        <f t="shared" si="0"/>
        <v>0.30320501049562165</v>
      </c>
      <c r="T49" s="9">
        <f>(7*$S$1-10*$S49)/(2*$S$1)+SQRT(100*POWER($S49,2)-140*$S$1*$S49+329*POWER($S$1,2))/(2*$S$1)</f>
        <v>9.714096574641312</v>
      </c>
      <c r="U49" s="9"/>
      <c r="AA49" s="3"/>
      <c r="AG49" s="3"/>
      <c r="AH49" s="8">
        <v>-0.29</v>
      </c>
      <c r="AI49">
        <v>55.27</v>
      </c>
      <c r="AJ49">
        <v>608</v>
      </c>
    </row>
    <row r="50" spans="1:34" ht="12.75">
      <c r="A50" s="4" t="s">
        <v>201</v>
      </c>
      <c r="B50" s="4">
        <v>1302</v>
      </c>
      <c r="C50" s="18"/>
      <c r="D50" s="6"/>
      <c r="E50" s="6"/>
      <c r="F50" s="6"/>
      <c r="G50" s="6"/>
      <c r="H50" s="6"/>
      <c r="I50" s="5"/>
      <c r="J50" s="8"/>
      <c r="K50" s="6"/>
      <c r="L50" s="8"/>
      <c r="M50" s="6"/>
      <c r="N50" s="6"/>
      <c r="O50" s="6"/>
      <c r="R50" s="6"/>
      <c r="T50" s="9"/>
      <c r="U50" s="9"/>
      <c r="AA50" s="3"/>
      <c r="AG50" s="3"/>
      <c r="AH50" s="8"/>
    </row>
    <row r="51" spans="1:34" ht="12.75">
      <c r="A51" s="6"/>
      <c r="B51" s="6"/>
      <c r="C51" s="18"/>
      <c r="D51" t="s">
        <v>477</v>
      </c>
      <c r="E51" s="4" t="s">
        <v>94</v>
      </c>
      <c r="F51" s="4" t="s">
        <v>95</v>
      </c>
      <c r="G51" s="6"/>
      <c r="H51" s="6"/>
      <c r="I51" s="5"/>
      <c r="J51" s="8"/>
      <c r="K51" s="6"/>
      <c r="L51" s="8"/>
      <c r="M51" s="6"/>
      <c r="N51" t="s">
        <v>477</v>
      </c>
      <c r="O51" s="4" t="s">
        <v>296</v>
      </c>
      <c r="P51" t="s">
        <v>477</v>
      </c>
      <c r="R51" s="4"/>
      <c r="T51" s="9"/>
      <c r="U51" s="9"/>
      <c r="AA51" s="3"/>
      <c r="AG51" s="3"/>
      <c r="AH51" s="8"/>
    </row>
    <row r="52" spans="1:36" ht="12.75">
      <c r="A52" s="6"/>
      <c r="B52" s="6"/>
      <c r="C52" s="18"/>
      <c r="D52" s="4">
        <v>1</v>
      </c>
      <c r="E52" s="4" t="s">
        <v>197</v>
      </c>
      <c r="F52" s="4">
        <v>-5.5</v>
      </c>
      <c r="G52" s="4">
        <v>553</v>
      </c>
      <c r="H52" s="4">
        <v>409.34</v>
      </c>
      <c r="I52" s="5">
        <f>$H52-$H49</f>
        <v>30</v>
      </c>
      <c r="J52" s="8">
        <f>$I52/300000000</f>
        <v>1E-07</v>
      </c>
      <c r="K52" s="4" t="s">
        <v>325</v>
      </c>
      <c r="L52" s="8">
        <v>280</v>
      </c>
      <c r="M52" s="4">
        <v>326</v>
      </c>
      <c r="N52" s="4">
        <v>1</v>
      </c>
      <c r="O52" s="4" t="s">
        <v>197</v>
      </c>
      <c r="P52" s="12" t="s">
        <v>517</v>
      </c>
      <c r="Q52" s="12" t="s">
        <v>429</v>
      </c>
      <c r="R52" s="4">
        <v>1573</v>
      </c>
      <c r="T52" s="9"/>
      <c r="U52" s="9"/>
      <c r="V52">
        <v>220</v>
      </c>
      <c r="W52">
        <v>44</v>
      </c>
      <c r="X52">
        <v>47</v>
      </c>
      <c r="Y52">
        <v>67</v>
      </c>
      <c r="Z52">
        <v>7</v>
      </c>
      <c r="AA52" s="3"/>
      <c r="AB52">
        <v>4</v>
      </c>
      <c r="AC52">
        <v>14</v>
      </c>
      <c r="AD52">
        <v>15</v>
      </c>
      <c r="AE52">
        <v>17</v>
      </c>
      <c r="AF52">
        <v>4</v>
      </c>
      <c r="AG52" s="3"/>
      <c r="AH52" s="8">
        <v>0.33</v>
      </c>
      <c r="AI52">
        <v>25.92</v>
      </c>
      <c r="AJ52" s="10">
        <v>842</v>
      </c>
    </row>
    <row r="53" spans="1:36" ht="12.75">
      <c r="A53" s="6"/>
      <c r="B53" s="6"/>
      <c r="C53" s="18"/>
      <c r="D53" s="4">
        <v>2</v>
      </c>
      <c r="E53" s="4" t="s">
        <v>180</v>
      </c>
      <c r="F53" s="4">
        <v>-5.5</v>
      </c>
      <c r="G53" s="4">
        <v>569</v>
      </c>
      <c r="H53" s="4">
        <v>413.92</v>
      </c>
      <c r="I53" s="5">
        <f>$H53-$H52</f>
        <v>4.580000000000041</v>
      </c>
      <c r="J53" s="8">
        <f>$I53/300000000</f>
        <v>1.5266666666666803E-08</v>
      </c>
      <c r="K53" s="4" t="s">
        <v>349</v>
      </c>
      <c r="L53" s="8">
        <v>295</v>
      </c>
      <c r="M53" s="4">
        <v>326</v>
      </c>
      <c r="N53" s="4">
        <v>2</v>
      </c>
      <c r="O53" s="4" t="s">
        <v>180</v>
      </c>
      <c r="P53" s="12" t="s">
        <v>518</v>
      </c>
      <c r="Q53" s="12" t="s">
        <v>430</v>
      </c>
      <c r="R53" s="4">
        <v>1608</v>
      </c>
      <c r="T53" s="9"/>
      <c r="U53" s="9"/>
      <c r="AA53" s="3"/>
      <c r="AG53" s="3"/>
      <c r="AH53" s="8">
        <v>0.53</v>
      </c>
      <c r="AI53">
        <v>55.27</v>
      </c>
      <c r="AJ53">
        <v>882</v>
      </c>
    </row>
    <row r="54" spans="1:36" ht="12.75">
      <c r="A54" s="6"/>
      <c r="B54" s="6"/>
      <c r="C54" s="18"/>
      <c r="D54" s="4">
        <v>3</v>
      </c>
      <c r="E54" s="4" t="s">
        <v>198</v>
      </c>
      <c r="F54" s="4">
        <v>-5.5</v>
      </c>
      <c r="G54" s="4">
        <v>666</v>
      </c>
      <c r="H54" s="4">
        <v>443.92</v>
      </c>
      <c r="I54" s="5">
        <f>$H54-$H53</f>
        <v>30</v>
      </c>
      <c r="J54" s="8">
        <f>$I54/300000000</f>
        <v>1E-07</v>
      </c>
      <c r="K54" s="4" t="s">
        <v>326</v>
      </c>
      <c r="L54" s="8">
        <v>292</v>
      </c>
      <c r="M54" s="6">
        <v>438</v>
      </c>
      <c r="N54" s="4">
        <v>3</v>
      </c>
      <c r="O54" s="4" t="s">
        <v>198</v>
      </c>
      <c r="P54" s="12" t="s">
        <v>519</v>
      </c>
      <c r="Q54" s="12" t="s">
        <v>578</v>
      </c>
      <c r="R54" s="4">
        <v>1758</v>
      </c>
      <c r="T54" s="9"/>
      <c r="U54" s="9"/>
      <c r="AA54" s="3"/>
      <c r="AG54" s="3"/>
      <c r="AH54" s="8">
        <v>0.45</v>
      </c>
      <c r="AI54">
        <v>25.92</v>
      </c>
      <c r="AJ54">
        <v>1120</v>
      </c>
    </row>
    <row r="55" spans="1:35" ht="12.75">
      <c r="A55" s="6"/>
      <c r="B55" s="6"/>
      <c r="C55" s="18"/>
      <c r="D55" s="4">
        <v>4</v>
      </c>
      <c r="E55" s="4"/>
      <c r="F55" s="4">
        <v>-5.5</v>
      </c>
      <c r="G55" s="4"/>
      <c r="H55" s="4"/>
      <c r="I55" s="5"/>
      <c r="J55" s="8"/>
      <c r="K55" s="4" t="s">
        <v>329</v>
      </c>
      <c r="L55" s="8"/>
      <c r="M55" s="4"/>
      <c r="N55" s="4">
        <v>4</v>
      </c>
      <c r="O55" s="21" t="s">
        <v>201</v>
      </c>
      <c r="P55" s="12" t="s">
        <v>520</v>
      </c>
      <c r="Q55" s="12" t="s">
        <v>579</v>
      </c>
      <c r="R55" s="4">
        <v>1866</v>
      </c>
      <c r="T55" s="9"/>
      <c r="U55" s="9"/>
      <c r="AA55" s="3"/>
      <c r="AG55" s="3"/>
      <c r="AH55" s="8"/>
      <c r="AI55">
        <v>55.27</v>
      </c>
    </row>
    <row r="56" spans="1:34" ht="12.75">
      <c r="A56" s="6"/>
      <c r="B56" s="6"/>
      <c r="C56" s="18"/>
      <c r="D56" s="6"/>
      <c r="E56" s="6"/>
      <c r="F56" s="6"/>
      <c r="G56" s="6"/>
      <c r="H56" s="6"/>
      <c r="I56" s="5"/>
      <c r="J56" s="8"/>
      <c r="K56" s="6"/>
      <c r="L56" s="8"/>
      <c r="M56" s="6"/>
      <c r="N56" s="6"/>
      <c r="O56" s="6"/>
      <c r="R56" s="6"/>
      <c r="T56" s="9"/>
      <c r="U56" s="9"/>
      <c r="AH56" s="8"/>
    </row>
    <row r="57" spans="1:34" ht="12.75">
      <c r="A57" s="6"/>
      <c r="B57" s="6"/>
      <c r="C57" s="18"/>
      <c r="D57" t="s">
        <v>477</v>
      </c>
      <c r="E57" s="4" t="s">
        <v>104</v>
      </c>
      <c r="F57" s="4" t="s">
        <v>97</v>
      </c>
      <c r="G57" s="6"/>
      <c r="H57" s="6"/>
      <c r="I57" s="5"/>
      <c r="J57" s="8"/>
      <c r="K57" s="6"/>
      <c r="L57" s="8"/>
      <c r="M57" s="6"/>
      <c r="N57" t="s">
        <v>477</v>
      </c>
      <c r="O57" s="4" t="s">
        <v>299</v>
      </c>
      <c r="P57" t="s">
        <v>477</v>
      </c>
      <c r="R57" s="4"/>
      <c r="T57" s="9"/>
      <c r="U57" s="9"/>
      <c r="AH57" s="8"/>
    </row>
    <row r="58" spans="1:35" ht="12.75">
      <c r="A58" s="6"/>
      <c r="B58" s="6"/>
      <c r="C58" s="18"/>
      <c r="D58" s="4">
        <v>1</v>
      </c>
      <c r="E58" s="4" t="s">
        <v>199</v>
      </c>
      <c r="F58" s="4">
        <v>2</v>
      </c>
      <c r="G58" s="4">
        <v>1219</v>
      </c>
      <c r="H58" s="6"/>
      <c r="I58" s="5"/>
      <c r="J58" s="8"/>
      <c r="K58" s="4" t="s">
        <v>327</v>
      </c>
      <c r="L58" s="8">
        <v>268</v>
      </c>
      <c r="M58" s="4">
        <v>24</v>
      </c>
      <c r="N58" s="4">
        <v>1</v>
      </c>
      <c r="O58" s="4" t="s">
        <v>199</v>
      </c>
      <c r="P58" s="12" t="s">
        <v>522</v>
      </c>
      <c r="Q58" s="12" t="s">
        <v>580</v>
      </c>
      <c r="R58" s="4">
        <v>1693</v>
      </c>
      <c r="T58" s="9"/>
      <c r="U58" s="9"/>
      <c r="V58">
        <v>220</v>
      </c>
      <c r="W58">
        <v>2</v>
      </c>
      <c r="X58">
        <v>5</v>
      </c>
      <c r="Y58">
        <v>7</v>
      </c>
      <c r="Z58">
        <v>8</v>
      </c>
      <c r="AB58">
        <v>110</v>
      </c>
      <c r="AC58">
        <v>48</v>
      </c>
      <c r="AD58">
        <v>50</v>
      </c>
      <c r="AE58">
        <v>46</v>
      </c>
      <c r="AF58">
        <v>50</v>
      </c>
      <c r="AH58" s="8"/>
      <c r="AI58">
        <v>25.92</v>
      </c>
    </row>
    <row r="59" spans="1:35" ht="12.75">
      <c r="A59" s="6"/>
      <c r="B59" s="6"/>
      <c r="C59" s="18"/>
      <c r="D59" s="4">
        <v>2</v>
      </c>
      <c r="E59" s="4" t="s">
        <v>181</v>
      </c>
      <c r="F59" s="4">
        <v>2</v>
      </c>
      <c r="G59" s="4">
        <v>1238</v>
      </c>
      <c r="H59" s="6"/>
      <c r="I59" s="5"/>
      <c r="J59" s="8"/>
      <c r="K59" s="4" t="s">
        <v>330</v>
      </c>
      <c r="L59" s="8">
        <v>281</v>
      </c>
      <c r="M59" s="4">
        <v>24</v>
      </c>
      <c r="N59" s="4">
        <v>2</v>
      </c>
      <c r="O59" s="4" t="s">
        <v>181</v>
      </c>
      <c r="P59" s="12" t="s">
        <v>523</v>
      </c>
      <c r="Q59" s="12" t="s">
        <v>581</v>
      </c>
      <c r="R59" s="4">
        <v>1736</v>
      </c>
      <c r="T59" s="9"/>
      <c r="U59" s="9"/>
      <c r="AH59" s="8"/>
      <c r="AI59">
        <v>55.27</v>
      </c>
    </row>
    <row r="60" spans="1:35" ht="12.75">
      <c r="A60" s="6"/>
      <c r="B60" s="6"/>
      <c r="C60" s="18"/>
      <c r="D60" s="4">
        <v>3</v>
      </c>
      <c r="E60" s="4" t="s">
        <v>200</v>
      </c>
      <c r="F60" s="4">
        <v>2</v>
      </c>
      <c r="G60" s="4">
        <v>1254</v>
      </c>
      <c r="H60" s="6"/>
      <c r="I60" s="5"/>
      <c r="J60" s="8"/>
      <c r="K60" s="4" t="s">
        <v>328</v>
      </c>
      <c r="L60" s="8">
        <v>267</v>
      </c>
      <c r="M60" s="4">
        <v>25</v>
      </c>
      <c r="N60" s="4">
        <v>3</v>
      </c>
      <c r="O60" s="4" t="s">
        <v>200</v>
      </c>
      <c r="P60" s="12" t="s">
        <v>524</v>
      </c>
      <c r="Q60" s="12" t="s">
        <v>582</v>
      </c>
      <c r="R60" s="4">
        <v>1776</v>
      </c>
      <c r="T60" s="9"/>
      <c r="U60" s="9"/>
      <c r="AH60" s="8"/>
      <c r="AI60">
        <v>25.92</v>
      </c>
    </row>
    <row r="61" spans="1:35" ht="12.75">
      <c r="A61" s="6"/>
      <c r="B61" s="6"/>
      <c r="C61" s="18"/>
      <c r="D61" s="4">
        <v>4</v>
      </c>
      <c r="E61" s="4" t="s">
        <v>182</v>
      </c>
      <c r="F61" s="4">
        <v>2</v>
      </c>
      <c r="G61" s="4">
        <v>1304</v>
      </c>
      <c r="H61" s="6"/>
      <c r="I61" s="5"/>
      <c r="J61" s="8"/>
      <c r="K61" s="4" t="s">
        <v>331</v>
      </c>
      <c r="L61" s="8">
        <v>271</v>
      </c>
      <c r="M61" s="4">
        <v>614</v>
      </c>
      <c r="N61" s="4">
        <v>4</v>
      </c>
      <c r="O61" s="4" t="s">
        <v>182</v>
      </c>
      <c r="P61" s="12" t="s">
        <v>525</v>
      </c>
      <c r="Q61" s="12" t="s">
        <v>583</v>
      </c>
      <c r="R61" s="4">
        <v>1836</v>
      </c>
      <c r="T61" s="9"/>
      <c r="U61" s="9"/>
      <c r="AH61" s="8"/>
      <c r="AI61">
        <v>25.92</v>
      </c>
    </row>
    <row r="62" spans="1:34" ht="12.75">
      <c r="A62" s="6"/>
      <c r="B62" s="6"/>
      <c r="C62" s="18"/>
      <c r="D62" s="6"/>
      <c r="E62" s="6"/>
      <c r="F62" s="6"/>
      <c r="G62" s="6"/>
      <c r="H62" s="6"/>
      <c r="I62" s="5"/>
      <c r="J62" s="8"/>
      <c r="K62" s="6"/>
      <c r="L62" s="8"/>
      <c r="M62" s="6"/>
      <c r="N62" s="6"/>
      <c r="O62" s="6"/>
      <c r="R62" s="6"/>
      <c r="S62" s="4"/>
      <c r="T62" s="9"/>
      <c r="U62" s="9"/>
      <c r="AH62" s="8"/>
    </row>
    <row r="63" spans="1:34" ht="12.75">
      <c r="A63" s="6"/>
      <c r="B63" s="6"/>
      <c r="C63" s="18"/>
      <c r="D63" t="s">
        <v>477</v>
      </c>
      <c r="E63" s="4" t="s">
        <v>105</v>
      </c>
      <c r="F63" s="4" t="s">
        <v>106</v>
      </c>
      <c r="G63" s="6"/>
      <c r="H63" s="6"/>
      <c r="I63" s="5"/>
      <c r="J63" s="8"/>
      <c r="K63" s="6"/>
      <c r="L63" s="8"/>
      <c r="M63" s="6"/>
      <c r="N63" s="6"/>
      <c r="O63" s="6"/>
      <c r="R63" s="6"/>
      <c r="S63" s="4"/>
      <c r="T63" s="9"/>
      <c r="U63" s="9"/>
      <c r="AH63" s="20"/>
    </row>
    <row r="64" spans="1:34" ht="12.75">
      <c r="A64" s="5"/>
      <c r="B64" s="5"/>
      <c r="C64" s="18"/>
      <c r="D64" s="4">
        <v>1</v>
      </c>
      <c r="E64" s="6"/>
      <c r="F64" s="4">
        <v>2</v>
      </c>
      <c r="G64" s="6"/>
      <c r="H64" s="6"/>
      <c r="I64" s="5"/>
      <c r="J64" s="8"/>
      <c r="K64" s="6"/>
      <c r="L64" s="8"/>
      <c r="M64" s="6"/>
      <c r="N64" s="6"/>
      <c r="O64" s="6"/>
      <c r="R64" s="6"/>
      <c r="S64" s="4"/>
      <c r="T64" s="9"/>
      <c r="U64" s="9"/>
      <c r="AH64" s="8"/>
    </row>
    <row r="65" spans="3:34" ht="12.75">
      <c r="C65" s="18"/>
      <c r="D65" s="4">
        <v>2</v>
      </c>
      <c r="E65" s="6"/>
      <c r="F65" s="4">
        <v>2</v>
      </c>
      <c r="G65" s="6"/>
      <c r="H65" s="6"/>
      <c r="I65" s="5"/>
      <c r="J65" s="8"/>
      <c r="K65" s="6"/>
      <c r="L65" s="8"/>
      <c r="M65" s="6"/>
      <c r="N65" s="6"/>
      <c r="O65" s="6"/>
      <c r="R65" s="6"/>
      <c r="S65" s="4"/>
      <c r="T65" s="9"/>
      <c r="U65" s="9"/>
      <c r="AH65" s="8"/>
    </row>
    <row r="66" spans="3:34" ht="12.75">
      <c r="C66" s="18"/>
      <c r="D66" s="4">
        <v>3</v>
      </c>
      <c r="E66" s="6" t="s">
        <v>201</v>
      </c>
      <c r="F66" s="6">
        <v>2</v>
      </c>
      <c r="G66" s="6">
        <v>1302</v>
      </c>
      <c r="H66" s="6"/>
      <c r="I66" s="5"/>
      <c r="J66" s="8"/>
      <c r="K66" s="4" t="s">
        <v>351</v>
      </c>
      <c r="L66" s="8"/>
      <c r="M66" s="6"/>
      <c r="N66" s="6"/>
      <c r="O66" s="6"/>
      <c r="R66" s="6"/>
      <c r="S66" s="4"/>
      <c r="T66" s="9"/>
      <c r="U66" s="9"/>
      <c r="AH66" s="8"/>
    </row>
    <row r="67" spans="3:34" ht="12.75">
      <c r="C67" s="18"/>
      <c r="D67" s="4">
        <v>4</v>
      </c>
      <c r="E67" s="4"/>
      <c r="F67" s="4">
        <v>2</v>
      </c>
      <c r="G67" s="4"/>
      <c r="H67" s="6"/>
      <c r="I67" s="5"/>
      <c r="J67" s="8"/>
      <c r="L67" s="8"/>
      <c r="M67" s="4"/>
      <c r="N67" s="6"/>
      <c r="O67" s="6"/>
      <c r="R67" s="6"/>
      <c r="S67" s="4"/>
      <c r="T67" s="9"/>
      <c r="U67" s="9"/>
      <c r="AH67" s="8"/>
    </row>
    <row r="68" spans="3:34" ht="12.75">
      <c r="C68" s="18"/>
      <c r="D68" s="5"/>
      <c r="E68" s="5"/>
      <c r="F68" s="5"/>
      <c r="G68" s="5"/>
      <c r="H68" s="5"/>
      <c r="I68" s="5"/>
      <c r="J68" s="5"/>
      <c r="K68" s="5"/>
      <c r="L68" s="5"/>
      <c r="M68" s="6"/>
      <c r="N68" s="4"/>
      <c r="O68" s="6"/>
      <c r="R68" s="6"/>
      <c r="S68" s="8"/>
      <c r="T68" s="4"/>
      <c r="U68" s="4"/>
      <c r="AH68" s="5"/>
    </row>
    <row r="69" spans="14:21" ht="12.75">
      <c r="N69" s="4"/>
      <c r="O69" s="6"/>
      <c r="R69" s="6"/>
      <c r="S69" s="8"/>
      <c r="T69" s="4"/>
      <c r="U69" s="4"/>
    </row>
    <row r="70" spans="14:21" ht="12.75">
      <c r="N70" s="4"/>
      <c r="O70" s="6"/>
      <c r="R70" s="6"/>
      <c r="S70" s="8"/>
      <c r="T70" s="4"/>
      <c r="U70" s="4"/>
    </row>
    <row r="71" spans="14:21" ht="12.75">
      <c r="N71" s="4"/>
      <c r="O71" s="6"/>
      <c r="R71" s="6"/>
      <c r="S71" s="8"/>
      <c r="T71" s="4"/>
      <c r="U71" s="4"/>
    </row>
    <row r="72" spans="14:21" ht="12.75">
      <c r="N72" s="4"/>
      <c r="O72" s="6"/>
      <c r="R72" s="6"/>
      <c r="S72" s="8"/>
      <c r="T72" s="4"/>
      <c r="U72" s="4"/>
    </row>
    <row r="73" spans="14:21" ht="12.75">
      <c r="N73" s="4"/>
      <c r="O73" s="6"/>
      <c r="R73" s="6"/>
      <c r="S73" s="8"/>
      <c r="T73" s="4"/>
      <c r="U73" s="4"/>
    </row>
    <row r="79" ht="12.75">
      <c r="P79" s="12"/>
    </row>
  </sheetData>
  <printOptions/>
  <pageMargins left="0.75" right="0.75" top="0.75" bottom="0.83" header="0.5" footer="0.5"/>
  <pageSetup horizontalDpi="300" verticalDpi="300" orientation="landscape" paperSize="17" scale="80" r:id="rId1"/>
  <headerFooter alignWithMargins="0">
    <oddHeader>&amp;L&amp;"Arial,Bold"                                     MI-40&amp;C&amp;"Arial,Bold"RR - BPM - DDC CHANNEL INFO&amp;R&amp;"Arial,Bold"&amp;D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64"/>
  <sheetViews>
    <sheetView workbookViewId="0" topLeftCell="R31">
      <selection activeCell="AG58" sqref="AG58"/>
    </sheetView>
  </sheetViews>
  <sheetFormatPr defaultColWidth="9.140625" defaultRowHeight="12.75"/>
  <cols>
    <col min="2" max="2" width="8.28125" style="0" customWidth="1"/>
    <col min="3" max="3" width="5.7109375" style="14" customWidth="1"/>
    <col min="4" max="4" width="3.7109375" style="0" customWidth="1"/>
    <col min="5" max="5" width="8.28125" style="0" customWidth="1"/>
    <col min="6" max="6" width="11.00390625" style="0" customWidth="1"/>
    <col min="8" max="8" width="9.28125" style="0" customWidth="1"/>
    <col min="9" max="9" width="8.28125" style="0" customWidth="1"/>
    <col min="10" max="10" width="10.7109375" style="0" customWidth="1"/>
    <col min="11" max="11" width="9.28125" style="0" customWidth="1"/>
    <col min="12" max="13" width="7.7109375" style="0" customWidth="1"/>
    <col min="14" max="14" width="3.7109375" style="0" customWidth="1"/>
    <col min="15" max="15" width="11.28125" style="0" customWidth="1"/>
    <col min="16" max="16" width="5.7109375" style="0" customWidth="1"/>
    <col min="17" max="17" width="5.7109375" style="12" customWidth="1"/>
    <col min="18" max="19" width="9.28125" style="0" customWidth="1"/>
    <col min="20" max="20" width="7.28125" style="0" customWidth="1"/>
    <col min="21" max="21" width="3.7109375" style="0" customWidth="1"/>
    <col min="22" max="22" width="7.7109375" style="0" customWidth="1"/>
    <col min="23" max="23" width="4.28125" style="0" customWidth="1"/>
    <col min="24" max="24" width="4.7109375" style="0" customWidth="1"/>
    <col min="25" max="25" width="4.57421875" style="0" customWidth="1"/>
    <col min="26" max="26" width="5.00390625" style="0" customWidth="1"/>
    <col min="27" max="27" width="3.7109375" style="0" customWidth="1"/>
    <col min="28" max="28" width="7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5.00390625" style="0" customWidth="1"/>
    <col min="33" max="33" width="3.7109375" style="0" customWidth="1"/>
  </cols>
  <sheetData>
    <row r="1" spans="1:36" ht="12.75">
      <c r="A1" s="1" t="s">
        <v>480</v>
      </c>
      <c r="B1" t="s">
        <v>588</v>
      </c>
      <c r="C1" s="22"/>
      <c r="K1" s="24">
        <v>300000000</v>
      </c>
      <c r="R1" s="1">
        <v>0.00735</v>
      </c>
      <c r="S1" s="1">
        <v>0.675</v>
      </c>
      <c r="U1" s="8"/>
      <c r="W1" s="1" t="s">
        <v>566</v>
      </c>
      <c r="X1" s="1"/>
      <c r="AC1" s="1" t="s">
        <v>566</v>
      </c>
      <c r="AJ1" s="1" t="s">
        <v>464</v>
      </c>
    </row>
    <row r="2" spans="3:36" ht="12.75">
      <c r="C2" s="22"/>
      <c r="D2" s="31"/>
      <c r="E2" s="31"/>
      <c r="F2" s="11" t="s">
        <v>478</v>
      </c>
      <c r="G2" s="28" t="s">
        <v>98</v>
      </c>
      <c r="H2" s="31" t="s">
        <v>288</v>
      </c>
      <c r="I2" s="31"/>
      <c r="J2" s="31"/>
      <c r="K2" s="31"/>
      <c r="L2" s="31" t="s">
        <v>548</v>
      </c>
      <c r="M2" s="31" t="s">
        <v>549</v>
      </c>
      <c r="N2" s="31"/>
      <c r="O2" s="31" t="s">
        <v>442</v>
      </c>
      <c r="P2" s="31" t="s">
        <v>521</v>
      </c>
      <c r="Q2" s="28" t="s">
        <v>484</v>
      </c>
      <c r="R2" s="31" t="s">
        <v>454</v>
      </c>
      <c r="S2" s="1">
        <v>0.15</v>
      </c>
      <c r="T2" s="31" t="s">
        <v>456</v>
      </c>
      <c r="U2" s="27"/>
      <c r="V2" s="1" t="s">
        <v>564</v>
      </c>
      <c r="W2" s="1"/>
      <c r="X2" s="1"/>
      <c r="Y2" s="1"/>
      <c r="Z2" s="1"/>
      <c r="AA2" s="1"/>
      <c r="AB2" s="1" t="s">
        <v>563</v>
      </c>
      <c r="AC2" s="1"/>
      <c r="AD2" s="1"/>
      <c r="AE2" s="1"/>
      <c r="AF2" s="1"/>
      <c r="AG2" s="1"/>
      <c r="AH2" s="31" t="s">
        <v>459</v>
      </c>
      <c r="AI2" s="31" t="s">
        <v>543</v>
      </c>
      <c r="AJ2" s="31" t="s">
        <v>467</v>
      </c>
    </row>
    <row r="3" spans="2:36" ht="12.75">
      <c r="B3" s="1" t="s">
        <v>98</v>
      </c>
      <c r="D3" s="31" t="s">
        <v>477</v>
      </c>
      <c r="E3" s="31" t="s">
        <v>80</v>
      </c>
      <c r="F3" s="31" t="s">
        <v>81</v>
      </c>
      <c r="G3" s="28" t="s">
        <v>483</v>
      </c>
      <c r="H3" s="28" t="s">
        <v>545</v>
      </c>
      <c r="I3" s="28" t="s">
        <v>546</v>
      </c>
      <c r="J3" s="28" t="s">
        <v>547</v>
      </c>
      <c r="K3" s="28" t="s">
        <v>310</v>
      </c>
      <c r="L3" s="28" t="s">
        <v>550</v>
      </c>
      <c r="M3" s="28" t="s">
        <v>550</v>
      </c>
      <c r="N3" s="28" t="s">
        <v>477</v>
      </c>
      <c r="O3" s="31" t="s">
        <v>289</v>
      </c>
      <c r="P3" s="31" t="s">
        <v>477</v>
      </c>
      <c r="Q3" s="28" t="s">
        <v>485</v>
      </c>
      <c r="R3" s="31" t="s">
        <v>483</v>
      </c>
      <c r="S3" s="31" t="s">
        <v>455</v>
      </c>
      <c r="T3" s="31" t="s">
        <v>457</v>
      </c>
      <c r="U3" s="29"/>
      <c r="V3" s="1" t="s">
        <v>304</v>
      </c>
      <c r="W3" s="1" t="s">
        <v>558</v>
      </c>
      <c r="X3" s="1" t="s">
        <v>559</v>
      </c>
      <c r="Y3" s="1" t="s">
        <v>560</v>
      </c>
      <c r="Z3" s="1" t="s">
        <v>561</v>
      </c>
      <c r="AA3" s="1"/>
      <c r="AB3" s="1" t="s">
        <v>304</v>
      </c>
      <c r="AC3" s="1" t="s">
        <v>558</v>
      </c>
      <c r="AD3" s="1" t="s">
        <v>559</v>
      </c>
      <c r="AE3" s="1" t="s">
        <v>560</v>
      </c>
      <c r="AF3" s="1" t="s">
        <v>561</v>
      </c>
      <c r="AG3" s="1"/>
      <c r="AH3" s="31" t="s">
        <v>461</v>
      </c>
      <c r="AI3" s="31" t="s">
        <v>460</v>
      </c>
      <c r="AJ3" s="31" t="s">
        <v>465</v>
      </c>
    </row>
    <row r="4" spans="1:36" ht="12.75">
      <c r="A4" s="1" t="s">
        <v>100</v>
      </c>
      <c r="B4" s="1" t="s">
        <v>79</v>
      </c>
      <c r="D4">
        <v>1</v>
      </c>
      <c r="E4" t="s">
        <v>202</v>
      </c>
      <c r="F4">
        <v>2</v>
      </c>
      <c r="G4">
        <v>1192</v>
      </c>
      <c r="H4">
        <v>448.49</v>
      </c>
      <c r="I4">
        <v>0</v>
      </c>
      <c r="J4" s="2">
        <f>$I4/$K$1</f>
        <v>0</v>
      </c>
      <c r="K4" t="s">
        <v>311</v>
      </c>
      <c r="L4">
        <v>348</v>
      </c>
      <c r="M4">
        <v>383</v>
      </c>
      <c r="N4">
        <v>1</v>
      </c>
      <c r="O4" t="s">
        <v>202</v>
      </c>
      <c r="P4" s="12" t="s">
        <v>486</v>
      </c>
      <c r="Q4" s="12" t="s">
        <v>391</v>
      </c>
      <c r="R4">
        <v>1868</v>
      </c>
      <c r="S4">
        <f>1.01*10^(-1*($R4*$R$1)/20)</f>
        <v>0.20788893470925826</v>
      </c>
      <c r="T4" s="3">
        <f>(7*$S$2-10*$S4)/(2*$S$2)+SQRT(100*POWER($S4,2)-140*$S$2*$S4+329*POWER($S$2,2))/(2*$S$2)</f>
        <v>5.612623532696741</v>
      </c>
      <c r="U4" s="3"/>
      <c r="V4">
        <v>220</v>
      </c>
      <c r="W4">
        <v>16</v>
      </c>
      <c r="X4">
        <v>12</v>
      </c>
      <c r="Y4">
        <v>12</v>
      </c>
      <c r="Z4">
        <v>9</v>
      </c>
      <c r="AA4" s="3"/>
      <c r="AB4">
        <v>90</v>
      </c>
      <c r="AC4">
        <v>75</v>
      </c>
      <c r="AD4">
        <v>54</v>
      </c>
      <c r="AE4">
        <v>52</v>
      </c>
      <c r="AF4">
        <v>32</v>
      </c>
      <c r="AG4" s="3"/>
      <c r="AH4">
        <v>-58.62</v>
      </c>
      <c r="AI4">
        <v>0.72</v>
      </c>
      <c r="AJ4">
        <v>362</v>
      </c>
    </row>
    <row r="5" spans="1:36" ht="12.75">
      <c r="A5" t="s">
        <v>202</v>
      </c>
      <c r="B5">
        <v>1192</v>
      </c>
      <c r="D5">
        <v>2</v>
      </c>
      <c r="E5" t="s">
        <v>221</v>
      </c>
      <c r="F5">
        <v>2</v>
      </c>
      <c r="G5">
        <v>1094</v>
      </c>
      <c r="H5">
        <v>478.49</v>
      </c>
      <c r="I5">
        <f>$H5-$H4</f>
        <v>30</v>
      </c>
      <c r="J5" s="2">
        <f aca="true" t="shared" si="0" ref="J5:J59">$I5/$K$1</f>
        <v>1E-07</v>
      </c>
      <c r="K5" t="s">
        <v>335</v>
      </c>
      <c r="L5">
        <v>346</v>
      </c>
      <c r="M5">
        <v>370</v>
      </c>
      <c r="N5">
        <v>2</v>
      </c>
      <c r="O5" t="s">
        <v>221</v>
      </c>
      <c r="P5" s="12" t="s">
        <v>487</v>
      </c>
      <c r="Q5" s="12" t="s">
        <v>392</v>
      </c>
      <c r="R5">
        <v>1717</v>
      </c>
      <c r="S5">
        <f aca="true" t="shared" si="1" ref="S5:S59">1.01*10^(-1*($R5*$R$1)/20)</f>
        <v>0.23622392091487826</v>
      </c>
      <c r="T5" s="3">
        <f aca="true" t="shared" si="2" ref="T5:T59">(7*$S$2-10*$S5)/(2*$S$2)+SQRT(100*POWER($S5,2)-140*$S$2*$S5+329*POWER($S$2,2))/(2*$S$2)</f>
        <v>5.0668978143852845</v>
      </c>
      <c r="U5" s="3"/>
      <c r="AA5" s="3"/>
      <c r="AG5" s="3"/>
      <c r="AH5">
        <v>-26.81</v>
      </c>
      <c r="AI5">
        <v>0.48</v>
      </c>
      <c r="AJ5">
        <v>312</v>
      </c>
    </row>
    <row r="6" spans="1:36" ht="12.75">
      <c r="A6" t="s">
        <v>203</v>
      </c>
      <c r="B6">
        <v>1078</v>
      </c>
      <c r="D6">
        <v>3</v>
      </c>
      <c r="E6" t="s">
        <v>203</v>
      </c>
      <c r="F6">
        <v>2</v>
      </c>
      <c r="G6">
        <v>1078</v>
      </c>
      <c r="H6">
        <v>483.07</v>
      </c>
      <c r="I6">
        <f aca="true" t="shared" si="3" ref="I6:I59">$H6-$H5</f>
        <v>4.579999999999984</v>
      </c>
      <c r="J6" s="2">
        <f t="shared" si="0"/>
        <v>1.5266666666666615E-08</v>
      </c>
      <c r="K6" t="s">
        <v>312</v>
      </c>
      <c r="L6">
        <v>345</v>
      </c>
      <c r="M6">
        <v>370</v>
      </c>
      <c r="N6">
        <v>3</v>
      </c>
      <c r="O6" t="s">
        <v>203</v>
      </c>
      <c r="P6" s="12" t="s">
        <v>488</v>
      </c>
      <c r="Q6" s="12" t="s">
        <v>393</v>
      </c>
      <c r="R6">
        <v>1653</v>
      </c>
      <c r="S6">
        <f t="shared" si="1"/>
        <v>0.24936980965301064</v>
      </c>
      <c r="T6" s="3">
        <f t="shared" si="2"/>
        <v>4.839537652329115</v>
      </c>
      <c r="U6" s="3"/>
      <c r="AA6" s="3"/>
      <c r="AG6" s="3"/>
      <c r="AH6">
        <v>-58.62</v>
      </c>
      <c r="AI6">
        <v>1.04</v>
      </c>
      <c r="AJ6">
        <v>294</v>
      </c>
    </row>
    <row r="7" spans="1:36" ht="12.75">
      <c r="A7" t="s">
        <v>204</v>
      </c>
      <c r="B7">
        <v>965</v>
      </c>
      <c r="D7">
        <v>4</v>
      </c>
      <c r="E7" t="s">
        <v>222</v>
      </c>
      <c r="F7">
        <v>2</v>
      </c>
      <c r="G7">
        <v>981</v>
      </c>
      <c r="H7">
        <v>513.07</v>
      </c>
      <c r="I7">
        <f t="shared" si="3"/>
        <v>30.000000000000057</v>
      </c>
      <c r="J7" s="2">
        <f t="shared" si="0"/>
        <v>1.000000000000002E-07</v>
      </c>
      <c r="K7" t="s">
        <v>336</v>
      </c>
      <c r="L7">
        <v>344</v>
      </c>
      <c r="M7">
        <v>357</v>
      </c>
      <c r="N7">
        <v>4</v>
      </c>
      <c r="O7" t="s">
        <v>222</v>
      </c>
      <c r="P7" s="12" t="s">
        <v>489</v>
      </c>
      <c r="Q7" s="12" t="s">
        <v>394</v>
      </c>
      <c r="R7">
        <v>1531</v>
      </c>
      <c r="S7">
        <f t="shared" si="1"/>
        <v>0.27648964684157024</v>
      </c>
      <c r="T7" s="3">
        <f t="shared" si="2"/>
        <v>4.416611488485067</v>
      </c>
      <c r="U7" s="3"/>
      <c r="AA7" s="3"/>
      <c r="AG7" s="3"/>
      <c r="AH7">
        <v>-26.81</v>
      </c>
      <c r="AI7">
        <v>-0.54</v>
      </c>
      <c r="AJ7">
        <v>268</v>
      </c>
    </row>
    <row r="8" spans="1:33" ht="12.75">
      <c r="A8" t="s">
        <v>205</v>
      </c>
      <c r="B8">
        <v>851</v>
      </c>
      <c r="J8" s="2"/>
      <c r="T8" s="3"/>
      <c r="U8" s="3"/>
      <c r="AA8" s="3"/>
      <c r="AG8" s="3"/>
    </row>
    <row r="9" spans="1:33" ht="12.75">
      <c r="A9" t="s">
        <v>206</v>
      </c>
      <c r="B9">
        <v>738</v>
      </c>
      <c r="D9" t="s">
        <v>477</v>
      </c>
      <c r="E9" t="s">
        <v>82</v>
      </c>
      <c r="F9" t="s">
        <v>83</v>
      </c>
      <c r="J9" s="2"/>
      <c r="N9" t="s">
        <v>477</v>
      </c>
      <c r="O9" t="s">
        <v>297</v>
      </c>
      <c r="P9" t="s">
        <v>477</v>
      </c>
      <c r="T9" s="3"/>
      <c r="U9" s="3"/>
      <c r="AA9" s="3"/>
      <c r="AG9" s="3"/>
    </row>
    <row r="10" spans="1:36" ht="12.75">
      <c r="A10" t="s">
        <v>207</v>
      </c>
      <c r="B10">
        <v>624</v>
      </c>
      <c r="D10">
        <v>1</v>
      </c>
      <c r="E10" t="s">
        <v>204</v>
      </c>
      <c r="F10">
        <v>-1.5</v>
      </c>
      <c r="G10">
        <v>965</v>
      </c>
      <c r="H10">
        <v>517.65</v>
      </c>
      <c r="I10">
        <f>$H10-$H7</f>
        <v>4.579999999999927</v>
      </c>
      <c r="J10" s="2">
        <f t="shared" si="0"/>
        <v>1.5266666666666423E-08</v>
      </c>
      <c r="K10" t="s">
        <v>313</v>
      </c>
      <c r="L10">
        <v>344</v>
      </c>
      <c r="M10">
        <v>356</v>
      </c>
      <c r="N10">
        <v>1</v>
      </c>
      <c r="O10" t="s">
        <v>204</v>
      </c>
      <c r="P10" s="12" t="s">
        <v>490</v>
      </c>
      <c r="Q10" s="12" t="s">
        <v>395</v>
      </c>
      <c r="R10">
        <v>1496</v>
      </c>
      <c r="S10">
        <f t="shared" si="1"/>
        <v>0.28480091075517916</v>
      </c>
      <c r="T10" s="3">
        <f t="shared" si="2"/>
        <v>4.2984004107165665</v>
      </c>
      <c r="U10" s="3"/>
      <c r="V10">
        <v>220</v>
      </c>
      <c r="W10">
        <v>9</v>
      </c>
      <c r="X10">
        <v>5</v>
      </c>
      <c r="Y10">
        <v>5</v>
      </c>
      <c r="Z10">
        <v>2</v>
      </c>
      <c r="AA10" s="3"/>
      <c r="AB10">
        <v>80</v>
      </c>
      <c r="AC10">
        <v>44</v>
      </c>
      <c r="AD10">
        <v>25</v>
      </c>
      <c r="AE10">
        <v>22</v>
      </c>
      <c r="AF10">
        <v>4</v>
      </c>
      <c r="AG10" s="3"/>
      <c r="AH10">
        <v>-58.62</v>
      </c>
      <c r="AI10">
        <v>0.66</v>
      </c>
      <c r="AJ10">
        <v>260</v>
      </c>
    </row>
    <row r="11" spans="1:36" ht="12.75">
      <c r="A11" t="s">
        <v>208</v>
      </c>
      <c r="B11">
        <v>511</v>
      </c>
      <c r="D11">
        <v>2</v>
      </c>
      <c r="E11" t="s">
        <v>223</v>
      </c>
      <c r="F11">
        <v>-1.5</v>
      </c>
      <c r="G11">
        <v>867</v>
      </c>
      <c r="H11">
        <v>547.65</v>
      </c>
      <c r="I11">
        <f t="shared" si="3"/>
        <v>30</v>
      </c>
      <c r="J11" s="2">
        <f t="shared" si="0"/>
        <v>1E-07</v>
      </c>
      <c r="K11" t="s">
        <v>337</v>
      </c>
      <c r="L11">
        <v>344</v>
      </c>
      <c r="M11">
        <v>343</v>
      </c>
      <c r="N11">
        <v>2</v>
      </c>
      <c r="O11" t="s">
        <v>223</v>
      </c>
      <c r="P11" s="12" t="s">
        <v>491</v>
      </c>
      <c r="Q11" s="12" t="s">
        <v>396</v>
      </c>
      <c r="R11">
        <v>1345</v>
      </c>
      <c r="S11">
        <f t="shared" si="1"/>
        <v>0.32361889733480165</v>
      </c>
      <c r="T11" s="3">
        <f t="shared" si="2"/>
        <v>3.807958778099298</v>
      </c>
      <c r="U11" s="3"/>
      <c r="AA11" s="3"/>
      <c r="AG11" s="3"/>
      <c r="AH11">
        <v>-26.81</v>
      </c>
      <c r="AI11">
        <v>-0.58</v>
      </c>
      <c r="AJ11">
        <v>224</v>
      </c>
    </row>
    <row r="12" spans="1:36" ht="12.75">
      <c r="A12" t="s">
        <v>209</v>
      </c>
      <c r="B12">
        <v>398</v>
      </c>
      <c r="D12">
        <v>3</v>
      </c>
      <c r="E12" t="s">
        <v>205</v>
      </c>
      <c r="F12">
        <v>-1.5</v>
      </c>
      <c r="G12">
        <v>851</v>
      </c>
      <c r="H12">
        <v>552.22</v>
      </c>
      <c r="I12">
        <f t="shared" si="3"/>
        <v>4.57000000000005</v>
      </c>
      <c r="J12" s="2">
        <f t="shared" si="0"/>
        <v>1.52333333333335E-08</v>
      </c>
      <c r="K12" t="s">
        <v>314</v>
      </c>
      <c r="L12">
        <v>340</v>
      </c>
      <c r="M12">
        <v>343</v>
      </c>
      <c r="N12">
        <v>3</v>
      </c>
      <c r="O12" t="s">
        <v>205</v>
      </c>
      <c r="P12" s="12" t="s">
        <v>492</v>
      </c>
      <c r="Q12" s="12" t="s">
        <v>397</v>
      </c>
      <c r="R12">
        <v>1311</v>
      </c>
      <c r="S12">
        <f t="shared" si="1"/>
        <v>0.3330649051735556</v>
      </c>
      <c r="T12" s="3">
        <f t="shared" si="2"/>
        <v>3.702388230957502</v>
      </c>
      <c r="U12" s="3"/>
      <c r="AA12" s="3"/>
      <c r="AG12" s="3"/>
      <c r="AH12">
        <v>-58.62</v>
      </c>
      <c r="AI12">
        <v>1.04</v>
      </c>
      <c r="AJ12">
        <v>224</v>
      </c>
    </row>
    <row r="13" spans="1:36" ht="12.75">
      <c r="A13" t="s">
        <v>210</v>
      </c>
      <c r="B13">
        <v>284</v>
      </c>
      <c r="D13">
        <v>4</v>
      </c>
      <c r="E13" t="s">
        <v>224</v>
      </c>
      <c r="F13">
        <v>-1.5</v>
      </c>
      <c r="G13">
        <v>754</v>
      </c>
      <c r="H13">
        <v>582.22</v>
      </c>
      <c r="I13">
        <f t="shared" si="3"/>
        <v>30</v>
      </c>
      <c r="J13" s="2">
        <f t="shared" si="0"/>
        <v>1E-07</v>
      </c>
      <c r="K13" t="s">
        <v>338</v>
      </c>
      <c r="L13">
        <v>339</v>
      </c>
      <c r="M13">
        <v>330</v>
      </c>
      <c r="N13">
        <v>4</v>
      </c>
      <c r="O13" t="s">
        <v>224</v>
      </c>
      <c r="P13" s="12" t="s">
        <v>493</v>
      </c>
      <c r="Q13" s="12" t="s">
        <v>398</v>
      </c>
      <c r="R13">
        <v>1159</v>
      </c>
      <c r="S13">
        <f t="shared" si="1"/>
        <v>0.3787815996314796</v>
      </c>
      <c r="T13" s="3">
        <f t="shared" si="2"/>
        <v>3.254772548763862</v>
      </c>
      <c r="U13" s="3"/>
      <c r="AA13" s="3"/>
      <c r="AG13" s="3"/>
      <c r="AH13">
        <v>-26.81</v>
      </c>
      <c r="AI13">
        <v>-0.29</v>
      </c>
      <c r="AJ13">
        <v>194</v>
      </c>
    </row>
    <row r="14" spans="1:33" ht="12.75">
      <c r="A14" t="s">
        <v>211</v>
      </c>
      <c r="B14">
        <v>243</v>
      </c>
      <c r="J14" s="2"/>
      <c r="T14" s="3"/>
      <c r="U14" s="3"/>
      <c r="AA14" s="3"/>
      <c r="AG14" s="3"/>
    </row>
    <row r="15" spans="1:33" ht="12.75">
      <c r="A15" t="s">
        <v>212</v>
      </c>
      <c r="B15">
        <v>336</v>
      </c>
      <c r="D15" t="s">
        <v>477</v>
      </c>
      <c r="E15" t="s">
        <v>101</v>
      </c>
      <c r="F15" t="s">
        <v>103</v>
      </c>
      <c r="J15" s="2"/>
      <c r="N15" t="s">
        <v>477</v>
      </c>
      <c r="O15" t="s">
        <v>290</v>
      </c>
      <c r="P15" t="s">
        <v>477</v>
      </c>
      <c r="T15" s="3"/>
      <c r="U15" s="3"/>
      <c r="AA15" s="3"/>
      <c r="AG15" s="3"/>
    </row>
    <row r="16" spans="1:36" ht="12.75">
      <c r="A16" t="s">
        <v>213</v>
      </c>
      <c r="B16">
        <v>470</v>
      </c>
      <c r="D16">
        <v>1</v>
      </c>
      <c r="E16" t="s">
        <v>206</v>
      </c>
      <c r="F16">
        <v>-5.5</v>
      </c>
      <c r="G16">
        <v>738</v>
      </c>
      <c r="H16">
        <v>586.8</v>
      </c>
      <c r="I16">
        <f>$H16-$H13</f>
        <v>4.579999999999927</v>
      </c>
      <c r="J16" s="2">
        <f t="shared" si="0"/>
        <v>1.5266666666666423E-08</v>
      </c>
      <c r="K16" t="s">
        <v>315</v>
      </c>
      <c r="L16">
        <v>335</v>
      </c>
      <c r="M16">
        <v>329</v>
      </c>
      <c r="N16">
        <v>1</v>
      </c>
      <c r="O16" t="s">
        <v>206</v>
      </c>
      <c r="P16" s="12" t="s">
        <v>494</v>
      </c>
      <c r="Q16" s="12" t="s">
        <v>399</v>
      </c>
      <c r="R16">
        <v>1124</v>
      </c>
      <c r="S16">
        <f t="shared" si="1"/>
        <v>0.39016775414438265</v>
      </c>
      <c r="T16" s="3">
        <f t="shared" si="2"/>
        <v>3.1575940328713568</v>
      </c>
      <c r="U16" s="3"/>
      <c r="V16">
        <v>210</v>
      </c>
      <c r="W16">
        <v>16</v>
      </c>
      <c r="X16">
        <v>14</v>
      </c>
      <c r="Y16">
        <v>12</v>
      </c>
      <c r="Z16">
        <v>11</v>
      </c>
      <c r="AA16" s="3"/>
      <c r="AB16">
        <v>50</v>
      </c>
      <c r="AC16">
        <v>46</v>
      </c>
      <c r="AD16">
        <v>26</v>
      </c>
      <c r="AE16">
        <v>24</v>
      </c>
      <c r="AF16">
        <v>4</v>
      </c>
      <c r="AG16" s="3"/>
      <c r="AH16">
        <v>-58.62</v>
      </c>
      <c r="AI16">
        <v>1.3</v>
      </c>
      <c r="AJ16">
        <v>174</v>
      </c>
    </row>
    <row r="17" spans="1:36" ht="12.75">
      <c r="A17" t="s">
        <v>214</v>
      </c>
      <c r="B17">
        <v>583</v>
      </c>
      <c r="D17">
        <v>2</v>
      </c>
      <c r="E17" t="s">
        <v>225</v>
      </c>
      <c r="F17">
        <v>-5.5</v>
      </c>
      <c r="G17">
        <v>640</v>
      </c>
      <c r="H17">
        <v>616.8</v>
      </c>
      <c r="I17">
        <f t="shared" si="3"/>
        <v>30</v>
      </c>
      <c r="J17" s="2">
        <f t="shared" si="0"/>
        <v>1E-07</v>
      </c>
      <c r="K17" t="s">
        <v>339</v>
      </c>
      <c r="L17">
        <v>340</v>
      </c>
      <c r="M17">
        <v>316</v>
      </c>
      <c r="N17">
        <v>2</v>
      </c>
      <c r="O17" t="s">
        <v>225</v>
      </c>
      <c r="P17" s="12" t="s">
        <v>495</v>
      </c>
      <c r="Q17" s="12" t="s">
        <v>400</v>
      </c>
      <c r="R17">
        <v>971</v>
      </c>
      <c r="S17">
        <f t="shared" si="1"/>
        <v>0.44409805772868755</v>
      </c>
      <c r="T17" s="3">
        <f t="shared" si="2"/>
        <v>2.75958605663568</v>
      </c>
      <c r="U17" s="3"/>
      <c r="AA17" s="3"/>
      <c r="AG17" s="3"/>
      <c r="AH17">
        <v>-26.81</v>
      </c>
      <c r="AI17">
        <v>0</v>
      </c>
      <c r="AJ17">
        <v>136</v>
      </c>
    </row>
    <row r="18" spans="1:36" ht="12.75">
      <c r="A18" t="s">
        <v>215</v>
      </c>
      <c r="B18">
        <v>696</v>
      </c>
      <c r="D18">
        <v>3</v>
      </c>
      <c r="E18" t="s">
        <v>207</v>
      </c>
      <c r="F18">
        <v>-5.5</v>
      </c>
      <c r="G18">
        <v>624</v>
      </c>
      <c r="H18">
        <v>621.38</v>
      </c>
      <c r="I18">
        <f t="shared" si="3"/>
        <v>4.580000000000041</v>
      </c>
      <c r="J18" s="2">
        <f t="shared" si="0"/>
        <v>1.5266666666666803E-08</v>
      </c>
      <c r="K18" t="s">
        <v>316</v>
      </c>
      <c r="L18">
        <v>337</v>
      </c>
      <c r="M18">
        <v>315</v>
      </c>
      <c r="N18">
        <v>3</v>
      </c>
      <c r="O18" t="s">
        <v>207</v>
      </c>
      <c r="P18" s="12" t="s">
        <v>496</v>
      </c>
      <c r="Q18" s="12" t="s">
        <v>401</v>
      </c>
      <c r="R18">
        <v>938</v>
      </c>
      <c r="S18">
        <f t="shared" si="1"/>
        <v>0.4566740918301068</v>
      </c>
      <c r="T18" s="3">
        <f t="shared" si="2"/>
        <v>2.679484879817773</v>
      </c>
      <c r="U18" s="3"/>
      <c r="AA18" s="3"/>
      <c r="AG18" s="3"/>
      <c r="AH18">
        <v>-58.62</v>
      </c>
      <c r="AI18">
        <v>0</v>
      </c>
      <c r="AJ18">
        <v>130</v>
      </c>
    </row>
    <row r="19" spans="1:36" ht="12.75">
      <c r="A19" t="s">
        <v>216</v>
      </c>
      <c r="B19">
        <v>810</v>
      </c>
      <c r="D19">
        <v>4</v>
      </c>
      <c r="E19" t="s">
        <v>226</v>
      </c>
      <c r="F19">
        <v>-5.5</v>
      </c>
      <c r="G19">
        <v>527</v>
      </c>
      <c r="H19">
        <v>651.72</v>
      </c>
      <c r="I19">
        <f t="shared" si="3"/>
        <v>30.340000000000032</v>
      </c>
      <c r="J19" s="2">
        <f t="shared" si="0"/>
        <v>1.0113333333333344E-07</v>
      </c>
      <c r="K19" t="s">
        <v>340</v>
      </c>
      <c r="L19">
        <v>337</v>
      </c>
      <c r="M19">
        <v>303</v>
      </c>
      <c r="N19">
        <v>4</v>
      </c>
      <c r="O19" t="s">
        <v>226</v>
      </c>
      <c r="P19" s="12" t="s">
        <v>497</v>
      </c>
      <c r="Q19" s="12" t="s">
        <v>402</v>
      </c>
      <c r="R19">
        <v>785</v>
      </c>
      <c r="S19">
        <f t="shared" si="1"/>
        <v>0.5197971258324773</v>
      </c>
      <c r="T19" s="3">
        <f t="shared" si="2"/>
        <v>2.3343097391983942</v>
      </c>
      <c r="U19" s="3"/>
      <c r="AA19" s="3"/>
      <c r="AG19" s="3"/>
      <c r="AH19">
        <v>-26.81</v>
      </c>
      <c r="AI19">
        <v>0.2</v>
      </c>
      <c r="AJ19">
        <v>100</v>
      </c>
    </row>
    <row r="20" spans="1:33" ht="12.75">
      <c r="A20" t="s">
        <v>217</v>
      </c>
      <c r="B20">
        <v>923</v>
      </c>
      <c r="J20" s="2"/>
      <c r="T20" s="3"/>
      <c r="U20" s="3"/>
      <c r="AA20" s="3"/>
      <c r="AG20" s="3"/>
    </row>
    <row r="21" spans="1:33" ht="12.75">
      <c r="A21" t="s">
        <v>218</v>
      </c>
      <c r="B21">
        <v>1037</v>
      </c>
      <c r="D21" t="s">
        <v>477</v>
      </c>
      <c r="E21" t="s">
        <v>102</v>
      </c>
      <c r="F21" t="s">
        <v>86</v>
      </c>
      <c r="J21" s="2"/>
      <c r="N21" t="s">
        <v>477</v>
      </c>
      <c r="O21" t="s">
        <v>291</v>
      </c>
      <c r="P21" t="s">
        <v>477</v>
      </c>
      <c r="T21" s="3"/>
      <c r="U21" s="3"/>
      <c r="AA21" s="3"/>
      <c r="AG21" s="3"/>
    </row>
    <row r="22" spans="1:36" ht="12.75">
      <c r="A22" t="s">
        <v>219</v>
      </c>
      <c r="B22">
        <v>1129</v>
      </c>
      <c r="D22">
        <v>1</v>
      </c>
      <c r="E22" t="s">
        <v>208</v>
      </c>
      <c r="F22">
        <v>-10</v>
      </c>
      <c r="G22">
        <v>511</v>
      </c>
      <c r="H22">
        <v>655.95</v>
      </c>
      <c r="I22">
        <f>$H22-$H19</f>
        <v>4.230000000000018</v>
      </c>
      <c r="J22" s="2">
        <f t="shared" si="0"/>
        <v>1.410000000000006E-08</v>
      </c>
      <c r="K22" t="s">
        <v>317</v>
      </c>
      <c r="L22">
        <v>165</v>
      </c>
      <c r="M22">
        <v>122</v>
      </c>
      <c r="N22">
        <v>1</v>
      </c>
      <c r="O22" t="s">
        <v>208</v>
      </c>
      <c r="P22" s="12" t="s">
        <v>497</v>
      </c>
      <c r="Q22" s="12" t="s">
        <v>403</v>
      </c>
      <c r="R22">
        <v>750</v>
      </c>
      <c r="S22">
        <f t="shared" si="1"/>
        <v>0.5354221994787413</v>
      </c>
      <c r="T22" s="3">
        <f t="shared" si="2"/>
        <v>2.2612681190376875</v>
      </c>
      <c r="U22" s="3"/>
      <c r="V22">
        <v>210</v>
      </c>
      <c r="W22">
        <v>9</v>
      </c>
      <c r="X22">
        <v>7</v>
      </c>
      <c r="Y22">
        <v>7</v>
      </c>
      <c r="Z22">
        <v>4</v>
      </c>
      <c r="AA22" s="3"/>
      <c r="AB22">
        <v>20</v>
      </c>
      <c r="AC22">
        <v>47</v>
      </c>
      <c r="AD22">
        <v>28</v>
      </c>
      <c r="AE22">
        <v>24</v>
      </c>
      <c r="AF22">
        <v>6</v>
      </c>
      <c r="AG22" s="3"/>
      <c r="AH22">
        <v>-58.62</v>
      </c>
      <c r="AI22">
        <v>-0.99</v>
      </c>
      <c r="AJ22">
        <v>89.6</v>
      </c>
    </row>
    <row r="23" spans="1:36" ht="12.75">
      <c r="A23" t="s">
        <v>220</v>
      </c>
      <c r="B23">
        <v>1214</v>
      </c>
      <c r="D23">
        <v>2</v>
      </c>
      <c r="E23" t="s">
        <v>227</v>
      </c>
      <c r="F23">
        <v>-10</v>
      </c>
      <c r="G23">
        <v>414</v>
      </c>
      <c r="H23">
        <v>685.95</v>
      </c>
      <c r="I23">
        <f t="shared" si="3"/>
        <v>30</v>
      </c>
      <c r="J23" s="2">
        <f t="shared" si="0"/>
        <v>1E-07</v>
      </c>
      <c r="K23" t="s">
        <v>341</v>
      </c>
      <c r="L23">
        <v>165</v>
      </c>
      <c r="M23">
        <v>122</v>
      </c>
      <c r="N23">
        <v>2</v>
      </c>
      <c r="O23" t="s">
        <v>227</v>
      </c>
      <c r="P23" s="12" t="s">
        <v>498</v>
      </c>
      <c r="Q23" s="12" t="s">
        <v>404</v>
      </c>
      <c r="R23">
        <v>598</v>
      </c>
      <c r="S23">
        <f t="shared" si="1"/>
        <v>0.6089145810516489</v>
      </c>
      <c r="T23" s="3">
        <f t="shared" si="2"/>
        <v>1.9683565875290654</v>
      </c>
      <c r="U23" s="3"/>
      <c r="AA23" s="3"/>
      <c r="AG23" s="3"/>
      <c r="AH23">
        <v>-26.81</v>
      </c>
      <c r="AI23">
        <v>0.79</v>
      </c>
      <c r="AJ23">
        <v>53.6</v>
      </c>
    </row>
    <row r="24" spans="4:36" ht="12.75">
      <c r="D24">
        <v>3</v>
      </c>
      <c r="E24" t="s">
        <v>209</v>
      </c>
      <c r="F24">
        <v>-10</v>
      </c>
      <c r="G24">
        <v>398</v>
      </c>
      <c r="H24">
        <v>690.53</v>
      </c>
      <c r="I24">
        <f t="shared" si="3"/>
        <v>4.579999999999927</v>
      </c>
      <c r="J24" s="2">
        <f t="shared" si="0"/>
        <v>1.5266666666666423E-08</v>
      </c>
      <c r="K24" t="s">
        <v>318</v>
      </c>
      <c r="L24">
        <v>165</v>
      </c>
      <c r="M24">
        <v>122</v>
      </c>
      <c r="N24">
        <v>3</v>
      </c>
      <c r="O24" t="s">
        <v>209</v>
      </c>
      <c r="P24" s="12" t="s">
        <v>499</v>
      </c>
      <c r="Q24" s="12" t="s">
        <v>405</v>
      </c>
      <c r="R24">
        <v>563</v>
      </c>
      <c r="S24">
        <f t="shared" si="1"/>
        <v>0.627218520608795</v>
      </c>
      <c r="T24" s="3">
        <f t="shared" si="2"/>
        <v>1.90627435104674</v>
      </c>
      <c r="U24" s="3"/>
      <c r="AA24" s="3"/>
      <c r="AG24" s="3"/>
      <c r="AH24">
        <v>-58.62</v>
      </c>
      <c r="AI24">
        <v>-0.61</v>
      </c>
      <c r="AJ24">
        <v>43.2</v>
      </c>
    </row>
    <row r="25" spans="1:36" ht="12.75">
      <c r="A25" t="s">
        <v>221</v>
      </c>
      <c r="B25">
        <v>1094</v>
      </c>
      <c r="D25">
        <v>4</v>
      </c>
      <c r="E25" t="s">
        <v>228</v>
      </c>
      <c r="F25">
        <v>-10</v>
      </c>
      <c r="G25">
        <v>300</v>
      </c>
      <c r="H25">
        <v>720.53</v>
      </c>
      <c r="I25">
        <f t="shared" si="3"/>
        <v>30</v>
      </c>
      <c r="J25" s="2">
        <f t="shared" si="0"/>
        <v>1E-07</v>
      </c>
      <c r="K25" t="s">
        <v>342</v>
      </c>
      <c r="L25">
        <v>165</v>
      </c>
      <c r="M25">
        <v>122</v>
      </c>
      <c r="N25">
        <v>4</v>
      </c>
      <c r="O25" t="s">
        <v>228</v>
      </c>
      <c r="P25" s="12" t="s">
        <v>500</v>
      </c>
      <c r="Q25" s="12" t="s">
        <v>406</v>
      </c>
      <c r="R25">
        <v>411</v>
      </c>
      <c r="S25">
        <f t="shared" si="1"/>
        <v>0.7133109218783961</v>
      </c>
      <c r="T25" s="3">
        <f t="shared" si="2"/>
        <v>1.658282698983701</v>
      </c>
      <c r="U25" s="3"/>
      <c r="AA25" s="3"/>
      <c r="AG25" s="3"/>
      <c r="AH25">
        <v>-26.81</v>
      </c>
      <c r="AI25">
        <v>-0.91</v>
      </c>
      <c r="AJ25">
        <v>10.4</v>
      </c>
    </row>
    <row r="26" spans="1:33" ht="12.75">
      <c r="A26" t="s">
        <v>222</v>
      </c>
      <c r="B26">
        <v>981</v>
      </c>
      <c r="J26" s="2"/>
      <c r="T26" s="36"/>
      <c r="U26" s="3"/>
      <c r="AA26" s="3"/>
      <c r="AG26" s="3"/>
    </row>
    <row r="27" spans="1:33" ht="12.75">
      <c r="A27" t="s">
        <v>223</v>
      </c>
      <c r="B27">
        <v>867</v>
      </c>
      <c r="D27" t="s">
        <v>477</v>
      </c>
      <c r="E27" t="s">
        <v>87</v>
      </c>
      <c r="F27" t="s">
        <v>88</v>
      </c>
      <c r="J27" s="2"/>
      <c r="N27" t="s">
        <v>477</v>
      </c>
      <c r="O27" t="s">
        <v>292</v>
      </c>
      <c r="P27" t="s">
        <v>477</v>
      </c>
      <c r="T27" s="3"/>
      <c r="U27" s="3"/>
      <c r="AA27" s="3"/>
      <c r="AG27" s="3"/>
    </row>
    <row r="28" spans="1:36" ht="12.75">
      <c r="A28" t="s">
        <v>224</v>
      </c>
      <c r="B28">
        <v>754</v>
      </c>
      <c r="D28">
        <v>1</v>
      </c>
      <c r="E28" t="s">
        <v>210</v>
      </c>
      <c r="F28">
        <v>-10</v>
      </c>
      <c r="G28">
        <v>284</v>
      </c>
      <c r="H28">
        <v>726.04</v>
      </c>
      <c r="I28">
        <f>$H28-$H25</f>
        <v>5.509999999999991</v>
      </c>
      <c r="J28" s="2">
        <f t="shared" si="0"/>
        <v>1.8366666666666636E-08</v>
      </c>
      <c r="K28" t="s">
        <v>319</v>
      </c>
      <c r="L28">
        <v>279</v>
      </c>
      <c r="M28">
        <v>275</v>
      </c>
      <c r="N28">
        <v>1</v>
      </c>
      <c r="O28" t="s">
        <v>210</v>
      </c>
      <c r="P28" s="12" t="s">
        <v>501</v>
      </c>
      <c r="Q28" s="12" t="s">
        <v>407</v>
      </c>
      <c r="R28">
        <v>376</v>
      </c>
      <c r="S28">
        <f t="shared" si="1"/>
        <v>0.7347530098260435</v>
      </c>
      <c r="T28" s="3">
        <f t="shared" si="2"/>
        <v>1.6058939807500359</v>
      </c>
      <c r="U28" s="3"/>
      <c r="V28">
        <v>210</v>
      </c>
      <c r="W28">
        <v>3</v>
      </c>
      <c r="X28">
        <v>5</v>
      </c>
      <c r="Y28">
        <v>8</v>
      </c>
      <c r="Z28">
        <v>27</v>
      </c>
      <c r="AA28" s="3"/>
      <c r="AB28">
        <v>10</v>
      </c>
      <c r="AC28">
        <v>18</v>
      </c>
      <c r="AD28">
        <v>4</v>
      </c>
      <c r="AE28">
        <v>4</v>
      </c>
      <c r="AF28">
        <v>6</v>
      </c>
      <c r="AG28" s="3"/>
      <c r="AH28">
        <v>-58.62</v>
      </c>
      <c r="AI28">
        <v>0.28</v>
      </c>
      <c r="AJ28">
        <v>0</v>
      </c>
    </row>
    <row r="29" spans="1:36" ht="12.75">
      <c r="A29" t="s">
        <v>225</v>
      </c>
      <c r="B29">
        <v>640</v>
      </c>
      <c r="D29">
        <v>2</v>
      </c>
      <c r="E29" t="s">
        <v>229</v>
      </c>
      <c r="F29">
        <v>-10</v>
      </c>
      <c r="G29">
        <v>227</v>
      </c>
      <c r="H29">
        <v>755.1</v>
      </c>
      <c r="I29">
        <f t="shared" si="3"/>
        <v>29.06000000000006</v>
      </c>
      <c r="J29" s="2">
        <f t="shared" si="0"/>
        <v>9.686666666666686E-08</v>
      </c>
      <c r="K29" t="s">
        <v>343</v>
      </c>
      <c r="L29">
        <v>285</v>
      </c>
      <c r="M29">
        <v>265</v>
      </c>
      <c r="N29">
        <v>2</v>
      </c>
      <c r="O29" t="s">
        <v>229</v>
      </c>
      <c r="P29" s="12" t="s">
        <v>502</v>
      </c>
      <c r="Q29" s="12" t="s">
        <v>408</v>
      </c>
      <c r="R29">
        <v>226</v>
      </c>
      <c r="S29">
        <f t="shared" si="1"/>
        <v>0.8341926784037473</v>
      </c>
      <c r="T29" s="3">
        <f t="shared" si="2"/>
        <v>1.399650215039582</v>
      </c>
      <c r="U29" s="3"/>
      <c r="AA29" s="3"/>
      <c r="AG29" s="3"/>
      <c r="AH29">
        <v>-26.81</v>
      </c>
      <c r="AI29">
        <v>-0.53</v>
      </c>
      <c r="AJ29">
        <v>20.8</v>
      </c>
    </row>
    <row r="30" spans="1:36" ht="12.75">
      <c r="A30" t="s">
        <v>226</v>
      </c>
      <c r="B30">
        <v>527</v>
      </c>
      <c r="D30">
        <v>3</v>
      </c>
      <c r="E30" t="s">
        <v>211</v>
      </c>
      <c r="F30">
        <v>-10</v>
      </c>
      <c r="G30">
        <v>243</v>
      </c>
      <c r="H30">
        <v>759.68</v>
      </c>
      <c r="I30">
        <f t="shared" si="3"/>
        <v>4.579999999999927</v>
      </c>
      <c r="J30" s="2">
        <f t="shared" si="0"/>
        <v>1.5266666666666423E-08</v>
      </c>
      <c r="K30" t="s">
        <v>320</v>
      </c>
      <c r="L30">
        <v>282</v>
      </c>
      <c r="M30">
        <v>266</v>
      </c>
      <c r="N30">
        <v>3</v>
      </c>
      <c r="O30" t="s">
        <v>211</v>
      </c>
      <c r="P30" s="12" t="s">
        <v>503</v>
      </c>
      <c r="Q30" s="12" t="s">
        <v>409</v>
      </c>
      <c r="R30">
        <v>243</v>
      </c>
      <c r="S30">
        <f t="shared" si="1"/>
        <v>0.8222783841479845</v>
      </c>
      <c r="T30" s="3">
        <f t="shared" si="2"/>
        <v>1.4216037512778499</v>
      </c>
      <c r="U30" s="3"/>
      <c r="AA30" s="3"/>
      <c r="AG30" s="3"/>
      <c r="AH30">
        <v>-58.62</v>
      </c>
      <c r="AI30">
        <v>-0.61</v>
      </c>
      <c r="AJ30">
        <v>56</v>
      </c>
    </row>
    <row r="31" spans="1:36" ht="12.75">
      <c r="A31" t="s">
        <v>227</v>
      </c>
      <c r="B31">
        <v>414</v>
      </c>
      <c r="D31">
        <v>4</v>
      </c>
      <c r="E31" t="s">
        <v>230</v>
      </c>
      <c r="F31">
        <v>-10</v>
      </c>
      <c r="G31">
        <v>340</v>
      </c>
      <c r="H31">
        <v>789.68</v>
      </c>
      <c r="I31">
        <f t="shared" si="3"/>
        <v>30</v>
      </c>
      <c r="J31" s="2">
        <f t="shared" si="0"/>
        <v>1E-07</v>
      </c>
      <c r="K31" t="s">
        <v>344</v>
      </c>
      <c r="L31">
        <v>297</v>
      </c>
      <c r="M31">
        <v>267</v>
      </c>
      <c r="N31">
        <v>4</v>
      </c>
      <c r="O31" t="s">
        <v>230</v>
      </c>
      <c r="P31" s="12" t="s">
        <v>504</v>
      </c>
      <c r="Q31" s="12" t="s">
        <v>410</v>
      </c>
      <c r="R31">
        <v>394</v>
      </c>
      <c r="S31">
        <f t="shared" si="1"/>
        <v>0.7236463464535108</v>
      </c>
      <c r="T31" s="3">
        <f t="shared" si="2"/>
        <v>1.6326258129741582</v>
      </c>
      <c r="U31" s="3"/>
      <c r="AA31" s="3"/>
      <c r="AG31" s="3"/>
      <c r="AH31">
        <v>-26.81</v>
      </c>
      <c r="AI31">
        <v>-0.53</v>
      </c>
      <c r="AJ31">
        <v>292</v>
      </c>
    </row>
    <row r="32" spans="1:33" ht="12.75">
      <c r="A32" t="s">
        <v>228</v>
      </c>
      <c r="B32">
        <v>300</v>
      </c>
      <c r="F32" s="36" t="s">
        <v>552</v>
      </c>
      <c r="J32" s="2"/>
      <c r="T32" s="3"/>
      <c r="U32" s="9"/>
      <c r="AA32" s="3"/>
      <c r="AG32" s="3"/>
    </row>
    <row r="33" spans="1:33" ht="12.75">
      <c r="A33" t="s">
        <v>229</v>
      </c>
      <c r="B33">
        <v>227</v>
      </c>
      <c r="D33" t="s">
        <v>477</v>
      </c>
      <c r="E33" t="s">
        <v>240</v>
      </c>
      <c r="F33" t="s">
        <v>90</v>
      </c>
      <c r="J33" s="2"/>
      <c r="N33" t="s">
        <v>477</v>
      </c>
      <c r="O33" t="s">
        <v>293</v>
      </c>
      <c r="P33" t="s">
        <v>477</v>
      </c>
      <c r="T33" s="3"/>
      <c r="U33" s="9"/>
      <c r="AA33" s="3"/>
      <c r="AG33" s="3"/>
    </row>
    <row r="34" spans="1:36" ht="12.75">
      <c r="A34" t="s">
        <v>230</v>
      </c>
      <c r="B34">
        <v>340</v>
      </c>
      <c r="D34">
        <v>1</v>
      </c>
      <c r="E34" t="s">
        <v>212</v>
      </c>
      <c r="F34">
        <v>-10</v>
      </c>
      <c r="G34">
        <v>336</v>
      </c>
      <c r="H34">
        <v>794.26</v>
      </c>
      <c r="I34">
        <f>$H34-$H31</f>
        <v>4.580000000000041</v>
      </c>
      <c r="J34" s="2">
        <f t="shared" si="0"/>
        <v>1.5266666666666803E-08</v>
      </c>
      <c r="K34" t="s">
        <v>321</v>
      </c>
      <c r="L34">
        <v>348</v>
      </c>
      <c r="M34">
        <v>268</v>
      </c>
      <c r="N34">
        <v>1</v>
      </c>
      <c r="O34" t="s">
        <v>212</v>
      </c>
      <c r="P34" s="12" t="s">
        <v>505</v>
      </c>
      <c r="Q34" s="12" t="s">
        <v>411</v>
      </c>
      <c r="R34">
        <v>429</v>
      </c>
      <c r="S34">
        <f t="shared" si="1"/>
        <v>0.7025283811016935</v>
      </c>
      <c r="T34" s="3">
        <f t="shared" si="2"/>
        <v>1.6858892303762794</v>
      </c>
      <c r="U34" s="9"/>
      <c r="V34">
        <v>220</v>
      </c>
      <c r="W34">
        <v>14</v>
      </c>
      <c r="X34">
        <v>33</v>
      </c>
      <c r="Y34">
        <v>36</v>
      </c>
      <c r="Z34">
        <v>55</v>
      </c>
      <c r="AA34" s="3"/>
      <c r="AB34">
        <v>14</v>
      </c>
      <c r="AC34">
        <v>2</v>
      </c>
      <c r="AD34">
        <v>4</v>
      </c>
      <c r="AE34">
        <v>5</v>
      </c>
      <c r="AF34">
        <v>7</v>
      </c>
      <c r="AG34" s="3"/>
      <c r="AH34">
        <v>-58.62</v>
      </c>
      <c r="AI34">
        <v>-0.99</v>
      </c>
      <c r="AJ34">
        <v>332</v>
      </c>
    </row>
    <row r="35" spans="1:36" ht="12.75">
      <c r="A35" t="s">
        <v>231</v>
      </c>
      <c r="B35">
        <v>454</v>
      </c>
      <c r="D35">
        <v>2</v>
      </c>
      <c r="E35" t="s">
        <v>231</v>
      </c>
      <c r="F35">
        <v>-10</v>
      </c>
      <c r="G35">
        <v>454</v>
      </c>
      <c r="H35">
        <v>824.26</v>
      </c>
      <c r="I35">
        <f t="shared" si="3"/>
        <v>30</v>
      </c>
      <c r="J35" s="2">
        <f t="shared" si="0"/>
        <v>1E-07</v>
      </c>
      <c r="K35" t="s">
        <v>345</v>
      </c>
      <c r="L35">
        <v>358</v>
      </c>
      <c r="M35">
        <v>269</v>
      </c>
      <c r="N35">
        <v>2</v>
      </c>
      <c r="O35" t="s">
        <v>231</v>
      </c>
      <c r="P35" s="12" t="s">
        <v>506</v>
      </c>
      <c r="Q35" s="12" t="s">
        <v>412</v>
      </c>
      <c r="R35">
        <v>580</v>
      </c>
      <c r="S35">
        <f t="shared" si="1"/>
        <v>0.6182603192116106</v>
      </c>
      <c r="T35" s="3">
        <f t="shared" si="2"/>
        <v>1.9361865464080559</v>
      </c>
      <c r="U35" s="9"/>
      <c r="AA35" s="3"/>
      <c r="AG35" s="3"/>
      <c r="AH35">
        <v>-26.81</v>
      </c>
      <c r="AI35">
        <v>-0.68</v>
      </c>
      <c r="AJ35">
        <v>568</v>
      </c>
    </row>
    <row r="36" spans="1:36" ht="12.75">
      <c r="A36" t="s">
        <v>232</v>
      </c>
      <c r="B36">
        <v>567</v>
      </c>
      <c r="D36">
        <v>3</v>
      </c>
      <c r="E36" t="s">
        <v>213</v>
      </c>
      <c r="F36">
        <v>-10</v>
      </c>
      <c r="G36">
        <v>470</v>
      </c>
      <c r="H36">
        <v>828.83</v>
      </c>
      <c r="I36">
        <f t="shared" si="3"/>
        <v>4.57000000000005</v>
      </c>
      <c r="J36" s="2">
        <f t="shared" si="0"/>
        <v>1.52333333333335E-08</v>
      </c>
      <c r="K36" t="s">
        <v>322</v>
      </c>
      <c r="L36">
        <v>360</v>
      </c>
      <c r="M36">
        <v>270</v>
      </c>
      <c r="N36">
        <v>3</v>
      </c>
      <c r="O36" t="s">
        <v>213</v>
      </c>
      <c r="P36" s="12" t="s">
        <v>507</v>
      </c>
      <c r="Q36" s="12" t="s">
        <v>413</v>
      </c>
      <c r="R36">
        <v>614</v>
      </c>
      <c r="S36">
        <f t="shared" si="1"/>
        <v>0.6007259235699556</v>
      </c>
      <c r="T36" s="3">
        <f t="shared" si="2"/>
        <v>1.9973872920589635</v>
      </c>
      <c r="U36" s="9"/>
      <c r="AA36" s="3"/>
      <c r="AG36" s="3"/>
      <c r="AH36">
        <v>-58.62</v>
      </c>
      <c r="AI36">
        <v>0.66</v>
      </c>
      <c r="AJ36">
        <v>606</v>
      </c>
    </row>
    <row r="37" spans="1:36" ht="12.75">
      <c r="A37" t="s">
        <v>233</v>
      </c>
      <c r="B37">
        <v>680</v>
      </c>
      <c r="D37">
        <v>4</v>
      </c>
      <c r="E37" t="s">
        <v>232</v>
      </c>
      <c r="F37">
        <v>-10</v>
      </c>
      <c r="G37">
        <v>567</v>
      </c>
      <c r="H37">
        <v>858.83</v>
      </c>
      <c r="I37">
        <f t="shared" si="3"/>
        <v>30</v>
      </c>
      <c r="J37" s="2">
        <f t="shared" si="0"/>
        <v>1E-07</v>
      </c>
      <c r="K37" t="s">
        <v>346</v>
      </c>
      <c r="L37">
        <v>378</v>
      </c>
      <c r="M37">
        <v>271</v>
      </c>
      <c r="N37">
        <v>4</v>
      </c>
      <c r="O37" t="s">
        <v>232</v>
      </c>
      <c r="P37" s="12" t="s">
        <v>508</v>
      </c>
      <c r="Q37" s="12" t="s">
        <v>414</v>
      </c>
      <c r="R37">
        <v>765</v>
      </c>
      <c r="S37">
        <f t="shared" si="1"/>
        <v>0.5286690349543162</v>
      </c>
      <c r="T37" s="3">
        <f t="shared" si="2"/>
        <v>2.292307882866499</v>
      </c>
      <c r="U37" s="9"/>
      <c r="AA37" s="3"/>
      <c r="AG37" s="3"/>
      <c r="AH37">
        <v>-26.81</v>
      </c>
      <c r="AI37">
        <v>-0.44</v>
      </c>
      <c r="AJ37">
        <v>846</v>
      </c>
    </row>
    <row r="38" spans="1:33" ht="12.75">
      <c r="A38" t="s">
        <v>234</v>
      </c>
      <c r="B38">
        <v>794</v>
      </c>
      <c r="J38" s="2"/>
      <c r="T38" s="3"/>
      <c r="U38" s="9"/>
      <c r="AA38" s="3"/>
      <c r="AG38" s="3"/>
    </row>
    <row r="39" spans="1:33" ht="12.75">
      <c r="A39" t="s">
        <v>235</v>
      </c>
      <c r="B39">
        <v>907</v>
      </c>
      <c r="D39" t="s">
        <v>477</v>
      </c>
      <c r="E39" t="s">
        <v>160</v>
      </c>
      <c r="F39" t="s">
        <v>93</v>
      </c>
      <c r="J39" s="2"/>
      <c r="N39" t="s">
        <v>477</v>
      </c>
      <c r="O39" t="s">
        <v>294</v>
      </c>
      <c r="P39" t="s">
        <v>477</v>
      </c>
      <c r="T39" s="3"/>
      <c r="U39" s="9"/>
      <c r="AA39" s="3"/>
      <c r="AG39" s="3"/>
    </row>
    <row r="40" spans="1:36" ht="12.75">
      <c r="A40" t="s">
        <v>236</v>
      </c>
      <c r="B40">
        <v>1021</v>
      </c>
      <c r="D40">
        <v>1</v>
      </c>
      <c r="E40" t="s">
        <v>214</v>
      </c>
      <c r="F40">
        <v>-5.5</v>
      </c>
      <c r="G40">
        <v>583</v>
      </c>
      <c r="H40">
        <v>863.41</v>
      </c>
      <c r="I40">
        <f>$H40-$H37</f>
        <v>4.579999999999927</v>
      </c>
      <c r="J40" s="2">
        <f t="shared" si="0"/>
        <v>1.5266666666666423E-08</v>
      </c>
      <c r="K40" t="s">
        <v>323</v>
      </c>
      <c r="L40">
        <v>376</v>
      </c>
      <c r="M40">
        <v>272</v>
      </c>
      <c r="N40">
        <v>1</v>
      </c>
      <c r="O40" t="s">
        <v>214</v>
      </c>
      <c r="P40" s="12" t="s">
        <v>509</v>
      </c>
      <c r="Q40" s="12" t="s">
        <v>415</v>
      </c>
      <c r="R40">
        <v>801</v>
      </c>
      <c r="S40">
        <f t="shared" si="1"/>
        <v>0.5128069161119948</v>
      </c>
      <c r="T40" s="3">
        <f t="shared" si="2"/>
        <v>2.3684215543097054</v>
      </c>
      <c r="U40" s="9"/>
      <c r="V40">
        <v>250</v>
      </c>
      <c r="W40">
        <v>13</v>
      </c>
      <c r="X40">
        <v>30</v>
      </c>
      <c r="Y40">
        <v>35</v>
      </c>
      <c r="Z40">
        <v>54</v>
      </c>
      <c r="AA40" s="3"/>
      <c r="AB40">
        <v>14</v>
      </c>
      <c r="AC40">
        <v>8</v>
      </c>
      <c r="AD40">
        <v>10</v>
      </c>
      <c r="AE40">
        <v>12</v>
      </c>
      <c r="AF40">
        <v>14</v>
      </c>
      <c r="AG40" s="3"/>
      <c r="AH40">
        <v>-58.62</v>
      </c>
      <c r="AI40">
        <v>-0.93</v>
      </c>
      <c r="AJ40">
        <v>884</v>
      </c>
    </row>
    <row r="41" spans="1:36" ht="12.75">
      <c r="A41" t="s">
        <v>237</v>
      </c>
      <c r="B41">
        <v>1117</v>
      </c>
      <c r="D41">
        <v>2</v>
      </c>
      <c r="E41" t="s">
        <v>233</v>
      </c>
      <c r="F41">
        <v>-5.5</v>
      </c>
      <c r="G41">
        <v>680</v>
      </c>
      <c r="H41">
        <v>893.41</v>
      </c>
      <c r="I41">
        <f t="shared" si="3"/>
        <v>30</v>
      </c>
      <c r="J41" s="2">
        <f t="shared" si="0"/>
        <v>1E-07</v>
      </c>
      <c r="K41" t="s">
        <v>347</v>
      </c>
      <c r="L41">
        <v>388</v>
      </c>
      <c r="M41">
        <v>273</v>
      </c>
      <c r="N41">
        <v>2</v>
      </c>
      <c r="O41" t="s">
        <v>233</v>
      </c>
      <c r="P41" s="12" t="s">
        <v>510</v>
      </c>
      <c r="Q41" s="12" t="s">
        <v>416</v>
      </c>
      <c r="R41">
        <v>952</v>
      </c>
      <c r="S41">
        <f t="shared" si="1"/>
        <v>0.45129588523118996</v>
      </c>
      <c r="T41" s="3">
        <f t="shared" si="2"/>
        <v>2.713219150667845</v>
      </c>
      <c r="U41" s="9"/>
      <c r="AA41" s="3"/>
      <c r="AG41" s="3"/>
      <c r="AH41">
        <v>-26.81</v>
      </c>
      <c r="AI41">
        <v>-0.6</v>
      </c>
      <c r="AJ41">
        <v>1110</v>
      </c>
    </row>
    <row r="42" spans="1:36" ht="12.75">
      <c r="A42" t="s">
        <v>238</v>
      </c>
      <c r="B42">
        <v>1202</v>
      </c>
      <c r="D42">
        <v>3</v>
      </c>
      <c r="E42" t="s">
        <v>215</v>
      </c>
      <c r="F42">
        <v>-5.5</v>
      </c>
      <c r="G42">
        <v>696</v>
      </c>
      <c r="H42">
        <v>897.99</v>
      </c>
      <c r="I42">
        <f t="shared" si="3"/>
        <v>4.580000000000041</v>
      </c>
      <c r="J42" s="2">
        <f t="shared" si="0"/>
        <v>1.5266666666666803E-08</v>
      </c>
      <c r="K42" t="s">
        <v>324</v>
      </c>
      <c r="L42">
        <v>389</v>
      </c>
      <c r="M42">
        <v>274</v>
      </c>
      <c r="N42">
        <v>3</v>
      </c>
      <c r="O42" t="s">
        <v>215</v>
      </c>
      <c r="P42" s="12" t="s">
        <v>511</v>
      </c>
      <c r="Q42" s="12" t="s">
        <v>417</v>
      </c>
      <c r="R42">
        <v>985</v>
      </c>
      <c r="S42">
        <f t="shared" si="1"/>
        <v>0.43886795786672483</v>
      </c>
      <c r="T42" s="3">
        <f t="shared" si="2"/>
        <v>2.794182876277077</v>
      </c>
      <c r="U42" s="9"/>
      <c r="AA42" s="3"/>
      <c r="AG42" s="3"/>
      <c r="AH42">
        <v>-58.62</v>
      </c>
      <c r="AI42">
        <v>-1.05</v>
      </c>
      <c r="AJ42">
        <v>1160</v>
      </c>
    </row>
    <row r="43" spans="1:36" ht="12.75">
      <c r="A43" t="s">
        <v>239</v>
      </c>
      <c r="B43">
        <v>1299</v>
      </c>
      <c r="D43">
        <v>4</v>
      </c>
      <c r="E43" t="s">
        <v>234</v>
      </c>
      <c r="F43">
        <v>-5.5</v>
      </c>
      <c r="G43">
        <v>794</v>
      </c>
      <c r="H43">
        <v>927.99</v>
      </c>
      <c r="I43">
        <f t="shared" si="3"/>
        <v>30</v>
      </c>
      <c r="J43" s="2">
        <f t="shared" si="0"/>
        <v>1E-07</v>
      </c>
      <c r="K43" t="s">
        <v>348</v>
      </c>
      <c r="L43">
        <v>402</v>
      </c>
      <c r="M43">
        <v>275</v>
      </c>
      <c r="N43">
        <v>4</v>
      </c>
      <c r="O43" t="s">
        <v>234</v>
      </c>
      <c r="P43" s="12" t="s">
        <v>512</v>
      </c>
      <c r="Q43" s="12" t="s">
        <v>418</v>
      </c>
      <c r="R43">
        <v>1137</v>
      </c>
      <c r="S43">
        <f t="shared" si="1"/>
        <v>0.38589919603487716</v>
      </c>
      <c r="T43" s="3">
        <f t="shared" si="2"/>
        <v>3.193425096742125</v>
      </c>
      <c r="U43" s="9"/>
      <c r="AA43" s="3"/>
      <c r="AG43" s="3"/>
      <c r="AH43">
        <v>-26.81</v>
      </c>
      <c r="AI43">
        <v>-0.01</v>
      </c>
      <c r="AJ43">
        <v>1390</v>
      </c>
    </row>
    <row r="44" spans="10:33" ht="12.75">
      <c r="J44" s="2"/>
      <c r="T44" s="3"/>
      <c r="U44" s="9"/>
      <c r="AA44" s="3"/>
      <c r="AG44" s="3"/>
    </row>
    <row r="45" spans="4:33" ht="12.75">
      <c r="D45" t="s">
        <v>477</v>
      </c>
      <c r="E45" t="s">
        <v>94</v>
      </c>
      <c r="F45" t="s">
        <v>95</v>
      </c>
      <c r="J45" s="2"/>
      <c r="N45" t="s">
        <v>477</v>
      </c>
      <c r="O45" t="s">
        <v>295</v>
      </c>
      <c r="P45" t="s">
        <v>477</v>
      </c>
      <c r="T45" s="3"/>
      <c r="U45" s="9"/>
      <c r="AA45" s="3"/>
      <c r="AG45" s="3"/>
    </row>
    <row r="46" spans="4:36" ht="12.75">
      <c r="D46">
        <v>1</v>
      </c>
      <c r="E46" t="s">
        <v>216</v>
      </c>
      <c r="F46">
        <v>-5.5</v>
      </c>
      <c r="G46">
        <v>810</v>
      </c>
      <c r="H46">
        <v>932.56</v>
      </c>
      <c r="I46">
        <f>$H46-$H43</f>
        <v>4.569999999999936</v>
      </c>
      <c r="J46" s="2">
        <f t="shared" si="0"/>
        <v>1.5233333333333122E-08</v>
      </c>
      <c r="K46" t="s">
        <v>325</v>
      </c>
      <c r="L46">
        <v>405</v>
      </c>
      <c r="M46">
        <v>276</v>
      </c>
      <c r="N46">
        <v>1</v>
      </c>
      <c r="O46" t="s">
        <v>216</v>
      </c>
      <c r="P46" s="12" t="s">
        <v>513</v>
      </c>
      <c r="Q46" s="12" t="s">
        <v>419</v>
      </c>
      <c r="R46">
        <v>1171</v>
      </c>
      <c r="S46">
        <f t="shared" si="1"/>
        <v>0.37495476215999973</v>
      </c>
      <c r="T46" s="3">
        <f t="shared" si="2"/>
        <v>3.288609277376384</v>
      </c>
      <c r="U46" s="9"/>
      <c r="V46">
        <v>280</v>
      </c>
      <c r="W46">
        <v>11</v>
      </c>
      <c r="X46">
        <v>30</v>
      </c>
      <c r="Y46">
        <v>32</v>
      </c>
      <c r="Z46">
        <v>50</v>
      </c>
      <c r="AA46" s="3"/>
      <c r="AB46">
        <v>14</v>
      </c>
      <c r="AC46">
        <v>15</v>
      </c>
      <c r="AD46">
        <v>18</v>
      </c>
      <c r="AE46">
        <v>18</v>
      </c>
      <c r="AF46">
        <v>20</v>
      </c>
      <c r="AG46" s="3"/>
      <c r="AH46">
        <v>-58.62</v>
      </c>
      <c r="AI46">
        <v>-1.94</v>
      </c>
      <c r="AJ46">
        <v>1440</v>
      </c>
    </row>
    <row r="47" spans="4:36" ht="12.75">
      <c r="D47">
        <v>2</v>
      </c>
      <c r="E47" t="s">
        <v>235</v>
      </c>
      <c r="F47">
        <v>-5.5</v>
      </c>
      <c r="G47">
        <v>907</v>
      </c>
      <c r="H47">
        <v>962.56</v>
      </c>
      <c r="I47">
        <f t="shared" si="3"/>
        <v>30</v>
      </c>
      <c r="J47" s="2">
        <f t="shared" si="0"/>
        <v>1E-07</v>
      </c>
      <c r="K47" t="s">
        <v>349</v>
      </c>
      <c r="L47">
        <v>421</v>
      </c>
      <c r="M47">
        <v>277</v>
      </c>
      <c r="N47">
        <v>2</v>
      </c>
      <c r="O47" t="s">
        <v>235</v>
      </c>
      <c r="P47" s="12" t="s">
        <v>514</v>
      </c>
      <c r="Q47" s="12" t="s">
        <v>420</v>
      </c>
      <c r="R47">
        <v>1322</v>
      </c>
      <c r="S47">
        <f t="shared" si="1"/>
        <v>0.329979054482353</v>
      </c>
      <c r="T47" s="3">
        <f t="shared" si="2"/>
        <v>3.7363346914202538</v>
      </c>
      <c r="U47" s="9"/>
      <c r="AA47" s="3"/>
      <c r="AG47" s="3"/>
      <c r="AH47">
        <v>-26.81</v>
      </c>
      <c r="AI47">
        <v>-0.65</v>
      </c>
      <c r="AJ47">
        <v>1660</v>
      </c>
    </row>
    <row r="48" spans="4:36" ht="12.75">
      <c r="D48">
        <v>3</v>
      </c>
      <c r="E48" t="s">
        <v>217</v>
      </c>
      <c r="F48">
        <v>-5.5</v>
      </c>
      <c r="G48">
        <v>923</v>
      </c>
      <c r="H48">
        <v>967.14</v>
      </c>
      <c r="I48">
        <f t="shared" si="3"/>
        <v>4.580000000000041</v>
      </c>
      <c r="J48" s="2">
        <f t="shared" si="0"/>
        <v>1.5266666666666803E-08</v>
      </c>
      <c r="K48" t="s">
        <v>326</v>
      </c>
      <c r="L48">
        <v>418</v>
      </c>
      <c r="M48">
        <v>278</v>
      </c>
      <c r="N48">
        <v>3</v>
      </c>
      <c r="O48" t="s">
        <v>217</v>
      </c>
      <c r="P48" s="12" t="s">
        <v>515</v>
      </c>
      <c r="Q48" s="12" t="s">
        <v>421</v>
      </c>
      <c r="R48">
        <v>1355</v>
      </c>
      <c r="S48">
        <f t="shared" si="1"/>
        <v>0.3208919879809584</v>
      </c>
      <c r="T48" s="3">
        <f t="shared" si="2"/>
        <v>3.839368031105413</v>
      </c>
      <c r="U48" s="9"/>
      <c r="AA48" s="3"/>
      <c r="AG48" s="3"/>
      <c r="AH48">
        <v>-58.62</v>
      </c>
      <c r="AI48">
        <v>0.34</v>
      </c>
      <c r="AJ48">
        <v>1710</v>
      </c>
    </row>
    <row r="49" spans="4:36" ht="12.75">
      <c r="D49">
        <v>4</v>
      </c>
      <c r="E49" t="s">
        <v>236</v>
      </c>
      <c r="F49">
        <v>-5.5</v>
      </c>
      <c r="G49">
        <v>1021</v>
      </c>
      <c r="H49">
        <v>997.14</v>
      </c>
      <c r="I49">
        <f t="shared" si="3"/>
        <v>30</v>
      </c>
      <c r="J49" s="2">
        <f t="shared" si="0"/>
        <v>1E-07</v>
      </c>
      <c r="K49" t="s">
        <v>329</v>
      </c>
      <c r="L49">
        <v>434</v>
      </c>
      <c r="M49">
        <v>279</v>
      </c>
      <c r="N49">
        <v>4</v>
      </c>
      <c r="O49" t="s">
        <v>236</v>
      </c>
      <c r="P49" s="12" t="s">
        <v>516</v>
      </c>
      <c r="Q49" s="12" t="s">
        <v>422</v>
      </c>
      <c r="R49">
        <v>1508</v>
      </c>
      <c r="S49">
        <f t="shared" si="1"/>
        <v>0.28192356191286505</v>
      </c>
      <c r="T49" s="3">
        <f t="shared" si="2"/>
        <v>4.338755282925014</v>
      </c>
      <c r="U49" s="9"/>
      <c r="AA49" s="3"/>
      <c r="AG49" s="3"/>
      <c r="AH49">
        <v>-26.81</v>
      </c>
      <c r="AI49">
        <v>-0.08</v>
      </c>
      <c r="AJ49">
        <v>1910</v>
      </c>
    </row>
    <row r="50" spans="10:33" ht="12.75">
      <c r="J50" s="2"/>
      <c r="T50" s="3"/>
      <c r="U50" s="9"/>
      <c r="AA50" s="3"/>
      <c r="AG50" s="3"/>
    </row>
    <row r="51" spans="4:33" ht="12.75">
      <c r="D51" t="s">
        <v>477</v>
      </c>
      <c r="E51" t="s">
        <v>104</v>
      </c>
      <c r="F51" t="s">
        <v>97</v>
      </c>
      <c r="J51" s="2"/>
      <c r="N51" t="s">
        <v>477</v>
      </c>
      <c r="O51" t="s">
        <v>296</v>
      </c>
      <c r="P51" t="s">
        <v>477</v>
      </c>
      <c r="T51" s="3"/>
      <c r="U51" s="9"/>
      <c r="AA51" s="3"/>
      <c r="AG51" s="3"/>
    </row>
    <row r="52" spans="4:36" ht="12.75">
      <c r="D52">
        <v>1</v>
      </c>
      <c r="E52" t="s">
        <v>218</v>
      </c>
      <c r="F52">
        <v>2</v>
      </c>
      <c r="G52">
        <v>1037</v>
      </c>
      <c r="H52">
        <v>1001.72</v>
      </c>
      <c r="I52">
        <f>$H52-$H49</f>
        <v>4.580000000000041</v>
      </c>
      <c r="J52" s="2">
        <f t="shared" si="0"/>
        <v>1.5266666666666803E-08</v>
      </c>
      <c r="K52" t="s">
        <v>327</v>
      </c>
      <c r="L52">
        <v>434</v>
      </c>
      <c r="M52">
        <v>280</v>
      </c>
      <c r="N52">
        <v>1</v>
      </c>
      <c r="O52" t="s">
        <v>218</v>
      </c>
      <c r="P52" s="12" t="s">
        <v>517</v>
      </c>
      <c r="Q52" s="12" t="s">
        <v>423</v>
      </c>
      <c r="R52">
        <v>1542</v>
      </c>
      <c r="S52">
        <f t="shared" si="1"/>
        <v>0.27392796665682734</v>
      </c>
      <c r="T52" s="3">
        <f t="shared" si="2"/>
        <v>4.454076339706824</v>
      </c>
      <c r="U52" s="9"/>
      <c r="V52">
        <v>310</v>
      </c>
      <c r="W52">
        <v>9</v>
      </c>
      <c r="X52">
        <v>25</v>
      </c>
      <c r="Y52">
        <v>26</v>
      </c>
      <c r="Z52">
        <v>40</v>
      </c>
      <c r="AA52" s="3"/>
      <c r="AB52">
        <v>16</v>
      </c>
      <c r="AC52">
        <v>18</v>
      </c>
      <c r="AD52">
        <v>21</v>
      </c>
      <c r="AE52">
        <v>20</v>
      </c>
      <c r="AF52">
        <v>23</v>
      </c>
      <c r="AG52" s="3"/>
      <c r="AH52">
        <v>-58.62</v>
      </c>
      <c r="AI52">
        <v>1.87</v>
      </c>
      <c r="AJ52">
        <v>1950</v>
      </c>
    </row>
    <row r="53" spans="4:36" ht="12.75">
      <c r="D53">
        <v>2</v>
      </c>
      <c r="E53" t="s">
        <v>237</v>
      </c>
      <c r="F53">
        <v>2</v>
      </c>
      <c r="G53">
        <v>1117</v>
      </c>
      <c r="H53">
        <v>1026.21</v>
      </c>
      <c r="I53">
        <f t="shared" si="3"/>
        <v>24.49000000000001</v>
      </c>
      <c r="J53" s="2">
        <f t="shared" si="0"/>
        <v>8.163333333333337E-08</v>
      </c>
      <c r="K53" t="s">
        <v>330</v>
      </c>
      <c r="L53">
        <v>445</v>
      </c>
      <c r="M53">
        <v>280</v>
      </c>
      <c r="N53">
        <v>2</v>
      </c>
      <c r="O53" t="s">
        <v>237</v>
      </c>
      <c r="P53" s="12" t="s">
        <v>518</v>
      </c>
      <c r="Q53" s="12" t="s">
        <v>424</v>
      </c>
      <c r="R53">
        <v>1675</v>
      </c>
      <c r="S53">
        <f t="shared" si="1"/>
        <v>0.24477038659502176</v>
      </c>
      <c r="T53" s="3">
        <f t="shared" si="2"/>
        <v>4.917333028125575</v>
      </c>
      <c r="U53" s="9"/>
      <c r="AA53" s="3"/>
      <c r="AG53" s="3"/>
      <c r="AH53">
        <v>-26.81</v>
      </c>
      <c r="AI53">
        <v>-0.63</v>
      </c>
      <c r="AJ53">
        <v>3140</v>
      </c>
    </row>
    <row r="54" spans="4:36" ht="12.75">
      <c r="D54">
        <v>3</v>
      </c>
      <c r="E54" t="s">
        <v>219</v>
      </c>
      <c r="F54">
        <v>2</v>
      </c>
      <c r="G54">
        <v>1129</v>
      </c>
      <c r="H54">
        <v>1029.63</v>
      </c>
      <c r="I54">
        <f t="shared" si="3"/>
        <v>3.4200000000000728</v>
      </c>
      <c r="J54" s="2">
        <f t="shared" si="0"/>
        <v>1.1400000000000243E-08</v>
      </c>
      <c r="K54" t="s">
        <v>328</v>
      </c>
      <c r="L54">
        <v>447</v>
      </c>
      <c r="M54">
        <v>281</v>
      </c>
      <c r="N54">
        <v>3</v>
      </c>
      <c r="O54" t="s">
        <v>219</v>
      </c>
      <c r="P54" s="12" t="s">
        <v>519</v>
      </c>
      <c r="Q54" s="12" t="s">
        <v>425</v>
      </c>
      <c r="R54">
        <v>1703</v>
      </c>
      <c r="S54">
        <f t="shared" si="1"/>
        <v>0.2390390608083776</v>
      </c>
      <c r="T54" s="3">
        <f t="shared" si="2"/>
        <v>5.016900533061135</v>
      </c>
      <c r="U54" s="9"/>
      <c r="AA54" s="3"/>
      <c r="AG54" s="3"/>
      <c r="AH54">
        <v>-58.62</v>
      </c>
      <c r="AI54">
        <v>1.5</v>
      </c>
      <c r="AJ54">
        <v>2170</v>
      </c>
    </row>
    <row r="55" spans="4:36" ht="12.75">
      <c r="D55">
        <v>4</v>
      </c>
      <c r="E55" t="s">
        <v>238</v>
      </c>
      <c r="F55">
        <v>2</v>
      </c>
      <c r="G55">
        <v>1202</v>
      </c>
      <c r="H55">
        <v>1052.16</v>
      </c>
      <c r="I55">
        <f t="shared" si="3"/>
        <v>22.529999999999973</v>
      </c>
      <c r="J55" s="2">
        <f t="shared" si="0"/>
        <v>7.509999999999991E-08</v>
      </c>
      <c r="K55" t="s">
        <v>331</v>
      </c>
      <c r="L55">
        <v>456</v>
      </c>
      <c r="M55">
        <v>280</v>
      </c>
      <c r="N55">
        <v>4</v>
      </c>
      <c r="O55" t="s">
        <v>238</v>
      </c>
      <c r="P55" s="12" t="s">
        <v>520</v>
      </c>
      <c r="Q55" s="12" t="s">
        <v>426</v>
      </c>
      <c r="R55">
        <v>1832</v>
      </c>
      <c r="S55">
        <f t="shared" si="1"/>
        <v>0.214319345229778</v>
      </c>
      <c r="T55" s="3">
        <f t="shared" si="2"/>
        <v>5.481731493144524</v>
      </c>
      <c r="U55" s="9"/>
      <c r="AA55" s="3"/>
      <c r="AG55" s="3"/>
      <c r="AH55">
        <v>-26.81</v>
      </c>
      <c r="AI55">
        <v>-0.58</v>
      </c>
      <c r="AJ55">
        <v>2340</v>
      </c>
    </row>
    <row r="56" spans="10:21" ht="12.75">
      <c r="J56" s="2"/>
      <c r="T56" s="3"/>
      <c r="U56" s="9"/>
    </row>
    <row r="57" spans="4:21" ht="12.75">
      <c r="D57" t="s">
        <v>477</v>
      </c>
      <c r="E57" t="s">
        <v>163</v>
      </c>
      <c r="F57" t="s">
        <v>106</v>
      </c>
      <c r="J57" s="2"/>
      <c r="N57" t="s">
        <v>477</v>
      </c>
      <c r="O57" t="s">
        <v>299</v>
      </c>
      <c r="T57" s="3"/>
      <c r="U57" s="9"/>
    </row>
    <row r="58" spans="4:36" ht="12.75">
      <c r="D58">
        <v>1</v>
      </c>
      <c r="E58" t="s">
        <v>220</v>
      </c>
      <c r="F58">
        <v>2</v>
      </c>
      <c r="G58">
        <v>1214</v>
      </c>
      <c r="H58">
        <v>1055.3</v>
      </c>
      <c r="I58">
        <f>$H58-$H55</f>
        <v>3.1399999999998727</v>
      </c>
      <c r="J58" s="2">
        <f t="shared" si="0"/>
        <v>1.0466666666666243E-08</v>
      </c>
      <c r="K58" t="s">
        <v>332</v>
      </c>
      <c r="L58">
        <v>458</v>
      </c>
      <c r="M58">
        <v>281</v>
      </c>
      <c r="N58">
        <v>1</v>
      </c>
      <c r="O58" t="s">
        <v>220</v>
      </c>
      <c r="P58" s="12" t="s">
        <v>522</v>
      </c>
      <c r="Q58" s="12" t="s">
        <v>434</v>
      </c>
      <c r="R58">
        <v>1862</v>
      </c>
      <c r="S58">
        <f t="shared" si="1"/>
        <v>0.20894711245255065</v>
      </c>
      <c r="T58" s="3">
        <f t="shared" si="2"/>
        <v>5.590788272946085</v>
      </c>
      <c r="U58" s="9"/>
      <c r="V58">
        <v>330</v>
      </c>
      <c r="W58">
        <v>11</v>
      </c>
      <c r="X58">
        <v>29</v>
      </c>
      <c r="Y58">
        <v>0</v>
      </c>
      <c r="Z58">
        <v>0</v>
      </c>
      <c r="AB58">
        <v>20</v>
      </c>
      <c r="AC58">
        <v>18</v>
      </c>
      <c r="AD58">
        <v>22</v>
      </c>
      <c r="AE58">
        <v>0</v>
      </c>
      <c r="AF58">
        <v>0</v>
      </c>
      <c r="AH58">
        <v>-58.62</v>
      </c>
      <c r="AI58">
        <v>0.67</v>
      </c>
      <c r="AJ58">
        <v>2370</v>
      </c>
    </row>
    <row r="59" spans="4:36" ht="12.75">
      <c r="D59">
        <v>2</v>
      </c>
      <c r="E59" t="s">
        <v>239</v>
      </c>
      <c r="F59">
        <v>2</v>
      </c>
      <c r="G59">
        <v>1299</v>
      </c>
      <c r="H59">
        <v>1080.81</v>
      </c>
      <c r="I59">
        <f t="shared" si="3"/>
        <v>25.50999999999999</v>
      </c>
      <c r="J59" s="2">
        <f t="shared" si="0"/>
        <v>8.503333333333331E-08</v>
      </c>
      <c r="K59" t="s">
        <v>350</v>
      </c>
      <c r="L59">
        <v>470</v>
      </c>
      <c r="M59">
        <v>281</v>
      </c>
      <c r="N59">
        <v>2</v>
      </c>
      <c r="O59" t="s">
        <v>239</v>
      </c>
      <c r="P59" s="12" t="s">
        <v>523</v>
      </c>
      <c r="Q59" s="12" t="s">
        <v>441</v>
      </c>
      <c r="R59">
        <v>2001</v>
      </c>
      <c r="S59">
        <f t="shared" si="1"/>
        <v>0.18576071490122942</v>
      </c>
      <c r="T59" s="3">
        <f t="shared" si="2"/>
        <v>6.097002981927936</v>
      </c>
      <c r="U59" s="9"/>
      <c r="AH59">
        <v>-26.81</v>
      </c>
      <c r="AI59">
        <v>-0.03</v>
      </c>
      <c r="AJ59">
        <v>2600</v>
      </c>
    </row>
    <row r="60" spans="4:21" ht="12.75">
      <c r="D60">
        <v>3</v>
      </c>
      <c r="F60">
        <v>2</v>
      </c>
      <c r="N60">
        <v>3</v>
      </c>
      <c r="P60" s="12" t="s">
        <v>524</v>
      </c>
      <c r="U60" s="9"/>
    </row>
    <row r="61" spans="4:21" ht="12.75">
      <c r="D61">
        <v>4</v>
      </c>
      <c r="F61">
        <v>2</v>
      </c>
      <c r="N61">
        <v>4</v>
      </c>
      <c r="P61" s="12" t="s">
        <v>525</v>
      </c>
      <c r="U61" s="9"/>
    </row>
    <row r="62" ht="12.75">
      <c r="U62" s="9"/>
    </row>
    <row r="63" ht="12.75">
      <c r="U63" s="9"/>
    </row>
    <row r="64" ht="12.75">
      <c r="U64" s="9"/>
    </row>
  </sheetData>
  <printOptions/>
  <pageMargins left="0.75" right="0.75" top="1" bottom="1" header="0.5" footer="0.5"/>
  <pageSetup horizontalDpi="600" verticalDpi="600" orientation="landscape" paperSize="17" scale="80" r:id="rId1"/>
  <headerFooter alignWithMargins="0">
    <oddHeader>&amp;L&amp;"Arial,Bold"                                     MI-50&amp;C&amp;"Arial,Bold"RR - BPM - DDC CHANNEL INFO&amp;R&amp;"Arial,Bold"&amp;D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73"/>
  <sheetViews>
    <sheetView workbookViewId="0" topLeftCell="R1">
      <selection activeCell="W68" sqref="W68"/>
    </sheetView>
  </sheetViews>
  <sheetFormatPr defaultColWidth="9.140625" defaultRowHeight="12.75"/>
  <cols>
    <col min="1" max="1" width="6.00390625" style="0" bestFit="1" customWidth="1"/>
    <col min="2" max="2" width="8.7109375" style="0" customWidth="1"/>
    <col min="3" max="3" width="5.7109375" style="14" customWidth="1"/>
    <col min="4" max="4" width="3.7109375" style="0" customWidth="1"/>
    <col min="5" max="5" width="8.28125" style="0" customWidth="1"/>
    <col min="6" max="6" width="11.00390625" style="0" customWidth="1"/>
    <col min="7" max="7" width="8.28125" style="0" customWidth="1"/>
    <col min="8" max="8" width="9.28125" style="0" customWidth="1"/>
    <col min="9" max="9" width="7.7109375" style="0" customWidth="1"/>
    <col min="10" max="10" width="10.7109375" style="0" customWidth="1"/>
    <col min="11" max="11" width="9.28125" style="0" customWidth="1"/>
    <col min="12" max="13" width="7.7109375" style="0" customWidth="1"/>
    <col min="14" max="14" width="3.7109375" style="0" customWidth="1"/>
    <col min="15" max="15" width="11.28125" style="0" customWidth="1"/>
    <col min="16" max="16" width="5.7109375" style="0" customWidth="1"/>
    <col min="17" max="17" width="5.7109375" style="12" customWidth="1"/>
    <col min="18" max="19" width="9.28125" style="0" customWidth="1"/>
    <col min="20" max="20" width="7.140625" style="0" customWidth="1"/>
    <col min="21" max="21" width="3.7109375" style="0" customWidth="1"/>
    <col min="22" max="22" width="7.7109375" style="0" customWidth="1"/>
    <col min="23" max="23" width="4.28125" style="0" customWidth="1"/>
    <col min="24" max="24" width="4.7109375" style="0" customWidth="1"/>
    <col min="25" max="25" width="4.57421875" style="0" customWidth="1"/>
    <col min="26" max="26" width="5.00390625" style="0" customWidth="1"/>
    <col min="27" max="27" width="3.7109375" style="0" customWidth="1"/>
    <col min="28" max="28" width="7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5.00390625" style="0" customWidth="1"/>
    <col min="33" max="33" width="3.7109375" style="0" customWidth="1"/>
    <col min="35" max="35" width="11.421875" style="0" customWidth="1"/>
    <col min="36" max="36" width="5.57421875" style="0" customWidth="1"/>
  </cols>
  <sheetData>
    <row r="1" spans="1:37" ht="12.75">
      <c r="A1" s="1" t="s">
        <v>479</v>
      </c>
      <c r="B1" t="s">
        <v>562</v>
      </c>
      <c r="C1" s="22"/>
      <c r="K1" s="24">
        <v>300000000</v>
      </c>
      <c r="R1" s="1">
        <v>0.00735</v>
      </c>
      <c r="S1" s="1">
        <v>0.675</v>
      </c>
      <c r="U1" s="8"/>
      <c r="W1" s="1" t="s">
        <v>566</v>
      </c>
      <c r="X1" s="1"/>
      <c r="AC1" s="1" t="s">
        <v>566</v>
      </c>
      <c r="AD1" s="1"/>
      <c r="AJ1">
        <v>550</v>
      </c>
      <c r="AK1">
        <v>-3.7</v>
      </c>
    </row>
    <row r="2" spans="3:37" ht="12.75">
      <c r="C2" s="22"/>
      <c r="D2" s="31"/>
      <c r="E2" s="31"/>
      <c r="F2" s="11" t="s">
        <v>478</v>
      </c>
      <c r="G2" s="28" t="s">
        <v>98</v>
      </c>
      <c r="H2" s="31" t="s">
        <v>287</v>
      </c>
      <c r="I2" s="31"/>
      <c r="J2" s="31"/>
      <c r="K2" s="31"/>
      <c r="L2" s="31" t="s">
        <v>548</v>
      </c>
      <c r="M2" s="31" t="s">
        <v>549</v>
      </c>
      <c r="N2" s="31"/>
      <c r="O2" s="31" t="s">
        <v>442</v>
      </c>
      <c r="P2" s="31" t="s">
        <v>521</v>
      </c>
      <c r="Q2" s="28" t="s">
        <v>484</v>
      </c>
      <c r="R2" s="31" t="s">
        <v>454</v>
      </c>
      <c r="S2" s="1">
        <v>0.16</v>
      </c>
      <c r="T2" s="31" t="s">
        <v>456</v>
      </c>
      <c r="U2" s="27"/>
      <c r="V2" s="1" t="s">
        <v>564</v>
      </c>
      <c r="W2" s="1"/>
      <c r="X2" s="1"/>
      <c r="Y2" s="1"/>
      <c r="Z2" s="1"/>
      <c r="AA2" s="1"/>
      <c r="AB2" s="1" t="s">
        <v>563</v>
      </c>
      <c r="AC2" s="1"/>
      <c r="AD2" s="1"/>
      <c r="AE2" s="1"/>
      <c r="AF2" s="1"/>
      <c r="AG2" s="1"/>
      <c r="AH2" s="31" t="s">
        <v>459</v>
      </c>
      <c r="AI2" s="31"/>
      <c r="AJ2" s="31">
        <v>167.64</v>
      </c>
      <c r="AK2" s="31"/>
    </row>
    <row r="3" spans="1:37" ht="12.75">
      <c r="A3" s="1"/>
      <c r="B3" s="1" t="s">
        <v>98</v>
      </c>
      <c r="D3" s="31" t="s">
        <v>477</v>
      </c>
      <c r="E3" s="31" t="s">
        <v>80</v>
      </c>
      <c r="F3" s="31" t="s">
        <v>81</v>
      </c>
      <c r="G3" s="28" t="s">
        <v>483</v>
      </c>
      <c r="H3" s="28" t="s">
        <v>545</v>
      </c>
      <c r="I3" s="28" t="s">
        <v>546</v>
      </c>
      <c r="J3" s="28" t="s">
        <v>547</v>
      </c>
      <c r="K3" s="28" t="s">
        <v>310</v>
      </c>
      <c r="L3" s="28" t="s">
        <v>550</v>
      </c>
      <c r="M3" s="28" t="s">
        <v>550</v>
      </c>
      <c r="N3" s="28" t="s">
        <v>477</v>
      </c>
      <c r="O3" s="31" t="s">
        <v>289</v>
      </c>
      <c r="P3" s="31" t="s">
        <v>477</v>
      </c>
      <c r="Q3" s="28" t="s">
        <v>485</v>
      </c>
      <c r="R3" s="31" t="s">
        <v>483</v>
      </c>
      <c r="S3" s="31" t="s">
        <v>455</v>
      </c>
      <c r="T3" s="31" t="s">
        <v>457</v>
      </c>
      <c r="U3" s="29"/>
      <c r="V3" s="1" t="s">
        <v>304</v>
      </c>
      <c r="W3" s="1" t="s">
        <v>558</v>
      </c>
      <c r="X3" s="1" t="s">
        <v>559</v>
      </c>
      <c r="Y3" s="1" t="s">
        <v>560</v>
      </c>
      <c r="Z3" s="1" t="s">
        <v>561</v>
      </c>
      <c r="AA3" s="1"/>
      <c r="AB3" s="1" t="s">
        <v>304</v>
      </c>
      <c r="AC3" s="1" t="s">
        <v>558</v>
      </c>
      <c r="AD3" s="1" t="s">
        <v>559</v>
      </c>
      <c r="AE3" s="1" t="s">
        <v>560</v>
      </c>
      <c r="AF3" s="1" t="s">
        <v>561</v>
      </c>
      <c r="AG3" s="1"/>
      <c r="AH3" s="31" t="s">
        <v>461</v>
      </c>
      <c r="AI3" s="31" t="s">
        <v>286</v>
      </c>
      <c r="AJ3" s="31"/>
      <c r="AK3" s="31"/>
    </row>
    <row r="4" spans="1:37" ht="12.75">
      <c r="A4" s="1" t="s">
        <v>100</v>
      </c>
      <c r="B4" s="1" t="s">
        <v>79</v>
      </c>
      <c r="D4">
        <v>1</v>
      </c>
      <c r="E4" t="s">
        <v>241</v>
      </c>
      <c r="F4">
        <v>2</v>
      </c>
      <c r="G4">
        <v>1039</v>
      </c>
      <c r="H4">
        <v>1090.93</v>
      </c>
      <c r="I4">
        <v>0</v>
      </c>
      <c r="J4" s="2">
        <f>$I4/$K$1</f>
        <v>0</v>
      </c>
      <c r="K4" t="s">
        <v>353</v>
      </c>
      <c r="L4">
        <v>42</v>
      </c>
      <c r="M4">
        <v>249</v>
      </c>
      <c r="N4">
        <v>1</v>
      </c>
      <c r="O4" t="s">
        <v>241</v>
      </c>
      <c r="P4" s="12" t="s">
        <v>486</v>
      </c>
      <c r="Q4" s="12" t="s">
        <v>391</v>
      </c>
      <c r="R4">
        <v>1830</v>
      </c>
      <c r="S4">
        <f>1.01*10^(-1*($R4*$R$1)/20)</f>
        <v>0.21468236640081084</v>
      </c>
      <c r="T4" s="3">
        <f>(7*$S$2-10*$S4)/(2*$S$2)+SQRT(100*POWER($S4,2)-140*$S$2*$S4+329*POWER($S$2,2))/(2*$S$2)</f>
        <v>5.752010338268146</v>
      </c>
      <c r="U4" s="3"/>
      <c r="V4">
        <v>20</v>
      </c>
      <c r="W4">
        <v>10</v>
      </c>
      <c r="X4">
        <v>9</v>
      </c>
      <c r="Y4">
        <v>8</v>
      </c>
      <c r="Z4">
        <v>5</v>
      </c>
      <c r="AA4" s="3"/>
      <c r="AB4">
        <v>64</v>
      </c>
      <c r="AC4">
        <v>88</v>
      </c>
      <c r="AD4">
        <v>70</v>
      </c>
      <c r="AE4">
        <v>70</v>
      </c>
      <c r="AF4">
        <v>54</v>
      </c>
      <c r="AG4" s="3"/>
      <c r="AH4">
        <v>58.62</v>
      </c>
      <c r="AI4">
        <v>0</v>
      </c>
      <c r="AK4">
        <v>3.56</v>
      </c>
    </row>
    <row r="5" spans="1:37" ht="12.75">
      <c r="A5" t="s">
        <v>241</v>
      </c>
      <c r="B5">
        <v>1039</v>
      </c>
      <c r="D5">
        <v>2</v>
      </c>
      <c r="E5" t="s">
        <v>260</v>
      </c>
      <c r="F5">
        <v>2</v>
      </c>
      <c r="G5">
        <v>870</v>
      </c>
      <c r="H5">
        <v>1116.99</v>
      </c>
      <c r="I5">
        <f>$H5-$H4</f>
        <v>26.059999999999945</v>
      </c>
      <c r="J5" s="2">
        <f aca="true" t="shared" si="0" ref="J5:J59">$I5/$K$1</f>
        <v>8.686666666666648E-08</v>
      </c>
      <c r="K5" t="s">
        <v>354</v>
      </c>
      <c r="L5">
        <v>35</v>
      </c>
      <c r="M5">
        <v>226</v>
      </c>
      <c r="N5">
        <v>2</v>
      </c>
      <c r="O5" t="s">
        <v>260</v>
      </c>
      <c r="P5" s="12" t="s">
        <v>487</v>
      </c>
      <c r="Q5" s="12" t="s">
        <v>392</v>
      </c>
      <c r="R5">
        <v>1691</v>
      </c>
      <c r="S5">
        <f aca="true" t="shared" si="1" ref="S5:S59">1.01*10^(-1*($R5*$R$1)/20)</f>
        <v>0.2414787248088537</v>
      </c>
      <c r="T5" s="3">
        <f aca="true" t="shared" si="2" ref="T5:T59">(7*$S$2-10*$S5)/(2*$S$2)+SQRT(100*POWER($S5,2)-140*$S$2*$S5+329*POWER($S$2,2))/(2*$S$2)</f>
        <v>5.247433730365726</v>
      </c>
      <c r="U5" s="3"/>
      <c r="AA5" s="3"/>
      <c r="AG5" s="3"/>
      <c r="AH5">
        <v>26.81</v>
      </c>
      <c r="AI5">
        <f>$H5-$H4</f>
        <v>26.059999999999945</v>
      </c>
      <c r="AK5">
        <f>$AK4*10^((($AK$1/$AJ$2)*$AI5)/20)</f>
        <v>3.3318953200535852</v>
      </c>
    </row>
    <row r="6" spans="1:37" ht="12.75">
      <c r="A6" t="s">
        <v>242</v>
      </c>
      <c r="B6">
        <v>943</v>
      </c>
      <c r="D6">
        <v>3</v>
      </c>
      <c r="E6" t="s">
        <v>242</v>
      </c>
      <c r="F6">
        <v>2</v>
      </c>
      <c r="G6">
        <v>943</v>
      </c>
      <c r="H6">
        <v>1120.13</v>
      </c>
      <c r="I6">
        <f aca="true" t="shared" si="3" ref="I6:I59">$H6-$H5</f>
        <v>3.1400000000001</v>
      </c>
      <c r="J6" s="2">
        <f t="shared" si="0"/>
        <v>1.0466666666667E-08</v>
      </c>
      <c r="K6" t="s">
        <v>355</v>
      </c>
      <c r="L6">
        <v>28</v>
      </c>
      <c r="M6">
        <v>229</v>
      </c>
      <c r="N6">
        <v>3</v>
      </c>
      <c r="O6" t="s">
        <v>242</v>
      </c>
      <c r="P6" s="12" t="s">
        <v>488</v>
      </c>
      <c r="Q6" s="12" t="s">
        <v>393</v>
      </c>
      <c r="R6">
        <v>1663</v>
      </c>
      <c r="S6">
        <f t="shared" si="1"/>
        <v>0.24726854525804123</v>
      </c>
      <c r="T6" s="3">
        <f t="shared" si="2"/>
        <v>5.146690145045708</v>
      </c>
      <c r="U6" s="3"/>
      <c r="AA6" s="3"/>
      <c r="AG6" s="3"/>
      <c r="AH6">
        <v>58.62</v>
      </c>
      <c r="AI6">
        <f aca="true" t="shared" si="4" ref="AI6:AI59">$H6-$H5</f>
        <v>3.1400000000001</v>
      </c>
      <c r="AK6">
        <f>$AK5*10^((($AK$1/$AJ$2)*$AI6)/20)</f>
        <v>3.305416457104013</v>
      </c>
    </row>
    <row r="7" spans="1:37" ht="12.75">
      <c r="A7" t="s">
        <v>243</v>
      </c>
      <c r="B7">
        <v>858</v>
      </c>
      <c r="D7">
        <v>4</v>
      </c>
      <c r="E7" t="s">
        <v>261</v>
      </c>
      <c r="F7">
        <v>2</v>
      </c>
      <c r="G7">
        <v>870</v>
      </c>
      <c r="H7">
        <v>1142.92</v>
      </c>
      <c r="I7">
        <f t="shared" si="3"/>
        <v>22.789999999999964</v>
      </c>
      <c r="J7" s="2">
        <f t="shared" si="0"/>
        <v>7.596666666666655E-08</v>
      </c>
      <c r="K7" t="s">
        <v>356</v>
      </c>
      <c r="L7">
        <v>30</v>
      </c>
      <c r="M7">
        <v>211</v>
      </c>
      <c r="N7">
        <v>4</v>
      </c>
      <c r="O7" t="s">
        <v>261</v>
      </c>
      <c r="P7" s="12" t="s">
        <v>489</v>
      </c>
      <c r="Q7" s="12" t="s">
        <v>394</v>
      </c>
      <c r="R7">
        <v>1534</v>
      </c>
      <c r="S7">
        <f t="shared" si="1"/>
        <v>0.2757886403701254</v>
      </c>
      <c r="T7" s="3">
        <f t="shared" si="2"/>
        <v>4.689661243086081</v>
      </c>
      <c r="U7" s="3"/>
      <c r="AA7" s="3"/>
      <c r="AG7" s="3"/>
      <c r="AH7">
        <v>26.81</v>
      </c>
      <c r="AI7">
        <f t="shared" si="4"/>
        <v>22.789999999999964</v>
      </c>
      <c r="AK7">
        <f>$AK6*10^((($AK$1/$AJ$2)*$AI7)/20)</f>
        <v>3.1194365842277243</v>
      </c>
    </row>
    <row r="8" spans="1:33" ht="12.75">
      <c r="A8" t="s">
        <v>244</v>
      </c>
      <c r="B8">
        <v>765</v>
      </c>
      <c r="J8" s="2"/>
      <c r="T8" s="3"/>
      <c r="U8" s="3"/>
      <c r="AA8" s="3"/>
      <c r="AG8" s="3"/>
    </row>
    <row r="9" spans="1:33" ht="12.75">
      <c r="A9" t="s">
        <v>245</v>
      </c>
      <c r="B9">
        <v>658</v>
      </c>
      <c r="D9" t="s">
        <v>477</v>
      </c>
      <c r="E9" t="s">
        <v>82</v>
      </c>
      <c r="F9" t="s">
        <v>83</v>
      </c>
      <c r="J9" s="2"/>
      <c r="N9" t="s">
        <v>477</v>
      </c>
      <c r="O9" t="s">
        <v>297</v>
      </c>
      <c r="P9" t="s">
        <v>477</v>
      </c>
      <c r="T9" s="3"/>
      <c r="U9" s="3"/>
      <c r="AA9" s="3"/>
      <c r="AG9" s="3"/>
    </row>
    <row r="10" spans="1:37" ht="12.75">
      <c r="A10" t="s">
        <v>246</v>
      </c>
      <c r="B10">
        <v>556</v>
      </c>
      <c r="D10">
        <v>1</v>
      </c>
      <c r="E10" t="s">
        <v>243</v>
      </c>
      <c r="F10">
        <v>-1.5</v>
      </c>
      <c r="G10">
        <v>858</v>
      </c>
      <c r="H10">
        <v>1146.06</v>
      </c>
      <c r="I10">
        <f>$H10-$H7</f>
        <v>3.1399999999998727</v>
      </c>
      <c r="J10" s="2">
        <f t="shared" si="0"/>
        <v>1.0466666666666243E-08</v>
      </c>
      <c r="K10" t="s">
        <v>357</v>
      </c>
      <c r="L10">
        <v>29</v>
      </c>
      <c r="M10">
        <v>218</v>
      </c>
      <c r="N10">
        <v>1</v>
      </c>
      <c r="O10" t="s">
        <v>243</v>
      </c>
      <c r="P10" s="12" t="s">
        <v>490</v>
      </c>
      <c r="Q10" s="12" t="s">
        <v>395</v>
      </c>
      <c r="R10">
        <v>1506</v>
      </c>
      <c r="S10">
        <f t="shared" si="1"/>
        <v>0.2824010933343878</v>
      </c>
      <c r="T10" s="3">
        <f t="shared" si="2"/>
        <v>4.592424624569357</v>
      </c>
      <c r="U10" s="3"/>
      <c r="V10">
        <v>20</v>
      </c>
      <c r="W10">
        <v>6</v>
      </c>
      <c r="X10">
        <v>2</v>
      </c>
      <c r="Y10">
        <v>3</v>
      </c>
      <c r="Z10">
        <v>2</v>
      </c>
      <c r="AA10" s="3"/>
      <c r="AB10">
        <v>64</v>
      </c>
      <c r="AC10">
        <v>52</v>
      </c>
      <c r="AD10">
        <v>37</v>
      </c>
      <c r="AE10">
        <v>34</v>
      </c>
      <c r="AF10">
        <v>16</v>
      </c>
      <c r="AG10" s="3"/>
      <c r="AH10">
        <v>58.62</v>
      </c>
      <c r="AI10">
        <f>$H10-$H7</f>
        <v>3.1399999999998727</v>
      </c>
      <c r="AK10">
        <f>$AK7*10^((($AK$1/$AJ$2)*$AI10)/20)</f>
        <v>3.094646149397282</v>
      </c>
    </row>
    <row r="11" spans="1:37" ht="12.75">
      <c r="A11" t="s">
        <v>247</v>
      </c>
      <c r="B11">
        <v>452</v>
      </c>
      <c r="D11">
        <v>2</v>
      </c>
      <c r="E11" t="s">
        <v>262</v>
      </c>
      <c r="F11">
        <v>-1.5</v>
      </c>
      <c r="G11">
        <v>781</v>
      </c>
      <c r="H11">
        <v>1170.02</v>
      </c>
      <c r="I11">
        <f t="shared" si="3"/>
        <v>23.960000000000036</v>
      </c>
      <c r="J11" s="2">
        <f t="shared" si="0"/>
        <v>7.986666666666679E-08</v>
      </c>
      <c r="K11" t="s">
        <v>358</v>
      </c>
      <c r="L11">
        <v>26</v>
      </c>
      <c r="M11">
        <v>201</v>
      </c>
      <c r="N11">
        <v>2</v>
      </c>
      <c r="O11" t="s">
        <v>262</v>
      </c>
      <c r="P11" s="12" t="s">
        <v>491</v>
      </c>
      <c r="Q11" s="12" t="s">
        <v>396</v>
      </c>
      <c r="R11">
        <v>1373</v>
      </c>
      <c r="S11">
        <f t="shared" si="1"/>
        <v>0.31604132491216586</v>
      </c>
      <c r="T11" s="3">
        <f t="shared" si="2"/>
        <v>4.143076070939947</v>
      </c>
      <c r="U11" s="3"/>
      <c r="AA11" s="3"/>
      <c r="AG11" s="3"/>
      <c r="AH11">
        <v>26.81</v>
      </c>
      <c r="AI11">
        <f t="shared" si="4"/>
        <v>23.960000000000036</v>
      </c>
      <c r="AK11">
        <f>$AK10*10^((($AK$1/$AJ$2)*$AI11)/20)</f>
        <v>2.9118554652028066</v>
      </c>
    </row>
    <row r="12" spans="1:37" ht="12.75">
      <c r="A12" t="s">
        <v>248</v>
      </c>
      <c r="B12">
        <v>352</v>
      </c>
      <c r="D12">
        <v>3</v>
      </c>
      <c r="E12" t="s">
        <v>244</v>
      </c>
      <c r="F12">
        <v>-1.5</v>
      </c>
      <c r="G12">
        <v>765</v>
      </c>
      <c r="H12">
        <v>1174.6</v>
      </c>
      <c r="I12">
        <f t="shared" si="3"/>
        <v>4.579999999999927</v>
      </c>
      <c r="J12" s="2">
        <f t="shared" si="0"/>
        <v>1.5266666666666423E-08</v>
      </c>
      <c r="K12" t="s">
        <v>359</v>
      </c>
      <c r="L12">
        <v>26</v>
      </c>
      <c r="M12">
        <v>205</v>
      </c>
      <c r="N12">
        <v>3</v>
      </c>
      <c r="O12" t="s">
        <v>244</v>
      </c>
      <c r="P12" s="12" t="s">
        <v>492</v>
      </c>
      <c r="Q12" s="12" t="s">
        <v>397</v>
      </c>
      <c r="R12">
        <v>1339</v>
      </c>
      <c r="S12">
        <f t="shared" si="1"/>
        <v>0.32526615342828935</v>
      </c>
      <c r="T12" s="3">
        <f t="shared" si="2"/>
        <v>4.031995575031416</v>
      </c>
      <c r="U12" s="3"/>
      <c r="AA12" s="3"/>
      <c r="AG12" s="3"/>
      <c r="AH12">
        <v>58.62</v>
      </c>
      <c r="AI12">
        <f t="shared" si="4"/>
        <v>4.579999999999927</v>
      </c>
      <c r="AK12">
        <f>$AK11*10^((($AK$1/$AJ$2)*$AI12)/20)</f>
        <v>2.878163963676154</v>
      </c>
    </row>
    <row r="13" spans="1:37" ht="12.75">
      <c r="A13" t="s">
        <v>249</v>
      </c>
      <c r="B13">
        <v>253</v>
      </c>
      <c r="D13">
        <v>4</v>
      </c>
      <c r="E13" t="s">
        <v>263</v>
      </c>
      <c r="F13">
        <v>-1.5</v>
      </c>
      <c r="G13">
        <v>668</v>
      </c>
      <c r="H13">
        <v>1204.04</v>
      </c>
      <c r="I13">
        <f t="shared" si="3"/>
        <v>29.440000000000055</v>
      </c>
      <c r="J13" s="2">
        <f t="shared" si="0"/>
        <v>9.813333333333351E-08</v>
      </c>
      <c r="K13" t="s">
        <v>360</v>
      </c>
      <c r="L13">
        <v>25</v>
      </c>
      <c r="M13">
        <v>186</v>
      </c>
      <c r="N13">
        <v>4</v>
      </c>
      <c r="O13" t="s">
        <v>263</v>
      </c>
      <c r="P13" s="12" t="s">
        <v>493</v>
      </c>
      <c r="Q13" s="12" t="s">
        <v>398</v>
      </c>
      <c r="R13">
        <v>1188</v>
      </c>
      <c r="S13">
        <f t="shared" si="1"/>
        <v>0.36959949894008975</v>
      </c>
      <c r="T13" s="3">
        <f t="shared" si="2"/>
        <v>3.5604526828201823</v>
      </c>
      <c r="U13" s="3"/>
      <c r="AA13" s="3"/>
      <c r="AG13" s="3"/>
      <c r="AH13">
        <v>26.81</v>
      </c>
      <c r="AI13">
        <f t="shared" si="4"/>
        <v>29.440000000000055</v>
      </c>
      <c r="AK13">
        <f>$AK12*10^((($AK$1/$AJ$2)*$AI13)/20)</f>
        <v>2.670710814869543</v>
      </c>
    </row>
    <row r="14" spans="1:33" ht="12.75">
      <c r="A14" t="s">
        <v>250</v>
      </c>
      <c r="B14">
        <v>151</v>
      </c>
      <c r="J14" s="2"/>
      <c r="T14" s="3"/>
      <c r="U14" s="3"/>
      <c r="AA14" s="3"/>
      <c r="AG14" s="3"/>
    </row>
    <row r="15" spans="1:33" ht="12.75">
      <c r="A15" t="s">
        <v>251</v>
      </c>
      <c r="B15">
        <v>177</v>
      </c>
      <c r="D15" t="s">
        <v>477</v>
      </c>
      <c r="E15" t="s">
        <v>101</v>
      </c>
      <c r="F15" t="s">
        <v>103</v>
      </c>
      <c r="J15" s="2"/>
      <c r="N15" t="s">
        <v>477</v>
      </c>
      <c r="O15" t="s">
        <v>290</v>
      </c>
      <c r="P15" t="s">
        <v>477</v>
      </c>
      <c r="T15" s="3"/>
      <c r="U15" s="3"/>
      <c r="AA15" s="3"/>
      <c r="AG15" s="3"/>
    </row>
    <row r="16" spans="1:37" ht="12.75">
      <c r="A16" t="s">
        <v>252</v>
      </c>
      <c r="B16">
        <v>282</v>
      </c>
      <c r="D16">
        <v>1</v>
      </c>
      <c r="E16" t="s">
        <v>245</v>
      </c>
      <c r="F16">
        <v>-5.5</v>
      </c>
      <c r="G16">
        <v>658</v>
      </c>
      <c r="H16">
        <v>1207.42</v>
      </c>
      <c r="I16">
        <f>$H16-$H13</f>
        <v>3.380000000000109</v>
      </c>
      <c r="J16" s="2">
        <f t="shared" si="0"/>
        <v>1.126666666666703E-08</v>
      </c>
      <c r="K16" t="s">
        <v>361</v>
      </c>
      <c r="L16">
        <v>25</v>
      </c>
      <c r="M16">
        <v>191</v>
      </c>
      <c r="N16">
        <v>1</v>
      </c>
      <c r="O16" t="s">
        <v>245</v>
      </c>
      <c r="P16" s="12" t="s">
        <v>494</v>
      </c>
      <c r="Q16" s="12" t="s">
        <v>399</v>
      </c>
      <c r="R16">
        <v>1159</v>
      </c>
      <c r="S16">
        <f t="shared" si="1"/>
        <v>0.3787815996314796</v>
      </c>
      <c r="T16" s="3">
        <f t="shared" si="2"/>
        <v>3.4742696277946923</v>
      </c>
      <c r="U16" s="3"/>
      <c r="V16">
        <v>14</v>
      </c>
      <c r="W16">
        <v>8</v>
      </c>
      <c r="X16">
        <v>5</v>
      </c>
      <c r="Y16">
        <v>4</v>
      </c>
      <c r="Z16">
        <v>2</v>
      </c>
      <c r="AA16" s="3"/>
      <c r="AB16">
        <v>46</v>
      </c>
      <c r="AC16">
        <v>47</v>
      </c>
      <c r="AD16">
        <v>28</v>
      </c>
      <c r="AE16">
        <v>26</v>
      </c>
      <c r="AF16">
        <v>12</v>
      </c>
      <c r="AG16" s="3"/>
      <c r="AH16">
        <v>58.62</v>
      </c>
      <c r="AI16">
        <f>$H16-$H13</f>
        <v>3.380000000000109</v>
      </c>
      <c r="AK16">
        <f>$AK13*10^((($AK$1/$AJ$2)*$AI16)/20)</f>
        <v>2.6478711537010446</v>
      </c>
    </row>
    <row r="17" spans="1:37" ht="12.75">
      <c r="A17" t="s">
        <v>253</v>
      </c>
      <c r="B17">
        <v>383</v>
      </c>
      <c r="D17">
        <v>2</v>
      </c>
      <c r="E17" t="s">
        <v>264</v>
      </c>
      <c r="F17">
        <v>-5.5</v>
      </c>
      <c r="G17">
        <v>574</v>
      </c>
      <c r="H17">
        <v>1233.75</v>
      </c>
      <c r="I17">
        <f t="shared" si="3"/>
        <v>26.329999999999927</v>
      </c>
      <c r="J17" s="2">
        <f t="shared" si="0"/>
        <v>8.776666666666643E-08</v>
      </c>
      <c r="K17" t="s">
        <v>362</v>
      </c>
      <c r="L17">
        <v>23</v>
      </c>
      <c r="M17">
        <v>173</v>
      </c>
      <c r="N17">
        <v>2</v>
      </c>
      <c r="O17" t="s">
        <v>264</v>
      </c>
      <c r="P17" s="12" t="s">
        <v>495</v>
      </c>
      <c r="Q17" s="12" t="s">
        <v>400</v>
      </c>
      <c r="R17">
        <v>1019</v>
      </c>
      <c r="S17">
        <f t="shared" si="1"/>
        <v>0.42642128424307535</v>
      </c>
      <c r="T17" s="3">
        <f t="shared" si="2"/>
        <v>3.0795158152990023</v>
      </c>
      <c r="U17" s="3"/>
      <c r="AA17" s="3"/>
      <c r="AG17" s="3"/>
      <c r="AH17">
        <v>26.81</v>
      </c>
      <c r="AI17">
        <f t="shared" si="4"/>
        <v>26.329999999999927</v>
      </c>
      <c r="AK17">
        <f>$AK16*10^((($AK$1/$AJ$2)*$AI17)/20)</f>
        <v>2.476510872396187</v>
      </c>
    </row>
    <row r="18" spans="1:37" ht="12.75">
      <c r="A18" t="s">
        <v>254</v>
      </c>
      <c r="B18">
        <v>488</v>
      </c>
      <c r="D18">
        <v>3</v>
      </c>
      <c r="E18" t="s">
        <v>246</v>
      </c>
      <c r="F18">
        <v>-5.5</v>
      </c>
      <c r="G18">
        <v>556</v>
      </c>
      <c r="H18">
        <v>1237.91</v>
      </c>
      <c r="I18">
        <f t="shared" si="3"/>
        <v>4.160000000000082</v>
      </c>
      <c r="J18" s="2">
        <f t="shared" si="0"/>
        <v>1.386666666666694E-08</v>
      </c>
      <c r="K18" t="s">
        <v>363</v>
      </c>
      <c r="L18">
        <v>23</v>
      </c>
      <c r="M18">
        <v>179</v>
      </c>
      <c r="N18">
        <v>3</v>
      </c>
      <c r="O18" t="s">
        <v>246</v>
      </c>
      <c r="P18" s="12" t="s">
        <v>496</v>
      </c>
      <c r="Q18" s="12" t="s">
        <v>401</v>
      </c>
      <c r="R18">
        <v>987</v>
      </c>
      <c r="S18">
        <f t="shared" si="1"/>
        <v>0.4381258458681262</v>
      </c>
      <c r="T18" s="3">
        <f t="shared" si="2"/>
        <v>2.994366501344162</v>
      </c>
      <c r="U18" s="3"/>
      <c r="AA18" s="3"/>
      <c r="AG18" s="3"/>
      <c r="AH18">
        <v>58.62</v>
      </c>
      <c r="AI18">
        <f t="shared" si="4"/>
        <v>4.160000000000082</v>
      </c>
      <c r="AK18">
        <f>$AK17*10^((($AK$1/$AJ$2)*$AI18)/20)</f>
        <v>2.4504703338520986</v>
      </c>
    </row>
    <row r="19" spans="1:37" ht="12.75">
      <c r="A19" t="s">
        <v>255</v>
      </c>
      <c r="B19">
        <v>573</v>
      </c>
      <c r="D19">
        <v>4</v>
      </c>
      <c r="E19" t="s">
        <v>265</v>
      </c>
      <c r="F19">
        <v>-5.5</v>
      </c>
      <c r="G19">
        <v>482</v>
      </c>
      <c r="H19">
        <v>1262.06</v>
      </c>
      <c r="I19">
        <f t="shared" si="3"/>
        <v>24.149999999999864</v>
      </c>
      <c r="J19" s="2">
        <f t="shared" si="0"/>
        <v>8.049999999999955E-08</v>
      </c>
      <c r="K19" t="s">
        <v>364</v>
      </c>
      <c r="L19">
        <v>22</v>
      </c>
      <c r="M19">
        <v>161</v>
      </c>
      <c r="N19">
        <v>4</v>
      </c>
      <c r="O19" t="s">
        <v>265</v>
      </c>
      <c r="P19" s="12" t="s">
        <v>497</v>
      </c>
      <c r="Q19" s="12" t="s">
        <v>402</v>
      </c>
      <c r="R19">
        <v>856</v>
      </c>
      <c r="S19">
        <f t="shared" si="1"/>
        <v>0.48948723856392495</v>
      </c>
      <c r="T19" s="3">
        <f t="shared" si="2"/>
        <v>2.665779872613797</v>
      </c>
      <c r="U19" s="3"/>
      <c r="AA19" s="3"/>
      <c r="AG19" s="3"/>
      <c r="AH19">
        <v>74.65</v>
      </c>
      <c r="AI19">
        <f t="shared" si="4"/>
        <v>24.149999999999864</v>
      </c>
      <c r="AK19">
        <f>$AK18*10^((($AK$1/$AJ$2)*$AI19)/20)</f>
        <v>2.304616092903484</v>
      </c>
    </row>
    <row r="20" spans="1:33" ht="12.75">
      <c r="A20" t="s">
        <v>256</v>
      </c>
      <c r="B20">
        <v>677</v>
      </c>
      <c r="J20" s="2"/>
      <c r="T20" s="3"/>
      <c r="U20" s="3"/>
      <c r="AA20" s="3"/>
      <c r="AG20" s="3"/>
    </row>
    <row r="21" spans="1:33" ht="12.75">
      <c r="A21" t="s">
        <v>257</v>
      </c>
      <c r="B21">
        <v>790</v>
      </c>
      <c r="D21" t="s">
        <v>477</v>
      </c>
      <c r="E21" t="s">
        <v>102</v>
      </c>
      <c r="F21" t="s">
        <v>86</v>
      </c>
      <c r="J21" s="2"/>
      <c r="N21" t="s">
        <v>477</v>
      </c>
      <c r="O21" t="s">
        <v>291</v>
      </c>
      <c r="P21" t="s">
        <v>477</v>
      </c>
      <c r="T21" s="3"/>
      <c r="U21" s="3"/>
      <c r="AA21" s="3"/>
      <c r="AG21" s="3"/>
    </row>
    <row r="22" spans="1:37" ht="12.75">
      <c r="A22" t="s">
        <v>258</v>
      </c>
      <c r="B22">
        <v>871</v>
      </c>
      <c r="D22">
        <v>1</v>
      </c>
      <c r="E22" t="s">
        <v>247</v>
      </c>
      <c r="F22">
        <v>-10</v>
      </c>
      <c r="G22">
        <v>452</v>
      </c>
      <c r="H22">
        <v>1269.45</v>
      </c>
      <c r="I22">
        <f>$H22-$H19</f>
        <v>7.3900000000001</v>
      </c>
      <c r="J22" s="2">
        <f t="shared" si="0"/>
        <v>2.4633333333333666E-08</v>
      </c>
      <c r="K22" t="s">
        <v>365</v>
      </c>
      <c r="L22">
        <v>21</v>
      </c>
      <c r="M22">
        <v>166</v>
      </c>
      <c r="N22">
        <v>1</v>
      </c>
      <c r="O22" t="s">
        <v>247</v>
      </c>
      <c r="P22" s="12" t="s">
        <v>497</v>
      </c>
      <c r="Q22" s="12" t="s">
        <v>403</v>
      </c>
      <c r="R22">
        <v>808</v>
      </c>
      <c r="S22">
        <f t="shared" si="1"/>
        <v>0.509778334153938</v>
      </c>
      <c r="T22" s="3">
        <f t="shared" si="2"/>
        <v>2.553389940521983</v>
      </c>
      <c r="U22" s="3"/>
      <c r="V22">
        <v>10</v>
      </c>
      <c r="W22">
        <v>6</v>
      </c>
      <c r="X22">
        <v>4</v>
      </c>
      <c r="Y22">
        <v>5</v>
      </c>
      <c r="Z22">
        <v>3</v>
      </c>
      <c r="AA22" s="3"/>
      <c r="AB22">
        <v>24</v>
      </c>
      <c r="AC22">
        <v>40</v>
      </c>
      <c r="AD22">
        <v>26</v>
      </c>
      <c r="AE22">
        <v>20</v>
      </c>
      <c r="AF22">
        <v>6</v>
      </c>
      <c r="AG22" s="3"/>
      <c r="AH22">
        <v>74.65</v>
      </c>
      <c r="AI22">
        <f>$H22-$H19</f>
        <v>7.3900000000001</v>
      </c>
      <c r="AK22">
        <f>$AK19*10^((($AK$1/$AJ$2)*$AI22)/20)</f>
        <v>2.2617433235237936</v>
      </c>
    </row>
    <row r="23" spans="1:37" ht="12.75">
      <c r="A23" t="s">
        <v>259</v>
      </c>
      <c r="B23">
        <v>958</v>
      </c>
      <c r="D23">
        <v>2</v>
      </c>
      <c r="E23" t="s">
        <v>266</v>
      </c>
      <c r="F23">
        <v>-10</v>
      </c>
      <c r="G23">
        <v>380</v>
      </c>
      <c r="H23">
        <v>1292.65</v>
      </c>
      <c r="I23">
        <f t="shared" si="3"/>
        <v>23.200000000000045</v>
      </c>
      <c r="J23" s="2">
        <f t="shared" si="0"/>
        <v>7.733333333333348E-08</v>
      </c>
      <c r="K23" t="s">
        <v>366</v>
      </c>
      <c r="L23">
        <v>21</v>
      </c>
      <c r="M23">
        <v>149</v>
      </c>
      <c r="N23">
        <v>2</v>
      </c>
      <c r="O23" t="s">
        <v>266</v>
      </c>
      <c r="P23" s="12" t="s">
        <v>498</v>
      </c>
      <c r="Q23" s="12" t="s">
        <v>404</v>
      </c>
      <c r="R23">
        <v>681</v>
      </c>
      <c r="S23">
        <f t="shared" si="1"/>
        <v>0.5676150130985155</v>
      </c>
      <c r="T23" s="3">
        <f t="shared" si="2"/>
        <v>2.2762600319474</v>
      </c>
      <c r="U23" s="3"/>
      <c r="AA23" s="3"/>
      <c r="AG23" s="3"/>
      <c r="AH23">
        <v>74.65</v>
      </c>
      <c r="AI23">
        <f t="shared" si="4"/>
        <v>23.200000000000045</v>
      </c>
      <c r="AK23">
        <f>$AK22*10^((($AK$1/$AJ$2)*$AI23)/20)</f>
        <v>2.1322633170752128</v>
      </c>
    </row>
    <row r="24" spans="4:37" ht="12.75">
      <c r="D24">
        <v>3</v>
      </c>
      <c r="E24" t="s">
        <v>248</v>
      </c>
      <c r="F24">
        <v>-10</v>
      </c>
      <c r="G24">
        <v>352</v>
      </c>
      <c r="H24">
        <v>1300.04</v>
      </c>
      <c r="I24">
        <f t="shared" si="3"/>
        <v>7.389999999999873</v>
      </c>
      <c r="J24" s="2">
        <f t="shared" si="0"/>
        <v>2.463333333333291E-08</v>
      </c>
      <c r="K24" t="s">
        <v>367</v>
      </c>
      <c r="L24">
        <v>20</v>
      </c>
      <c r="M24">
        <v>150</v>
      </c>
      <c r="N24">
        <v>3</v>
      </c>
      <c r="O24" t="s">
        <v>248</v>
      </c>
      <c r="P24" s="12" t="s">
        <v>499</v>
      </c>
      <c r="Q24" s="12" t="s">
        <v>405</v>
      </c>
      <c r="R24">
        <v>636</v>
      </c>
      <c r="S24">
        <f t="shared" si="1"/>
        <v>0.5896460231271395</v>
      </c>
      <c r="T24" s="3">
        <f t="shared" si="2"/>
        <v>2.184919351028002</v>
      </c>
      <c r="U24" s="3"/>
      <c r="AA24" s="3"/>
      <c r="AG24" s="3"/>
      <c r="AH24">
        <v>74.65</v>
      </c>
      <c r="AI24">
        <f t="shared" si="4"/>
        <v>7.389999999999873</v>
      </c>
      <c r="AK24">
        <f>$AK23*10^((($AK$1/$AJ$2)*$AI24)/20)</f>
        <v>2.092596826100325</v>
      </c>
    </row>
    <row r="25" spans="1:37" ht="12.75">
      <c r="A25" t="s">
        <v>260</v>
      </c>
      <c r="B25">
        <v>955</v>
      </c>
      <c r="D25">
        <v>4</v>
      </c>
      <c r="E25" t="s">
        <v>267</v>
      </c>
      <c r="F25">
        <v>-10</v>
      </c>
      <c r="G25">
        <v>282</v>
      </c>
      <c r="H25">
        <v>1323.23</v>
      </c>
      <c r="I25">
        <f t="shared" si="3"/>
        <v>23.190000000000055</v>
      </c>
      <c r="J25" s="2">
        <f t="shared" si="0"/>
        <v>7.730000000000018E-08</v>
      </c>
      <c r="K25" t="s">
        <v>368</v>
      </c>
      <c r="L25">
        <v>18</v>
      </c>
      <c r="M25">
        <v>134</v>
      </c>
      <c r="N25">
        <v>4</v>
      </c>
      <c r="O25" t="s">
        <v>267</v>
      </c>
      <c r="P25" s="12" t="s">
        <v>500</v>
      </c>
      <c r="Q25" s="12" t="s">
        <v>406</v>
      </c>
      <c r="R25">
        <v>511</v>
      </c>
      <c r="S25">
        <f t="shared" si="1"/>
        <v>0.6554338604735503</v>
      </c>
      <c r="T25" s="3">
        <f t="shared" si="2"/>
        <v>1.9491152022290734</v>
      </c>
      <c r="U25" s="3"/>
      <c r="AA25" s="3"/>
      <c r="AG25" s="3"/>
      <c r="AH25">
        <v>74.65</v>
      </c>
      <c r="AI25">
        <f t="shared" si="4"/>
        <v>23.190000000000055</v>
      </c>
      <c r="AK25">
        <f>$AK24*10^((($AK$1/$AJ$2)*$AI25)/20)</f>
        <v>1.97285022782101</v>
      </c>
    </row>
    <row r="26" spans="1:33" ht="12.75">
      <c r="A26" t="s">
        <v>261</v>
      </c>
      <c r="B26">
        <v>870</v>
      </c>
      <c r="J26" s="2"/>
      <c r="T26" s="3"/>
      <c r="U26" s="3"/>
      <c r="AA26" s="3"/>
      <c r="AG26" s="3"/>
    </row>
    <row r="27" spans="1:33" ht="12.75">
      <c r="A27" t="s">
        <v>262</v>
      </c>
      <c r="B27">
        <v>781</v>
      </c>
      <c r="D27" t="s">
        <v>477</v>
      </c>
      <c r="E27" t="s">
        <v>87</v>
      </c>
      <c r="F27" t="s">
        <v>88</v>
      </c>
      <c r="J27" s="2"/>
      <c r="N27" t="s">
        <v>477</v>
      </c>
      <c r="O27" t="s">
        <v>292</v>
      </c>
      <c r="P27" t="s">
        <v>477</v>
      </c>
      <c r="T27" s="3"/>
      <c r="U27" s="3"/>
      <c r="AA27" s="3"/>
      <c r="AG27" s="3"/>
    </row>
    <row r="28" spans="1:37" ht="12.75">
      <c r="A28" t="s">
        <v>263</v>
      </c>
      <c r="B28">
        <v>668</v>
      </c>
      <c r="D28">
        <v>1</v>
      </c>
      <c r="E28" t="s">
        <v>249</v>
      </c>
      <c r="F28">
        <v>-10</v>
      </c>
      <c r="G28">
        <v>253</v>
      </c>
      <c r="H28">
        <v>1330.62</v>
      </c>
      <c r="I28">
        <f>$H28-$H25</f>
        <v>7.389999999999873</v>
      </c>
      <c r="J28" s="2">
        <f t="shared" si="0"/>
        <v>2.463333333333291E-08</v>
      </c>
      <c r="K28" t="s">
        <v>369</v>
      </c>
      <c r="L28">
        <v>18</v>
      </c>
      <c r="M28">
        <v>138</v>
      </c>
      <c r="N28">
        <v>1</v>
      </c>
      <c r="O28" t="s">
        <v>249</v>
      </c>
      <c r="P28" s="12" t="s">
        <v>501</v>
      </c>
      <c r="Q28" s="12" t="s">
        <v>407</v>
      </c>
      <c r="R28">
        <v>464</v>
      </c>
      <c r="S28">
        <f t="shared" si="1"/>
        <v>0.6820266953217776</v>
      </c>
      <c r="T28" s="3">
        <f t="shared" si="2"/>
        <v>1.866982749005949</v>
      </c>
      <c r="U28" s="3"/>
      <c r="V28">
        <v>10</v>
      </c>
      <c r="W28">
        <v>2</v>
      </c>
      <c r="X28">
        <v>2</v>
      </c>
      <c r="Y28">
        <v>2</v>
      </c>
      <c r="Z28">
        <v>4</v>
      </c>
      <c r="AA28" s="3"/>
      <c r="AB28">
        <v>4</v>
      </c>
      <c r="AC28">
        <v>32</v>
      </c>
      <c r="AD28">
        <v>18</v>
      </c>
      <c r="AE28">
        <v>14</v>
      </c>
      <c r="AF28">
        <v>6</v>
      </c>
      <c r="AG28" s="3"/>
      <c r="AH28">
        <v>74.65</v>
      </c>
      <c r="AI28">
        <f>$H28-$H25</f>
        <v>7.389999999999873</v>
      </c>
      <c r="AK28">
        <f>$AK25*10^((($AK$1/$AJ$2)*$AI28)/20)</f>
        <v>1.9361492982829034</v>
      </c>
    </row>
    <row r="29" spans="1:37" ht="12.75">
      <c r="A29" t="s">
        <v>264</v>
      </c>
      <c r="B29">
        <v>574</v>
      </c>
      <c r="D29">
        <v>2</v>
      </c>
      <c r="E29" t="s">
        <v>268</v>
      </c>
      <c r="F29">
        <v>-10</v>
      </c>
      <c r="G29">
        <v>177</v>
      </c>
      <c r="H29">
        <v>1353.82</v>
      </c>
      <c r="I29">
        <f t="shared" si="3"/>
        <v>23.200000000000045</v>
      </c>
      <c r="J29" s="2">
        <f t="shared" si="0"/>
        <v>7.733333333333348E-08</v>
      </c>
      <c r="K29" t="s">
        <v>370</v>
      </c>
      <c r="L29">
        <v>17</v>
      </c>
      <c r="M29">
        <v>122</v>
      </c>
      <c r="N29">
        <v>2</v>
      </c>
      <c r="O29" t="s">
        <v>268</v>
      </c>
      <c r="P29" s="12" t="s">
        <v>502</v>
      </c>
      <c r="Q29" s="12" t="s">
        <v>408</v>
      </c>
      <c r="R29">
        <v>338</v>
      </c>
      <c r="S29">
        <f t="shared" si="1"/>
        <v>0.7587633997460109</v>
      </c>
      <c r="T29" s="3">
        <f t="shared" si="2"/>
        <v>1.6632619521725154</v>
      </c>
      <c r="U29" s="3"/>
      <c r="AA29" s="3"/>
      <c r="AG29" s="3"/>
      <c r="AH29">
        <v>74.65</v>
      </c>
      <c r="AI29">
        <f t="shared" si="4"/>
        <v>23.200000000000045</v>
      </c>
      <c r="AK29">
        <f>$AK28*10^((($AK$1/$AJ$2)*$AI29)/20)</f>
        <v>1.8253088589546658</v>
      </c>
    </row>
    <row r="30" spans="1:37" ht="12.75">
      <c r="A30" t="s">
        <v>265</v>
      </c>
      <c r="B30">
        <v>482</v>
      </c>
      <c r="D30">
        <v>3</v>
      </c>
      <c r="E30" t="s">
        <v>250</v>
      </c>
      <c r="F30">
        <v>-10</v>
      </c>
      <c r="G30">
        <v>151</v>
      </c>
      <c r="H30">
        <v>1361.21</v>
      </c>
      <c r="I30">
        <f t="shared" si="3"/>
        <v>7.3900000000001</v>
      </c>
      <c r="J30" s="2">
        <f t="shared" si="0"/>
        <v>2.4633333333333666E-08</v>
      </c>
      <c r="K30" t="s">
        <v>371</v>
      </c>
      <c r="L30">
        <v>14</v>
      </c>
      <c r="M30">
        <v>130</v>
      </c>
      <c r="N30">
        <v>3</v>
      </c>
      <c r="O30" t="s">
        <v>250</v>
      </c>
      <c r="P30" s="12" t="s">
        <v>503</v>
      </c>
      <c r="Q30" s="12" t="s">
        <v>409</v>
      </c>
      <c r="R30">
        <v>291</v>
      </c>
      <c r="S30">
        <f t="shared" si="1"/>
        <v>0.7895486108789036</v>
      </c>
      <c r="T30" s="3">
        <f t="shared" si="2"/>
        <v>1.5930860351874685</v>
      </c>
      <c r="U30" s="3"/>
      <c r="AA30" s="3"/>
      <c r="AG30" s="3"/>
      <c r="AH30">
        <v>74.65</v>
      </c>
      <c r="AI30">
        <f t="shared" si="4"/>
        <v>7.3900000000001</v>
      </c>
      <c r="AK30">
        <f>$AK29*10^((($AK$1/$AJ$2)*$AI30)/20)</f>
        <v>1.7913526412585212</v>
      </c>
    </row>
    <row r="31" spans="1:37" ht="12.75">
      <c r="A31" t="s">
        <v>266</v>
      </c>
      <c r="B31">
        <v>380</v>
      </c>
      <c r="D31">
        <v>4</v>
      </c>
      <c r="E31" t="s">
        <v>269</v>
      </c>
      <c r="F31">
        <v>-10</v>
      </c>
      <c r="G31">
        <v>172</v>
      </c>
      <c r="H31">
        <v>1386.18</v>
      </c>
      <c r="I31">
        <f t="shared" si="3"/>
        <v>24.970000000000027</v>
      </c>
      <c r="J31" s="2">
        <f t="shared" si="0"/>
        <v>8.323333333333342E-08</v>
      </c>
      <c r="K31" t="s">
        <v>372</v>
      </c>
      <c r="L31">
        <v>16</v>
      </c>
      <c r="M31">
        <v>113</v>
      </c>
      <c r="N31">
        <v>4</v>
      </c>
      <c r="O31" t="s">
        <v>269</v>
      </c>
      <c r="P31" s="12" t="s">
        <v>504</v>
      </c>
      <c r="Q31" s="12" t="s">
        <v>410</v>
      </c>
      <c r="R31">
        <v>158</v>
      </c>
      <c r="S31">
        <f t="shared" si="1"/>
        <v>0.8836013562074401</v>
      </c>
      <c r="T31" s="3">
        <f t="shared" si="2"/>
        <v>1.4102846582243238</v>
      </c>
      <c r="U31" s="3"/>
      <c r="AA31" s="3"/>
      <c r="AG31" s="3"/>
      <c r="AH31">
        <v>74.65</v>
      </c>
      <c r="AI31">
        <f t="shared" si="4"/>
        <v>24.970000000000027</v>
      </c>
      <c r="AK31">
        <f>$AK30*10^((($AK$1/$AJ$2)*$AI31)/20)</f>
        <v>1.6812229666283316</v>
      </c>
    </row>
    <row r="32" spans="1:33" ht="12.75">
      <c r="A32" t="s">
        <v>267</v>
      </c>
      <c r="B32">
        <v>282</v>
      </c>
      <c r="F32" s="36" t="s">
        <v>553</v>
      </c>
      <c r="J32" s="2"/>
      <c r="T32" s="36"/>
      <c r="U32" s="9"/>
      <c r="AA32" s="3"/>
      <c r="AG32" s="3"/>
    </row>
    <row r="33" spans="1:33" ht="12.75">
      <c r="A33" t="s">
        <v>268</v>
      </c>
      <c r="B33">
        <v>177</v>
      </c>
      <c r="D33" t="s">
        <v>477</v>
      </c>
      <c r="E33" t="s">
        <v>89</v>
      </c>
      <c r="F33" t="s">
        <v>90</v>
      </c>
      <c r="J33" s="2"/>
      <c r="N33" t="s">
        <v>477</v>
      </c>
      <c r="O33" t="s">
        <v>293</v>
      </c>
      <c r="P33" t="s">
        <v>477</v>
      </c>
      <c r="T33" s="3"/>
      <c r="U33" s="9"/>
      <c r="AA33" s="3"/>
      <c r="AG33" s="3"/>
    </row>
    <row r="34" spans="1:37" ht="12.75">
      <c r="A34" t="s">
        <v>269</v>
      </c>
      <c r="B34">
        <v>172</v>
      </c>
      <c r="D34">
        <v>1</v>
      </c>
      <c r="E34" t="s">
        <v>251</v>
      </c>
      <c r="F34">
        <v>-10</v>
      </c>
      <c r="G34">
        <v>177</v>
      </c>
      <c r="H34">
        <v>1388.92</v>
      </c>
      <c r="I34">
        <f>$H34-$H31</f>
        <v>2.740000000000009</v>
      </c>
      <c r="J34" s="2">
        <f t="shared" si="0"/>
        <v>9.133333333333364E-09</v>
      </c>
      <c r="K34" t="s">
        <v>373</v>
      </c>
      <c r="L34">
        <v>17</v>
      </c>
      <c r="M34">
        <v>112</v>
      </c>
      <c r="N34">
        <v>1</v>
      </c>
      <c r="O34" t="s">
        <v>251</v>
      </c>
      <c r="P34" s="12" t="s">
        <v>505</v>
      </c>
      <c r="Q34" s="12" t="s">
        <v>411</v>
      </c>
      <c r="R34">
        <v>166</v>
      </c>
      <c r="S34">
        <f t="shared" si="1"/>
        <v>0.8776399293179088</v>
      </c>
      <c r="T34" s="3">
        <f t="shared" si="2"/>
        <v>1.4206520856280633</v>
      </c>
      <c r="U34" s="9"/>
      <c r="V34">
        <v>14</v>
      </c>
      <c r="W34">
        <v>2</v>
      </c>
      <c r="X34">
        <v>16</v>
      </c>
      <c r="Y34">
        <v>20</v>
      </c>
      <c r="Z34">
        <v>37</v>
      </c>
      <c r="AA34" s="3"/>
      <c r="AB34">
        <v>6</v>
      </c>
      <c r="AC34">
        <v>3</v>
      </c>
      <c r="AD34">
        <v>6</v>
      </c>
      <c r="AE34">
        <v>6</v>
      </c>
      <c r="AF34">
        <v>7</v>
      </c>
      <c r="AG34" s="3"/>
      <c r="AH34">
        <v>58.62</v>
      </c>
      <c r="AI34">
        <f>$H34-$H31</f>
        <v>2.740000000000009</v>
      </c>
      <c r="AK34">
        <f>$AK31*10^((($AK$1/$AJ$2)*$AI34)/20)</f>
        <v>1.6695582377660843</v>
      </c>
    </row>
    <row r="35" spans="1:37" ht="12.75">
      <c r="A35" t="s">
        <v>270</v>
      </c>
      <c r="B35">
        <v>262</v>
      </c>
      <c r="D35">
        <v>2</v>
      </c>
      <c r="E35" t="s">
        <v>270</v>
      </c>
      <c r="F35">
        <v>-10</v>
      </c>
      <c r="G35">
        <v>262</v>
      </c>
      <c r="H35">
        <v>1415.07</v>
      </c>
      <c r="I35">
        <f t="shared" si="3"/>
        <v>26.149999999999864</v>
      </c>
      <c r="J35" s="2">
        <f t="shared" si="0"/>
        <v>8.716666666666621E-08</v>
      </c>
      <c r="K35" t="s">
        <v>374</v>
      </c>
      <c r="L35">
        <v>27</v>
      </c>
      <c r="M35">
        <v>116</v>
      </c>
      <c r="N35">
        <v>2</v>
      </c>
      <c r="O35" t="s">
        <v>270</v>
      </c>
      <c r="P35" s="12" t="s">
        <v>506</v>
      </c>
      <c r="Q35" s="12" t="s">
        <v>412</v>
      </c>
      <c r="R35">
        <v>303</v>
      </c>
      <c r="S35">
        <f t="shared" si="1"/>
        <v>0.7815717867337871</v>
      </c>
      <c r="T35" s="3">
        <f t="shared" si="2"/>
        <v>1.6107153252623974</v>
      </c>
      <c r="U35" s="9"/>
      <c r="AA35" s="3"/>
      <c r="AG35" s="3"/>
      <c r="AH35">
        <v>26.81</v>
      </c>
      <c r="AI35">
        <f t="shared" si="4"/>
        <v>26.149999999999864</v>
      </c>
      <c r="AK35">
        <f>$AK34*10^((($AK$1/$AJ$2)*$AI35)/20)</f>
        <v>1.5622250714305495</v>
      </c>
    </row>
    <row r="36" spans="1:37" ht="12.75">
      <c r="A36" t="s">
        <v>271</v>
      </c>
      <c r="B36">
        <v>367</v>
      </c>
      <c r="D36">
        <v>3</v>
      </c>
      <c r="E36" t="s">
        <v>252</v>
      </c>
      <c r="F36">
        <v>-10</v>
      </c>
      <c r="G36">
        <v>282</v>
      </c>
      <c r="H36">
        <v>1420.66</v>
      </c>
      <c r="I36">
        <f t="shared" si="3"/>
        <v>5.5900000000001455</v>
      </c>
      <c r="J36" s="2">
        <f t="shared" si="0"/>
        <v>1.8633333333333818E-08</v>
      </c>
      <c r="K36" t="s">
        <v>375</v>
      </c>
      <c r="L36">
        <v>30</v>
      </c>
      <c r="M36">
        <v>113</v>
      </c>
      <c r="N36">
        <v>3</v>
      </c>
      <c r="O36" t="s">
        <v>252</v>
      </c>
      <c r="P36" s="12" t="s">
        <v>507</v>
      </c>
      <c r="Q36" s="12" t="s">
        <v>413</v>
      </c>
      <c r="R36">
        <v>343</v>
      </c>
      <c r="S36">
        <f t="shared" si="1"/>
        <v>0.7555598536004828</v>
      </c>
      <c r="T36" s="3">
        <f t="shared" si="2"/>
        <v>1.670907649123162</v>
      </c>
      <c r="U36" s="9"/>
      <c r="AA36" s="3"/>
      <c r="AG36" s="3"/>
      <c r="AH36">
        <v>58.62</v>
      </c>
      <c r="AI36">
        <f t="shared" si="4"/>
        <v>5.5900000000001455</v>
      </c>
      <c r="AK36">
        <f>$AK35*10^((($AK$1/$AJ$2)*$AI36)/20)</f>
        <v>1.5401915257495444</v>
      </c>
    </row>
    <row r="37" spans="1:37" ht="12.75">
      <c r="A37" t="s">
        <v>272</v>
      </c>
      <c r="B37">
        <v>476</v>
      </c>
      <c r="D37">
        <v>4</v>
      </c>
      <c r="E37" t="s">
        <v>271</v>
      </c>
      <c r="F37">
        <v>-10</v>
      </c>
      <c r="G37">
        <v>367</v>
      </c>
      <c r="H37">
        <v>1446.67</v>
      </c>
      <c r="I37">
        <f t="shared" si="3"/>
        <v>26.00999999999999</v>
      </c>
      <c r="J37" s="2">
        <f t="shared" si="0"/>
        <v>8.669999999999998E-08</v>
      </c>
      <c r="K37" t="s">
        <v>376</v>
      </c>
      <c r="L37">
        <v>40</v>
      </c>
      <c r="M37">
        <v>120</v>
      </c>
      <c r="N37">
        <v>4</v>
      </c>
      <c r="O37" t="s">
        <v>271</v>
      </c>
      <c r="P37" s="12" t="s">
        <v>508</v>
      </c>
      <c r="Q37" s="12" t="s">
        <v>414</v>
      </c>
      <c r="R37">
        <v>479</v>
      </c>
      <c r="S37">
        <f t="shared" si="1"/>
        <v>0.6734244399650857</v>
      </c>
      <c r="T37" s="3">
        <f t="shared" si="2"/>
        <v>1.8928204995330233</v>
      </c>
      <c r="U37" s="9"/>
      <c r="AA37" s="3"/>
      <c r="AG37" s="3"/>
      <c r="AH37">
        <v>26.81</v>
      </c>
      <c r="AI37">
        <f t="shared" si="4"/>
        <v>26.00999999999999</v>
      </c>
      <c r="AK37">
        <f>$AK36*10^((($AK$1/$AJ$2)*$AI37)/20)</f>
        <v>1.4416879144456702</v>
      </c>
    </row>
    <row r="38" spans="1:33" ht="12.75">
      <c r="A38" t="s">
        <v>278</v>
      </c>
      <c r="B38">
        <v>561</v>
      </c>
      <c r="J38" s="2"/>
      <c r="T38" s="3"/>
      <c r="U38" s="9"/>
      <c r="AA38" s="3"/>
      <c r="AG38" s="3"/>
    </row>
    <row r="39" spans="1:33" ht="12.75">
      <c r="A39" t="s">
        <v>274</v>
      </c>
      <c r="B39">
        <v>643</v>
      </c>
      <c r="D39" t="s">
        <v>477</v>
      </c>
      <c r="E39" t="s">
        <v>160</v>
      </c>
      <c r="F39" t="s">
        <v>93</v>
      </c>
      <c r="J39" s="2"/>
      <c r="N39" t="s">
        <v>477</v>
      </c>
      <c r="O39" t="s">
        <v>294</v>
      </c>
      <c r="P39" t="s">
        <v>477</v>
      </c>
      <c r="T39" s="3"/>
      <c r="U39" s="9"/>
      <c r="AA39" s="3"/>
      <c r="AG39" s="3"/>
    </row>
    <row r="40" spans="1:37" ht="12.75">
      <c r="A40" t="s">
        <v>277</v>
      </c>
      <c r="B40">
        <v>756</v>
      </c>
      <c r="D40">
        <v>1</v>
      </c>
      <c r="E40" t="s">
        <v>253</v>
      </c>
      <c r="F40">
        <v>-10</v>
      </c>
      <c r="G40">
        <v>383</v>
      </c>
      <c r="H40">
        <v>1451.25</v>
      </c>
      <c r="I40">
        <f>$H40-$H37</f>
        <v>4.579999999999927</v>
      </c>
      <c r="J40" s="2">
        <f t="shared" si="0"/>
        <v>1.5266666666666423E-08</v>
      </c>
      <c r="K40" t="s">
        <v>377</v>
      </c>
      <c r="L40">
        <v>57</v>
      </c>
      <c r="M40">
        <v>115</v>
      </c>
      <c r="N40">
        <v>1</v>
      </c>
      <c r="O40" t="s">
        <v>253</v>
      </c>
      <c r="P40" s="12" t="s">
        <v>509</v>
      </c>
      <c r="Q40" s="12" t="s">
        <v>415</v>
      </c>
      <c r="R40">
        <v>514</v>
      </c>
      <c r="S40">
        <f t="shared" si="1"/>
        <v>0.6537720862152926</v>
      </c>
      <c r="T40" s="3">
        <f t="shared" si="2"/>
        <v>1.9544757303875429</v>
      </c>
      <c r="U40" s="9"/>
      <c r="V40">
        <v>40</v>
      </c>
      <c r="W40">
        <v>2</v>
      </c>
      <c r="X40">
        <v>20</v>
      </c>
      <c r="Y40">
        <v>22</v>
      </c>
      <c r="Z40">
        <v>36</v>
      </c>
      <c r="AA40" s="3"/>
      <c r="AB40">
        <v>10</v>
      </c>
      <c r="AC40">
        <v>5</v>
      </c>
      <c r="AD40">
        <v>8</v>
      </c>
      <c r="AE40">
        <v>8</v>
      </c>
      <c r="AF40">
        <v>9</v>
      </c>
      <c r="AG40" s="3"/>
      <c r="AH40">
        <v>58.62</v>
      </c>
      <c r="AI40">
        <f>$H40-$H37</f>
        <v>4.579999999999927</v>
      </c>
      <c r="AK40">
        <f>$AK37*10^((($AK$1/$AJ$2)*$AI40)/20)</f>
        <v>1.4250069249010466</v>
      </c>
    </row>
    <row r="41" spans="1:37" ht="12.75">
      <c r="A41" t="s">
        <v>275</v>
      </c>
      <c r="B41">
        <v>859</v>
      </c>
      <c r="D41">
        <v>2</v>
      </c>
      <c r="E41" t="s">
        <v>272</v>
      </c>
      <c r="F41">
        <v>-10</v>
      </c>
      <c r="G41">
        <v>476</v>
      </c>
      <c r="H41">
        <v>1480.08</v>
      </c>
      <c r="I41">
        <f t="shared" si="3"/>
        <v>28.829999999999927</v>
      </c>
      <c r="J41" s="2">
        <f t="shared" si="0"/>
        <v>9.609999999999976E-08</v>
      </c>
      <c r="K41" t="s">
        <v>378</v>
      </c>
      <c r="L41">
        <v>57</v>
      </c>
      <c r="M41">
        <v>121</v>
      </c>
      <c r="N41">
        <v>2</v>
      </c>
      <c r="O41" t="s">
        <v>272</v>
      </c>
      <c r="P41" s="12" t="s">
        <v>510</v>
      </c>
      <c r="Q41" s="12" t="s">
        <v>416</v>
      </c>
      <c r="R41">
        <v>661</v>
      </c>
      <c r="S41">
        <f t="shared" si="1"/>
        <v>0.577303079003721</v>
      </c>
      <c r="T41" s="3">
        <f t="shared" si="2"/>
        <v>2.2352310213133535</v>
      </c>
      <c r="U41" s="9"/>
      <c r="AA41" s="3"/>
      <c r="AG41" s="3"/>
      <c r="AH41">
        <v>26.81</v>
      </c>
      <c r="AI41">
        <f t="shared" si="4"/>
        <v>28.829999999999927</v>
      </c>
      <c r="AK41">
        <f>$AK40*10^((($AK$1/$AJ$2)*$AI41)/20)</f>
        <v>1.3243460401962368</v>
      </c>
    </row>
    <row r="42" spans="1:37" ht="12.75">
      <c r="A42" t="s">
        <v>276</v>
      </c>
      <c r="B42">
        <v>946</v>
      </c>
      <c r="D42">
        <v>3</v>
      </c>
      <c r="E42" t="s">
        <v>254</v>
      </c>
      <c r="F42">
        <v>-10</v>
      </c>
      <c r="G42">
        <v>488</v>
      </c>
      <c r="H42">
        <v>1483.22</v>
      </c>
      <c r="I42">
        <f t="shared" si="3"/>
        <v>3.1400000000001</v>
      </c>
      <c r="J42" s="2">
        <f t="shared" si="0"/>
        <v>1.0466666666667E-08</v>
      </c>
      <c r="K42" t="s">
        <v>379</v>
      </c>
      <c r="L42">
        <v>59</v>
      </c>
      <c r="M42">
        <v>116</v>
      </c>
      <c r="N42">
        <v>3</v>
      </c>
      <c r="O42" t="s">
        <v>254</v>
      </c>
      <c r="P42" s="12" t="s">
        <v>511</v>
      </c>
      <c r="Q42" s="12" t="s">
        <v>417</v>
      </c>
      <c r="R42">
        <v>690</v>
      </c>
      <c r="S42">
        <f t="shared" si="1"/>
        <v>0.5633085898151785</v>
      </c>
      <c r="T42" s="3">
        <f t="shared" si="2"/>
        <v>2.2949511886940677</v>
      </c>
      <c r="U42" s="9"/>
      <c r="AA42" s="3"/>
      <c r="AG42" s="3"/>
      <c r="AH42">
        <v>58.62</v>
      </c>
      <c r="AI42">
        <f t="shared" si="4"/>
        <v>3.1400000000001</v>
      </c>
      <c r="AK42">
        <f>$AK41*10^((($AK$1/$AJ$2)*$AI42)/20)</f>
        <v>1.3138213466126458</v>
      </c>
    </row>
    <row r="43" spans="1:37" ht="12.75">
      <c r="A43" t="s">
        <v>273</v>
      </c>
      <c r="B43">
        <v>1049</v>
      </c>
      <c r="D43">
        <v>4</v>
      </c>
      <c r="E43" t="s">
        <v>279</v>
      </c>
      <c r="F43">
        <v>-10</v>
      </c>
      <c r="G43">
        <v>561</v>
      </c>
      <c r="H43">
        <v>1506.01</v>
      </c>
      <c r="I43">
        <f t="shared" si="3"/>
        <v>22.789999999999964</v>
      </c>
      <c r="J43" s="2">
        <f t="shared" si="0"/>
        <v>7.596666666666655E-08</v>
      </c>
      <c r="K43" t="s">
        <v>380</v>
      </c>
      <c r="L43">
        <v>66</v>
      </c>
      <c r="M43">
        <v>121</v>
      </c>
      <c r="N43">
        <v>4</v>
      </c>
      <c r="O43" t="s">
        <v>279</v>
      </c>
      <c r="P43" s="12" t="s">
        <v>512</v>
      </c>
      <c r="Q43" s="12" t="s">
        <v>418</v>
      </c>
      <c r="R43">
        <v>817</v>
      </c>
      <c r="S43">
        <f t="shared" si="1"/>
        <v>0.5059107104356056</v>
      </c>
      <c r="T43" s="3">
        <f t="shared" si="2"/>
        <v>2.5741390258015944</v>
      </c>
      <c r="U43" s="9"/>
      <c r="AA43" s="3"/>
      <c r="AG43" s="3"/>
      <c r="AH43">
        <v>26.81</v>
      </c>
      <c r="AI43">
        <f t="shared" si="4"/>
        <v>22.789999999999964</v>
      </c>
      <c r="AK43">
        <f>$AK42*10^((($AK$1/$AJ$2)*$AI43)/20)</f>
        <v>1.2398989437335688</v>
      </c>
    </row>
    <row r="44" spans="10:33" ht="12.75">
      <c r="J44" s="2"/>
      <c r="T44" s="3"/>
      <c r="U44" s="9"/>
      <c r="AA44" s="3"/>
      <c r="AG44" s="3"/>
    </row>
    <row r="45" spans="4:33" ht="12.75">
      <c r="D45" t="s">
        <v>477</v>
      </c>
      <c r="E45" t="s">
        <v>94</v>
      </c>
      <c r="F45" t="s">
        <v>95</v>
      </c>
      <c r="J45" s="2"/>
      <c r="N45" t="s">
        <v>477</v>
      </c>
      <c r="O45" t="s">
        <v>295</v>
      </c>
      <c r="P45" t="s">
        <v>477</v>
      </c>
      <c r="T45" s="3"/>
      <c r="U45" s="9"/>
      <c r="AA45" s="3"/>
      <c r="AG45" s="3"/>
    </row>
    <row r="46" spans="4:37" ht="12.75">
      <c r="D46">
        <v>1</v>
      </c>
      <c r="E46" t="s">
        <v>255</v>
      </c>
      <c r="F46">
        <v>-5.5</v>
      </c>
      <c r="G46">
        <v>573</v>
      </c>
      <c r="H46">
        <v>1509.15</v>
      </c>
      <c r="I46">
        <f>$H46-$H43</f>
        <v>3.1400000000001</v>
      </c>
      <c r="J46" s="2">
        <f t="shared" si="0"/>
        <v>1.0466666666667E-08</v>
      </c>
      <c r="K46" t="s">
        <v>381</v>
      </c>
      <c r="L46">
        <v>83</v>
      </c>
      <c r="M46">
        <v>118</v>
      </c>
      <c r="N46">
        <v>1</v>
      </c>
      <c r="O46" t="s">
        <v>255</v>
      </c>
      <c r="P46" s="12" t="s">
        <v>513</v>
      </c>
      <c r="Q46" s="12" t="s">
        <v>419</v>
      </c>
      <c r="R46">
        <v>847</v>
      </c>
      <c r="S46">
        <f t="shared" si="1"/>
        <v>0.4932293069065</v>
      </c>
      <c r="T46" s="3">
        <f t="shared" si="2"/>
        <v>2.644381966412313</v>
      </c>
      <c r="U46" s="9"/>
      <c r="V46">
        <v>60</v>
      </c>
      <c r="W46">
        <v>8</v>
      </c>
      <c r="X46">
        <v>20</v>
      </c>
      <c r="Y46">
        <v>26</v>
      </c>
      <c r="Z46">
        <v>44</v>
      </c>
      <c r="AA46" s="3"/>
      <c r="AB46">
        <v>14</v>
      </c>
      <c r="AC46">
        <v>4</v>
      </c>
      <c r="AD46">
        <v>6</v>
      </c>
      <c r="AE46">
        <v>6</v>
      </c>
      <c r="AF46">
        <v>10</v>
      </c>
      <c r="AG46" s="3"/>
      <c r="AH46">
        <v>58.62</v>
      </c>
      <c r="AI46">
        <f>$H46-$H43</f>
        <v>3.1400000000001</v>
      </c>
      <c r="AK46">
        <f>$AK43*10^((($AK$1/$AJ$2)*$AI46)/20)</f>
        <v>1.2300453585969529</v>
      </c>
    </row>
    <row r="47" spans="4:37" ht="12.75">
      <c r="D47">
        <v>2</v>
      </c>
      <c r="E47" t="s">
        <v>274</v>
      </c>
      <c r="F47">
        <v>-5.5</v>
      </c>
      <c r="G47">
        <v>643</v>
      </c>
      <c r="H47">
        <v>1530.34</v>
      </c>
      <c r="I47">
        <f t="shared" si="3"/>
        <v>21.189999999999827</v>
      </c>
      <c r="J47" s="2">
        <f t="shared" si="0"/>
        <v>7.063333333333275E-08</v>
      </c>
      <c r="K47" t="s">
        <v>382</v>
      </c>
      <c r="L47">
        <v>79</v>
      </c>
      <c r="M47">
        <v>118</v>
      </c>
      <c r="N47">
        <v>2</v>
      </c>
      <c r="O47" t="s">
        <v>274</v>
      </c>
      <c r="P47" s="12" t="s">
        <v>514</v>
      </c>
      <c r="Q47" s="12" t="s">
        <v>420</v>
      </c>
      <c r="R47">
        <v>972</v>
      </c>
      <c r="S47">
        <f t="shared" si="1"/>
        <v>0.44372242089697383</v>
      </c>
      <c r="T47" s="3">
        <f t="shared" si="2"/>
        <v>2.955112240255591</v>
      </c>
      <c r="U47" s="9"/>
      <c r="AA47" s="3"/>
      <c r="AG47" s="3"/>
      <c r="AH47">
        <v>26.81</v>
      </c>
      <c r="AI47">
        <f t="shared" si="4"/>
        <v>21.189999999999827</v>
      </c>
      <c r="AK47">
        <f>$AK46*10^((($AK$1/$AJ$2)*$AI47)/20)</f>
        <v>1.1655657871418426</v>
      </c>
    </row>
    <row r="48" spans="4:37" ht="12.75">
      <c r="D48">
        <v>3</v>
      </c>
      <c r="E48" t="s">
        <v>256</v>
      </c>
      <c r="F48">
        <v>-5.5</v>
      </c>
      <c r="G48">
        <v>677</v>
      </c>
      <c r="H48">
        <v>1540.46</v>
      </c>
      <c r="I48">
        <f t="shared" si="3"/>
        <v>10.120000000000118</v>
      </c>
      <c r="J48" s="2">
        <f t="shared" si="0"/>
        <v>3.373333333333373E-08</v>
      </c>
      <c r="K48" t="s">
        <v>383</v>
      </c>
      <c r="L48">
        <v>97</v>
      </c>
      <c r="M48">
        <v>119</v>
      </c>
      <c r="N48">
        <v>3</v>
      </c>
      <c r="O48" t="s">
        <v>256</v>
      </c>
      <c r="P48" s="12" t="s">
        <v>515</v>
      </c>
      <c r="Q48" s="12" t="s">
        <v>421</v>
      </c>
      <c r="R48">
        <v>1022</v>
      </c>
      <c r="S48">
        <f t="shared" si="1"/>
        <v>0.4253401440151104</v>
      </c>
      <c r="T48" s="3">
        <f t="shared" si="2"/>
        <v>3.087596581720261</v>
      </c>
      <c r="U48" s="9"/>
      <c r="AA48" s="3"/>
      <c r="AG48" s="3"/>
      <c r="AH48">
        <v>58.62</v>
      </c>
      <c r="AI48">
        <f t="shared" si="4"/>
        <v>10.120000000000118</v>
      </c>
      <c r="AK48">
        <f>$AK47*10^((($AK$1/$AJ$2)*$AI48)/20)</f>
        <v>1.1359751003520089</v>
      </c>
    </row>
    <row r="49" spans="4:37" ht="12.75">
      <c r="D49">
        <v>4</v>
      </c>
      <c r="E49" t="s">
        <v>277</v>
      </c>
      <c r="F49">
        <v>-5.5</v>
      </c>
      <c r="G49">
        <v>756</v>
      </c>
      <c r="H49">
        <v>1564.92</v>
      </c>
      <c r="I49">
        <f t="shared" si="3"/>
        <v>24.460000000000036</v>
      </c>
      <c r="J49" s="2">
        <f t="shared" si="0"/>
        <v>8.153333333333345E-08</v>
      </c>
      <c r="K49" t="s">
        <v>384</v>
      </c>
      <c r="L49">
        <v>94</v>
      </c>
      <c r="M49">
        <v>120</v>
      </c>
      <c r="N49">
        <v>4</v>
      </c>
      <c r="O49" t="s">
        <v>277</v>
      </c>
      <c r="P49" s="12" t="s">
        <v>516</v>
      </c>
      <c r="Q49" s="12" t="s">
        <v>422</v>
      </c>
      <c r="R49">
        <v>1156</v>
      </c>
      <c r="S49">
        <f t="shared" si="1"/>
        <v>0.37974439618557104</v>
      </c>
      <c r="T49" s="3">
        <f t="shared" si="2"/>
        <v>3.4654385986237806</v>
      </c>
      <c r="U49" s="9"/>
      <c r="AA49" s="3"/>
      <c r="AG49" s="3"/>
      <c r="AH49">
        <v>26.81</v>
      </c>
      <c r="AI49">
        <f t="shared" si="4"/>
        <v>24.460000000000036</v>
      </c>
      <c r="AK49">
        <f>$AK48*10^((($AK$1/$AJ$2)*$AI49)/20)</f>
        <v>1.0675195838651272</v>
      </c>
    </row>
    <row r="50" spans="10:33" ht="12.75">
      <c r="J50" s="2"/>
      <c r="T50" s="3"/>
      <c r="U50" s="9"/>
      <c r="AA50" s="3"/>
      <c r="AG50" s="3"/>
    </row>
    <row r="51" spans="4:33" ht="12.75">
      <c r="D51" t="s">
        <v>477</v>
      </c>
      <c r="E51" t="s">
        <v>104</v>
      </c>
      <c r="F51" t="s">
        <v>97</v>
      </c>
      <c r="J51" s="2"/>
      <c r="N51" t="s">
        <v>477</v>
      </c>
      <c r="O51" t="s">
        <v>296</v>
      </c>
      <c r="P51" t="s">
        <v>477</v>
      </c>
      <c r="T51" s="3"/>
      <c r="U51" s="9"/>
      <c r="AA51" s="3"/>
      <c r="AG51" s="3"/>
    </row>
    <row r="52" spans="4:37" ht="12.75">
      <c r="D52">
        <v>1</v>
      </c>
      <c r="E52" t="s">
        <v>257</v>
      </c>
      <c r="F52">
        <v>-5.5</v>
      </c>
      <c r="G52">
        <v>790</v>
      </c>
      <c r="H52">
        <v>1575.04</v>
      </c>
      <c r="I52">
        <f>$H52-$H49</f>
        <v>10.11999999999989</v>
      </c>
      <c r="J52" s="2">
        <f t="shared" si="0"/>
        <v>3.373333333333297E-08</v>
      </c>
      <c r="K52" t="s">
        <v>385</v>
      </c>
      <c r="L52">
        <v>114</v>
      </c>
      <c r="M52">
        <v>121</v>
      </c>
      <c r="N52">
        <v>1</v>
      </c>
      <c r="O52" t="s">
        <v>257</v>
      </c>
      <c r="P52" s="12" t="s">
        <v>517</v>
      </c>
      <c r="Q52" s="12" t="s">
        <v>423</v>
      </c>
      <c r="R52">
        <v>1207</v>
      </c>
      <c r="S52">
        <f t="shared" si="1"/>
        <v>0.36370466691205283</v>
      </c>
      <c r="T52" s="3">
        <f t="shared" si="2"/>
        <v>3.617710814104165</v>
      </c>
      <c r="U52" s="9"/>
      <c r="V52">
        <v>90</v>
      </c>
      <c r="W52">
        <v>5</v>
      </c>
      <c r="X52">
        <v>18</v>
      </c>
      <c r="Y52">
        <v>20</v>
      </c>
      <c r="Z52">
        <v>36</v>
      </c>
      <c r="AA52" s="3"/>
      <c r="AB52">
        <v>20</v>
      </c>
      <c r="AC52">
        <v>4</v>
      </c>
      <c r="AD52">
        <v>5</v>
      </c>
      <c r="AE52">
        <v>6</v>
      </c>
      <c r="AF52">
        <v>7</v>
      </c>
      <c r="AG52" s="3"/>
      <c r="AH52">
        <v>58.62</v>
      </c>
      <c r="AI52">
        <f>$H52-$H49</f>
        <v>10.11999999999989</v>
      </c>
      <c r="AK52">
        <f>$AK49*10^((($AK$1/$AJ$2)*$AI52)/20)</f>
        <v>1.04041803541832</v>
      </c>
    </row>
    <row r="53" spans="4:37" ht="12.75">
      <c r="D53">
        <v>2</v>
      </c>
      <c r="E53" t="s">
        <v>275</v>
      </c>
      <c r="F53">
        <v>-5.5</v>
      </c>
      <c r="G53">
        <v>859</v>
      </c>
      <c r="H53">
        <v>1596.78</v>
      </c>
      <c r="I53">
        <f t="shared" si="3"/>
        <v>21.74000000000001</v>
      </c>
      <c r="J53" s="2">
        <f t="shared" si="0"/>
        <v>7.24666666666667E-08</v>
      </c>
      <c r="K53" t="s">
        <v>386</v>
      </c>
      <c r="L53">
        <v>105</v>
      </c>
      <c r="M53">
        <v>124</v>
      </c>
      <c r="N53">
        <v>2</v>
      </c>
      <c r="O53" t="s">
        <v>275</v>
      </c>
      <c r="P53" s="12" t="s">
        <v>518</v>
      </c>
      <c r="Q53" s="12" t="s">
        <v>424</v>
      </c>
      <c r="R53">
        <v>1331</v>
      </c>
      <c r="S53">
        <f t="shared" si="1"/>
        <v>0.3274755451486602</v>
      </c>
      <c r="T53" s="3">
        <f t="shared" si="2"/>
        <v>4.006105887086482</v>
      </c>
      <c r="U53" s="9"/>
      <c r="AA53" s="3"/>
      <c r="AG53" s="3"/>
      <c r="AH53">
        <v>26.81</v>
      </c>
      <c r="AI53">
        <f t="shared" si="4"/>
        <v>21.74000000000001</v>
      </c>
      <c r="AK53">
        <f>$AK52*10^((($AK$1/$AJ$2)*$AI53)/20)</f>
        <v>0.9845019510122013</v>
      </c>
    </row>
    <row r="54" spans="4:37" ht="12.75">
      <c r="D54">
        <v>3</v>
      </c>
      <c r="E54" t="s">
        <v>258</v>
      </c>
      <c r="F54">
        <v>-5.5</v>
      </c>
      <c r="G54">
        <v>871</v>
      </c>
      <c r="H54">
        <v>1599.84</v>
      </c>
      <c r="I54">
        <f t="shared" si="3"/>
        <v>3.0599999999999454</v>
      </c>
      <c r="J54" s="2">
        <f t="shared" si="0"/>
        <v>1.0199999999999818E-08</v>
      </c>
      <c r="K54" t="s">
        <v>387</v>
      </c>
      <c r="L54">
        <v>123</v>
      </c>
      <c r="M54">
        <v>122</v>
      </c>
      <c r="N54">
        <v>3</v>
      </c>
      <c r="O54" t="s">
        <v>258</v>
      </c>
      <c r="P54" s="12" t="s">
        <v>519</v>
      </c>
      <c r="Q54" s="12" t="s">
        <v>425</v>
      </c>
      <c r="R54">
        <v>1361</v>
      </c>
      <c r="S54">
        <f t="shared" si="1"/>
        <v>0.3192668841176093</v>
      </c>
      <c r="T54" s="3">
        <f t="shared" si="2"/>
        <v>4.103680000903318</v>
      </c>
      <c r="U54" s="9"/>
      <c r="AA54" s="3"/>
      <c r="AG54" s="3"/>
      <c r="AH54">
        <v>58.62</v>
      </c>
      <c r="AI54">
        <f t="shared" si="4"/>
        <v>3.0599999999999454</v>
      </c>
      <c r="AK54">
        <f>$AK53*10^((($AK$1/$AJ$2)*$AI54)/20)</f>
        <v>0.9768765896926904</v>
      </c>
    </row>
    <row r="55" spans="4:37" ht="12.75">
      <c r="D55">
        <v>4</v>
      </c>
      <c r="E55" t="s">
        <v>276</v>
      </c>
      <c r="F55">
        <v>-5.5</v>
      </c>
      <c r="G55">
        <v>946</v>
      </c>
      <c r="H55">
        <v>1622.7</v>
      </c>
      <c r="I55">
        <f t="shared" si="3"/>
        <v>22.860000000000127</v>
      </c>
      <c r="J55" s="2">
        <f t="shared" si="0"/>
        <v>7.620000000000043E-08</v>
      </c>
      <c r="K55" t="s">
        <v>388</v>
      </c>
      <c r="L55">
        <v>116</v>
      </c>
      <c r="M55">
        <v>124</v>
      </c>
      <c r="N55">
        <v>4</v>
      </c>
      <c r="O55" t="s">
        <v>276</v>
      </c>
      <c r="P55" s="12" t="s">
        <v>520</v>
      </c>
      <c r="Q55" s="12" t="s">
        <v>426</v>
      </c>
      <c r="R55">
        <v>1490</v>
      </c>
      <c r="S55">
        <f t="shared" si="1"/>
        <v>0.2862505789900566</v>
      </c>
      <c r="T55" s="3">
        <f t="shared" si="2"/>
        <v>4.5372354730511315</v>
      </c>
      <c r="U55" s="9"/>
      <c r="AA55" s="3"/>
      <c r="AG55" s="3"/>
      <c r="AH55">
        <v>26.81</v>
      </c>
      <c r="AI55">
        <f t="shared" si="4"/>
        <v>22.860000000000127</v>
      </c>
      <c r="AK55">
        <f>$AK54*10^((($AK$1/$AJ$2)*$AI55)/20)</f>
        <v>0.9217484784372102</v>
      </c>
    </row>
    <row r="56" spans="10:21" ht="12.75">
      <c r="J56" s="2"/>
      <c r="T56" s="3"/>
      <c r="U56" s="9"/>
    </row>
    <row r="57" spans="4:21" ht="12.75">
      <c r="D57" t="s">
        <v>477</v>
      </c>
      <c r="E57" t="s">
        <v>105</v>
      </c>
      <c r="F57" t="s">
        <v>106</v>
      </c>
      <c r="J57" s="2"/>
      <c r="N57" t="s">
        <v>477</v>
      </c>
      <c r="O57" t="s">
        <v>299</v>
      </c>
      <c r="T57" s="3"/>
      <c r="U57" s="9"/>
    </row>
    <row r="58" spans="4:37" ht="12.75">
      <c r="D58">
        <v>1</v>
      </c>
      <c r="E58" t="s">
        <v>259</v>
      </c>
      <c r="F58">
        <v>2</v>
      </c>
      <c r="G58">
        <v>958</v>
      </c>
      <c r="H58">
        <v>1625.82</v>
      </c>
      <c r="I58">
        <f>$H58-$H55</f>
        <v>3.119999999999891</v>
      </c>
      <c r="J58" s="2">
        <f t="shared" si="0"/>
        <v>1.0399999999999637E-08</v>
      </c>
      <c r="K58" t="s">
        <v>389</v>
      </c>
      <c r="L58">
        <v>121</v>
      </c>
      <c r="M58">
        <v>123</v>
      </c>
      <c r="N58">
        <v>1</v>
      </c>
      <c r="O58" t="s">
        <v>259</v>
      </c>
      <c r="P58" s="12" t="s">
        <v>522</v>
      </c>
      <c r="Q58" s="12" t="s">
        <v>434</v>
      </c>
      <c r="R58">
        <v>1519</v>
      </c>
      <c r="S58">
        <f t="shared" si="1"/>
        <v>0.2793115364341021</v>
      </c>
      <c r="T58" s="3">
        <f t="shared" si="2"/>
        <v>4.637469116654655</v>
      </c>
      <c r="U58" s="9"/>
      <c r="V58">
        <v>110</v>
      </c>
      <c r="W58">
        <v>6</v>
      </c>
      <c r="X58">
        <v>24</v>
      </c>
      <c r="Y58">
        <v>0</v>
      </c>
      <c r="Z58">
        <v>0</v>
      </c>
      <c r="AB58">
        <v>22</v>
      </c>
      <c r="AC58">
        <v>4</v>
      </c>
      <c r="AD58">
        <v>6</v>
      </c>
      <c r="AE58">
        <v>0</v>
      </c>
      <c r="AF58">
        <v>0</v>
      </c>
      <c r="AH58">
        <v>58.62</v>
      </c>
      <c r="AI58">
        <f>$H58-$H55</f>
        <v>3.119999999999891</v>
      </c>
      <c r="AK58">
        <f>$AK55*10^((($AK$1/$AJ$2)*$AI58)/20)</f>
        <v>0.9144697355364564</v>
      </c>
    </row>
    <row r="59" spans="4:37" ht="12.75">
      <c r="D59">
        <v>2</v>
      </c>
      <c r="E59" t="s">
        <v>273</v>
      </c>
      <c r="F59">
        <v>2</v>
      </c>
      <c r="G59">
        <v>1049</v>
      </c>
      <c r="H59">
        <v>1654.13</v>
      </c>
      <c r="I59">
        <f t="shared" si="3"/>
        <v>28.310000000000173</v>
      </c>
      <c r="J59" s="2">
        <f t="shared" si="0"/>
        <v>9.436666666666724E-08</v>
      </c>
      <c r="K59" t="s">
        <v>390</v>
      </c>
      <c r="L59">
        <v>147</v>
      </c>
      <c r="M59">
        <v>128</v>
      </c>
      <c r="N59">
        <v>2</v>
      </c>
      <c r="O59" t="s">
        <v>273</v>
      </c>
      <c r="P59" s="12" t="s">
        <v>523</v>
      </c>
      <c r="Q59" s="12" t="s">
        <v>441</v>
      </c>
      <c r="R59">
        <v>1666</v>
      </c>
      <c r="S59">
        <f t="shared" si="1"/>
        <v>0.24664162539904924</v>
      </c>
      <c r="T59" s="3">
        <f t="shared" si="2"/>
        <v>5.157463017360624</v>
      </c>
      <c r="U59" s="9"/>
      <c r="AH59">
        <v>26.81</v>
      </c>
      <c r="AI59">
        <f t="shared" si="4"/>
        <v>28.310000000000173</v>
      </c>
      <c r="AK59">
        <f>$AK58*10^((($AK$1/$AJ$2)*$AI59)/20)</f>
        <v>0.8509963321708989</v>
      </c>
    </row>
    <row r="60" spans="4:21" ht="12.75">
      <c r="D60">
        <v>3</v>
      </c>
      <c r="F60">
        <v>2</v>
      </c>
      <c r="N60">
        <v>3</v>
      </c>
      <c r="P60" s="12" t="s">
        <v>524</v>
      </c>
      <c r="U60" s="9"/>
    </row>
    <row r="61" spans="4:21" ht="12.75">
      <c r="D61">
        <v>4</v>
      </c>
      <c r="F61">
        <v>2</v>
      </c>
      <c r="N61">
        <v>4</v>
      </c>
      <c r="P61" s="12" t="s">
        <v>525</v>
      </c>
      <c r="U61" s="9"/>
    </row>
    <row r="62" ht="12.75">
      <c r="U62" s="9"/>
    </row>
    <row r="63" ht="12.75">
      <c r="U63" s="9"/>
    </row>
    <row r="64" ht="12.75">
      <c r="U64" s="9"/>
    </row>
    <row r="65" ht="12.75">
      <c r="U65" s="9"/>
    </row>
    <row r="66" ht="12.75">
      <c r="U66" s="9"/>
    </row>
    <row r="67" ht="12.75">
      <c r="U67" s="9"/>
    </row>
    <row r="68" ht="12.75">
      <c r="U68" s="4"/>
    </row>
    <row r="69" ht="12.75">
      <c r="U69" s="4"/>
    </row>
    <row r="70" ht="12.75">
      <c r="U70" s="4"/>
    </row>
    <row r="71" ht="12.75">
      <c r="U71" s="4"/>
    </row>
    <row r="72" ht="12.75">
      <c r="U72" s="4"/>
    </row>
    <row r="73" spans="16:21" ht="12.75">
      <c r="P73" s="12"/>
      <c r="U73" s="4"/>
    </row>
  </sheetData>
  <printOptions/>
  <pageMargins left="0.75" right="0.75" top="0.9" bottom="0.79" header="0.5" footer="0.5"/>
  <pageSetup horizontalDpi="600" verticalDpi="600" orientation="landscape" paperSize="3" scale="85" r:id="rId1"/>
  <headerFooter alignWithMargins="0">
    <oddHeader>&amp;L&amp;"Arial,Bold"                                     MI-60&amp;C&amp;"Arial,Bold"RR - BPM - DDC CHANNEL INFO&amp;R&amp;"Arial,Bold"&amp;D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prieto</dc:creator>
  <cp:keywords/>
  <dc:description/>
  <cp:lastModifiedBy>vanbog</cp:lastModifiedBy>
  <cp:lastPrinted>2004-03-12T21:23:55Z</cp:lastPrinted>
  <dcterms:created xsi:type="dcterms:W3CDTF">2003-04-03T16:56:08Z</dcterms:created>
  <dcterms:modified xsi:type="dcterms:W3CDTF">2004-03-12T21:33:56Z</dcterms:modified>
  <cp:category/>
  <cp:version/>
  <cp:contentType/>
  <cp:contentStatus/>
</cp:coreProperties>
</file>