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7425" activeTab="0"/>
  </bookViews>
  <sheets>
    <sheet name="Main Injector" sheetId="1" r:id="rId1"/>
    <sheet name="Recycler" sheetId="2" r:id="rId2"/>
    <sheet name="Accumulator" sheetId="3" r:id="rId3"/>
    <sheet name="Acc DCCT" sheetId="4" r:id="rId4"/>
    <sheet name="Acc SF Calculations" sheetId="5" r:id="rId5"/>
  </sheets>
  <definedNames>
    <definedName name="_xlnm.Print_Area" localSheetId="4">'Acc SF Calculations'!$A$1:$L$24</definedName>
    <definedName name="_xlnm.Print_Area" localSheetId="2">'Accumulator'!$A$1:$W$54</definedName>
    <definedName name="_xlnm.Print_Area" localSheetId="0">'Main Injector'!$A$1:$W$103</definedName>
    <definedName name="_xlnm.Print_Area" localSheetId="1">'Recycler'!$A$1:$W$79</definedName>
  </definedNames>
  <calcPr fullCalcOnLoad="1"/>
</workbook>
</file>

<file path=xl/sharedStrings.xml><?xml version="1.0" encoding="utf-8"?>
<sst xmlns="http://schemas.openxmlformats.org/spreadsheetml/2006/main" count="265" uniqueCount="55">
  <si>
    <t>VIN</t>
  </si>
  <si>
    <t>Amps</t>
  </si>
  <si>
    <t>Watts</t>
  </si>
  <si>
    <t>lsf</t>
  </si>
  <si>
    <t>GAIN</t>
  </si>
  <si>
    <t>OFFSET</t>
  </si>
  <si>
    <t>New</t>
  </si>
  <si>
    <t>Old</t>
  </si>
  <si>
    <t>Electron Charge =</t>
  </si>
  <si>
    <t>RFFrequency =</t>
  </si>
  <si>
    <t>Burden Resistor (Ohms) =</t>
  </si>
  <si>
    <t>&lt;&lt;--max</t>
  </si>
  <si>
    <t>I:BEAM</t>
  </si>
  <si>
    <t>I:BEAMSF</t>
  </si>
  <si>
    <t>I:BEAMSOF</t>
  </si>
  <si>
    <t>RFFrequency (8Gev/150Gev) =</t>
  </si>
  <si>
    <t>R:IBEAMS</t>
  </si>
  <si>
    <t>I:IBEAMM</t>
  </si>
  <si>
    <t>R:IBEAM</t>
  </si>
  <si>
    <t>R:IBEAMB</t>
  </si>
  <si>
    <t>R:BEAM</t>
  </si>
  <si>
    <t>R:BEAMSF</t>
  </si>
  <si>
    <t>R:BEAMSOF</t>
  </si>
  <si>
    <t>=R:BEAM Scale Factor</t>
  </si>
  <si>
    <t>=R:BEAM Scaling Offset</t>
  </si>
  <si>
    <t>=I:BEAM Scale Factor</t>
  </si>
  <si>
    <t>=I:BEAM Scaling Offset</t>
  </si>
  <si>
    <t>Calibration Source</t>
  </si>
  <si>
    <t>Burden Resistor</t>
  </si>
  <si>
    <t>Voltage</t>
  </si>
  <si>
    <t>*** Full-scale from PCT is only max of 70e12</t>
  </si>
  <si>
    <t>mA</t>
  </si>
  <si>
    <t>A:IBEAM</t>
  </si>
  <si>
    <t>A:IBEAMB</t>
  </si>
  <si>
    <t>I:IBEAMB</t>
  </si>
  <si>
    <t>Voltage Reading</t>
  </si>
  <si>
    <t>LSF CORRECTED (E12)</t>
  </si>
  <si>
    <t>Errors With Correction</t>
  </si>
  <si>
    <t>Calculated from ACNET readings</t>
  </si>
  <si>
    <t>Σ Errors</t>
  </si>
  <si>
    <t>RMS / σ (E12)</t>
  </si>
  <si>
    <t>%Δ in Gain</t>
  </si>
  <si>
    <t>Δ in Offset</t>
  </si>
  <si>
    <t>I:IBEAMS</t>
  </si>
  <si>
    <t>χ2</t>
  </si>
  <si>
    <t>σ (E10)</t>
  </si>
  <si>
    <t>σ (E13)</t>
  </si>
  <si>
    <t>σ (E11)</t>
  </si>
  <si>
    <t>σ (E12)</t>
  </si>
  <si>
    <t>% of Full-Scale</t>
  </si>
  <si>
    <t>σ (mA)</t>
  </si>
  <si>
    <t>LSF CORRECTED (mA)</t>
  </si>
  <si>
    <t>LSF CORRECTED (E10)</t>
  </si>
  <si>
    <t>LSF CORRECTED (E11)</t>
  </si>
  <si>
    <t>LSF CORRECTED (E13)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</si>
</sst>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  <numFmt numFmtId="167" formatCode="##0.00E+0"/>
    <numFmt numFmtId="168" formatCode="##0.000E+0"/>
    <numFmt numFmtId="169" formatCode="##0E+0"/>
    <numFmt numFmtId="170" formatCode="0.0E+00"/>
    <numFmt numFmtId="171" formatCode="0E+00"/>
    <numFmt numFmtId="172" formatCode="0.000E+00"/>
    <numFmt numFmtId="173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1" fontId="1" fillId="0" borderId="3" xfId="0" applyNumberFormat="1" applyFont="1" applyBorder="1" applyAlignment="1">
      <alignment horizontal="center"/>
    </xf>
    <xf numFmtId="9" fontId="2" fillId="0" borderId="0" xfId="19" applyFont="1" applyAlignment="1">
      <alignment horizontal="center"/>
    </xf>
    <xf numFmtId="2" fontId="2" fillId="0" borderId="0" xfId="19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quotePrefix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2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1" fontId="1" fillId="0" borderId="19" xfId="0" applyNumberFormat="1" applyFon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0" fontId="3" fillId="3" borderId="29" xfId="0" applyFont="1" applyFill="1" applyBorder="1" applyAlignment="1">
      <alignment horizontal="right"/>
    </xf>
    <xf numFmtId="164" fontId="0" fillId="3" borderId="30" xfId="0" applyNumberFormat="1" applyFill="1" applyBorder="1" applyAlignment="1">
      <alignment horizontal="center"/>
    </xf>
    <xf numFmtId="0" fontId="3" fillId="3" borderId="11" xfId="0" applyFont="1" applyFill="1" applyBorder="1" applyAlignment="1">
      <alignment horizontal="right"/>
    </xf>
    <xf numFmtId="164" fontId="0" fillId="3" borderId="17" xfId="0" applyNumberFormat="1" applyFill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164" fontId="0" fillId="3" borderId="18" xfId="0" applyNumberForma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9" fontId="2" fillId="3" borderId="30" xfId="19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2" fillId="3" borderId="18" xfId="19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1" fontId="1" fillId="0" borderId="41" xfId="0" applyNumberFormat="1" applyFont="1" applyBorder="1" applyAlignment="1">
      <alignment horizontal="center"/>
    </xf>
    <xf numFmtId="11" fontId="1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1" fontId="0" fillId="0" borderId="36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19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" fontId="2" fillId="0" borderId="46" xfId="19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1" fontId="0" fillId="0" borderId="37" xfId="0" applyNumberFormat="1" applyBorder="1" applyAlignment="1">
      <alignment horizontal="center"/>
    </xf>
    <xf numFmtId="11" fontId="0" fillId="0" borderId="44" xfId="0" applyNumberFormat="1" applyBorder="1" applyAlignment="1">
      <alignment horizontal="center"/>
    </xf>
    <xf numFmtId="0" fontId="0" fillId="0" borderId="1" xfId="19" applyNumberFormat="1" applyBorder="1" applyAlignment="1">
      <alignment horizontal="center"/>
    </xf>
    <xf numFmtId="10" fontId="0" fillId="0" borderId="1" xfId="19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0" fontId="0" fillId="0" borderId="1" xfId="19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I:BEAN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'Main Injector'!$G$9:$G$19</c:f>
              <c:numCache/>
            </c:numRef>
          </c:xVal>
          <c:yVal>
            <c:numRef>
              <c:f>'Main Injector'!$J$9:$J$19</c:f>
              <c:numCache/>
            </c:numRef>
          </c:yVal>
          <c:smooth val="0"/>
        </c:ser>
        <c:axId val="23121976"/>
        <c:axId val="1154393"/>
      </c:scatterChart>
      <c:valAx>
        <c:axId val="2312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1154393"/>
        <c:crosses val="autoZero"/>
        <c:crossBetween val="midCat"/>
        <c:dispUnits/>
      </c:valAx>
      <c:valAx>
        <c:axId val="1154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2312197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A:IBEAM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Accumulator!$G$33:$G$43</c:f>
              <c:numCache/>
            </c:numRef>
          </c:xVal>
          <c:yVal>
            <c:numRef>
              <c:f>Accumulator!$J$33:$J$43</c:f>
              <c:numCache/>
            </c:numRef>
          </c:yVal>
          <c:smooth val="0"/>
        </c:ser>
        <c:axId val="30733798"/>
        <c:axId val="62822351"/>
      </c:scatterChart>
      <c:valAx>
        <c:axId val="30733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Readings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62822351"/>
        <c:crosses val="autoZero"/>
        <c:crossBetween val="midCat"/>
        <c:dispUnits/>
      </c:valAx>
      <c:valAx>
        <c:axId val="62822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3073379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R:IBEAM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Accumulator!$G$57:$G$67</c:f>
              <c:numCache/>
            </c:numRef>
          </c:xVal>
          <c:yVal>
            <c:numRef>
              <c:f>Accumulator!$J$57:$J$67</c:f>
              <c:numCache/>
            </c:numRef>
          </c:yVal>
          <c:smooth val="0"/>
        </c:ser>
        <c:axId val="6958164"/>
        <c:axId val="21794821"/>
      </c:scatterChart>
      <c:valAx>
        <c:axId val="6958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21794821"/>
        <c:crosses val="autoZero"/>
        <c:crossBetween val="midCat"/>
        <c:dispUnits/>
      </c:valAx>
      <c:valAx>
        <c:axId val="2179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695816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I:IBEAMB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Accumulator!$G$82:$G$92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Accumulator!$J$82:$J$92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4415666"/>
        <c:axId val="31021291"/>
      </c:scatterChart>
      <c:valAx>
        <c:axId val="54415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31021291"/>
        <c:crosses val="autoZero"/>
        <c:crossBetween val="midCat"/>
        <c:dispUnits/>
      </c:valAx>
      <c:valAx>
        <c:axId val="31021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544156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I:IBEAMS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'Main Injector'!$G$33:$G$43</c:f>
              <c:numCache/>
            </c:numRef>
          </c:xVal>
          <c:yVal>
            <c:numRef>
              <c:f>'Main Injector'!$J$33:$J$43</c:f>
              <c:numCache/>
            </c:numRef>
          </c:yVal>
          <c:smooth val="0"/>
        </c:ser>
        <c:axId val="3309110"/>
        <c:axId val="529119"/>
      </c:scatterChart>
      <c:valAx>
        <c:axId val="33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529119"/>
        <c:crosses val="autoZero"/>
        <c:crossBetween val="midCat"/>
        <c:dispUnits/>
      </c:valAx>
      <c:valAx>
        <c:axId val="529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330911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I:IBEAMM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'Main Injector'!$G$57:$G$67</c:f>
              <c:numCache/>
            </c:numRef>
          </c:xVal>
          <c:yVal>
            <c:numRef>
              <c:f>'Main Injector'!$J$57:$J$67</c:f>
              <c:numCache/>
            </c:numRef>
          </c:yVal>
          <c:smooth val="0"/>
        </c:ser>
        <c:axId val="32276260"/>
        <c:axId val="22694805"/>
      </c:scatterChart>
      <c:valAx>
        <c:axId val="3227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22694805"/>
        <c:crosses val="autoZero"/>
        <c:crossBetween val="midCat"/>
        <c:dispUnits/>
      </c:valAx>
      <c:valAx>
        <c:axId val="22694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3227626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I:IBEAMB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'Main Injector'!$G$82:$G$92</c:f>
              <c:numCache/>
            </c:numRef>
          </c:xVal>
          <c:yVal>
            <c:numRef>
              <c:f>'Main Injector'!$J$82:$J$92</c:f>
              <c:numCache/>
            </c:numRef>
          </c:yVal>
          <c:smooth val="0"/>
        </c:ser>
        <c:axId val="42205826"/>
        <c:axId val="24418555"/>
      </c:scatterChart>
      <c:valAx>
        <c:axId val="4220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24418555"/>
        <c:crosses val="autoZero"/>
        <c:crossBetween val="midCat"/>
        <c:dispUnits/>
      </c:valAx>
      <c:valAx>
        <c:axId val="2441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4220582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R:BEAM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Recycler!$G$9:$G$19</c:f>
              <c:numCache/>
            </c:numRef>
          </c:xVal>
          <c:yVal>
            <c:numRef>
              <c:f>Recycler!$J$9:$J$19</c:f>
              <c:numCache/>
            </c:numRef>
          </c:yVal>
          <c:smooth val="0"/>
        </c:ser>
        <c:axId val="13136848"/>
        <c:axId val="63150225"/>
      </c:scatterChart>
      <c:valAx>
        <c:axId val="13136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63150225"/>
        <c:crosses val="autoZero"/>
        <c:crossBetween val="midCat"/>
        <c:dispUnits/>
      </c:valAx>
      <c:valAx>
        <c:axId val="6315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1313684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R:IBEAMS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Recycler!$G$33:$G$43</c:f>
              <c:numCache/>
            </c:numRef>
          </c:xVal>
          <c:yVal>
            <c:numRef>
              <c:f>Recycler!$J$33:$J$43</c:f>
              <c:numCache/>
            </c:numRef>
          </c:yVal>
          <c:smooth val="0"/>
        </c:ser>
        <c:axId val="26958478"/>
        <c:axId val="33854423"/>
      </c:scatterChart>
      <c:valAx>
        <c:axId val="269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33854423"/>
        <c:crosses val="autoZero"/>
        <c:crossBetween val="midCat"/>
        <c:dispUnits/>
      </c:valAx>
      <c:valAx>
        <c:axId val="3385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2695847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R:IBEAM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Recycler!$G$57:$G$67</c:f>
              <c:numCache/>
            </c:numRef>
          </c:xVal>
          <c:yVal>
            <c:numRef>
              <c:f>Recycler!$J$57:$J$67</c:f>
              <c:numCache/>
            </c:numRef>
          </c:yVal>
          <c:smooth val="0"/>
        </c:ser>
        <c:axId val="51853884"/>
        <c:axId val="8970317"/>
      </c:scatterChart>
      <c:valAx>
        <c:axId val="51853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8970317"/>
        <c:crosses val="autoZero"/>
        <c:crossBetween val="midCat"/>
        <c:dispUnits/>
      </c:valAx>
      <c:valAx>
        <c:axId val="8970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5185388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I:IBEAMB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Recycler!$G$82:$G$92</c:f>
              <c:numCache/>
            </c:numRef>
          </c:xVal>
          <c:yVal>
            <c:numRef>
              <c:f>Recycler!$J$82:$J$92</c:f>
              <c:numCache/>
            </c:numRef>
          </c:yVal>
          <c:smooth val="0"/>
        </c:ser>
        <c:axId val="10318426"/>
        <c:axId val="25444211"/>
      </c:scatterChart>
      <c:valAx>
        <c:axId val="1031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25444211"/>
        <c:crosses val="autoZero"/>
        <c:crossBetween val="midCat"/>
        <c:dispUnits/>
      </c:valAx>
      <c:valAx>
        <c:axId val="25444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1031842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A:IBEAMB calibration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Accumulator!$G$9:$G$19</c:f>
              <c:numCache/>
            </c:numRef>
          </c:xVal>
          <c:yVal>
            <c:numRef>
              <c:f>Accumulator!$J$9:$J$19</c:f>
              <c:numCache/>
            </c:numRef>
          </c:yVal>
          <c:smooth val="0"/>
        </c:ser>
        <c:axId val="8593000"/>
        <c:axId val="54410953"/>
      </c:scatterChart>
      <c:valAx>
        <c:axId val="859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Expected, Calculated Intensity Readings (E10)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54410953"/>
        <c:crosses val="autoZero"/>
        <c:crossBetween val="midCat"/>
        <c:dispUnits/>
      </c:valAx>
      <c:valAx>
        <c:axId val="5441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Expected and Measured with LSF Corrected (E10)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859300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</xdr:row>
      <xdr:rowOff>0</xdr:rowOff>
    </xdr:from>
    <xdr:to>
      <xdr:col>22</xdr:col>
      <xdr:colOff>323850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12896850" y="161925"/>
        <a:ext cx="64293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29</xdr:row>
      <xdr:rowOff>171450</xdr:rowOff>
    </xdr:from>
    <xdr:to>
      <xdr:col>22</xdr:col>
      <xdr:colOff>323850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12954000" y="4962525"/>
        <a:ext cx="63722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323850</xdr:colOff>
      <xdr:row>54</xdr:row>
      <xdr:rowOff>19050</xdr:rowOff>
    </xdr:from>
    <xdr:to>
      <xdr:col>22</xdr:col>
      <xdr:colOff>361950</xdr:colOff>
      <xdr:row>77</xdr:row>
      <xdr:rowOff>0</xdr:rowOff>
    </xdr:to>
    <xdr:graphicFrame>
      <xdr:nvGraphicFramePr>
        <xdr:cNvPr id="3" name="Chart 4"/>
        <xdr:cNvGraphicFramePr/>
      </xdr:nvGraphicFramePr>
      <xdr:xfrm>
        <a:off x="12954000" y="8982075"/>
        <a:ext cx="641032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79</xdr:row>
      <xdr:rowOff>19050</xdr:rowOff>
    </xdr:from>
    <xdr:to>
      <xdr:col>22</xdr:col>
      <xdr:colOff>419100</xdr:colOff>
      <xdr:row>101</xdr:row>
      <xdr:rowOff>19050</xdr:rowOff>
    </xdr:to>
    <xdr:graphicFrame>
      <xdr:nvGraphicFramePr>
        <xdr:cNvPr id="4" name="Chart 5"/>
        <xdr:cNvGraphicFramePr/>
      </xdr:nvGraphicFramePr>
      <xdr:xfrm>
        <a:off x="12934950" y="13144500"/>
        <a:ext cx="64865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</xdr:row>
      <xdr:rowOff>0</xdr:rowOff>
    </xdr:from>
    <xdr:to>
      <xdr:col>22</xdr:col>
      <xdr:colOff>323850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12896850" y="161925"/>
        <a:ext cx="64293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29</xdr:row>
      <xdr:rowOff>171450</xdr:rowOff>
    </xdr:from>
    <xdr:to>
      <xdr:col>22</xdr:col>
      <xdr:colOff>323850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12954000" y="4962525"/>
        <a:ext cx="63722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323850</xdr:colOff>
      <xdr:row>54</xdr:row>
      <xdr:rowOff>19050</xdr:rowOff>
    </xdr:from>
    <xdr:to>
      <xdr:col>22</xdr:col>
      <xdr:colOff>361950</xdr:colOff>
      <xdr:row>77</xdr:row>
      <xdr:rowOff>0</xdr:rowOff>
    </xdr:to>
    <xdr:graphicFrame>
      <xdr:nvGraphicFramePr>
        <xdr:cNvPr id="3" name="Chart 3"/>
        <xdr:cNvGraphicFramePr/>
      </xdr:nvGraphicFramePr>
      <xdr:xfrm>
        <a:off x="12954000" y="8982075"/>
        <a:ext cx="641032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79</xdr:row>
      <xdr:rowOff>19050</xdr:rowOff>
    </xdr:from>
    <xdr:to>
      <xdr:col>22</xdr:col>
      <xdr:colOff>419100</xdr:colOff>
      <xdr:row>101</xdr:row>
      <xdr:rowOff>19050</xdr:rowOff>
    </xdr:to>
    <xdr:graphicFrame>
      <xdr:nvGraphicFramePr>
        <xdr:cNvPr id="4" name="Chart 4"/>
        <xdr:cNvGraphicFramePr/>
      </xdr:nvGraphicFramePr>
      <xdr:xfrm>
        <a:off x="12934950" y="13144500"/>
        <a:ext cx="64865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</xdr:row>
      <xdr:rowOff>0</xdr:rowOff>
    </xdr:from>
    <xdr:to>
      <xdr:col>22</xdr:col>
      <xdr:colOff>323850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12896850" y="161925"/>
        <a:ext cx="64293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29</xdr:row>
      <xdr:rowOff>171450</xdr:rowOff>
    </xdr:from>
    <xdr:to>
      <xdr:col>22</xdr:col>
      <xdr:colOff>323850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12954000" y="4962525"/>
        <a:ext cx="63722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323850</xdr:colOff>
      <xdr:row>54</xdr:row>
      <xdr:rowOff>19050</xdr:rowOff>
    </xdr:from>
    <xdr:to>
      <xdr:col>22</xdr:col>
      <xdr:colOff>361950</xdr:colOff>
      <xdr:row>77</xdr:row>
      <xdr:rowOff>0</xdr:rowOff>
    </xdr:to>
    <xdr:graphicFrame>
      <xdr:nvGraphicFramePr>
        <xdr:cNvPr id="3" name="Chart 3"/>
        <xdr:cNvGraphicFramePr/>
      </xdr:nvGraphicFramePr>
      <xdr:xfrm>
        <a:off x="12954000" y="8982075"/>
        <a:ext cx="641032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79</xdr:row>
      <xdr:rowOff>19050</xdr:rowOff>
    </xdr:from>
    <xdr:to>
      <xdr:col>22</xdr:col>
      <xdr:colOff>419100</xdr:colOff>
      <xdr:row>101</xdr:row>
      <xdr:rowOff>19050</xdr:rowOff>
    </xdr:to>
    <xdr:graphicFrame>
      <xdr:nvGraphicFramePr>
        <xdr:cNvPr id="4" name="Chart 4"/>
        <xdr:cNvGraphicFramePr/>
      </xdr:nvGraphicFramePr>
      <xdr:xfrm>
        <a:off x="12934950" y="13144500"/>
        <a:ext cx="64865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3"/>
  <sheetViews>
    <sheetView tabSelected="1" view="pageBreakPreview" zoomScale="50" zoomScaleSheetLayoutView="50" workbookViewId="0" topLeftCell="A1">
      <selection activeCell="J1" sqref="J1"/>
    </sheetView>
  </sheetViews>
  <sheetFormatPr defaultColWidth="9.140625" defaultRowHeight="12.75"/>
  <cols>
    <col min="1" max="5" width="9.140625" style="1" customWidth="1"/>
    <col min="6" max="6" width="12.140625" style="1" bestFit="1" customWidth="1"/>
    <col min="7" max="7" width="15.57421875" style="1" bestFit="1" customWidth="1"/>
    <col min="8" max="8" width="12.00390625" style="1" bestFit="1" customWidth="1"/>
    <col min="9" max="9" width="22.421875" style="1" bestFit="1" customWidth="1"/>
    <col min="10" max="10" width="29.8515625" style="1" bestFit="1" customWidth="1"/>
    <col min="11" max="11" width="30.7109375" style="1" bestFit="1" customWidth="1"/>
    <col min="12" max="12" width="21.00390625" style="1" bestFit="1" customWidth="1"/>
    <col min="13" max="13" width="13.28125" style="1" hidden="1" customWidth="1"/>
    <col min="14" max="14" width="9.28125" style="1" bestFit="1" customWidth="1"/>
    <col min="15" max="15" width="9.140625" style="1" customWidth="1"/>
    <col min="16" max="16" width="12.7109375" style="1" bestFit="1" customWidth="1"/>
    <col min="17" max="17" width="12.00390625" style="1" bestFit="1" customWidth="1"/>
    <col min="18" max="18" width="9.28125" style="1" bestFit="1" customWidth="1"/>
    <col min="19" max="19" width="9.140625" style="1" customWidth="1"/>
    <col min="20" max="20" width="12.7109375" style="1" bestFit="1" customWidth="1"/>
    <col min="21" max="21" width="12.00390625" style="1" bestFit="1" customWidth="1"/>
    <col min="22" max="22" width="9.28125" style="1" bestFit="1" customWidth="1"/>
    <col min="23" max="16384" width="9.140625" style="1" customWidth="1"/>
  </cols>
  <sheetData>
    <row r="3" spans="2:21" ht="12.75">
      <c r="B3" s="76" t="s">
        <v>8</v>
      </c>
      <c r="C3" s="76"/>
      <c r="D3" s="76"/>
      <c r="E3" s="77"/>
      <c r="F3" s="47">
        <v>1.60217733E-19</v>
      </c>
      <c r="T3" s="12"/>
      <c r="U3" s="15"/>
    </row>
    <row r="4" spans="1:21" ht="12.75">
      <c r="A4" s="76" t="s">
        <v>15</v>
      </c>
      <c r="B4" s="76"/>
      <c r="C4" s="76"/>
      <c r="D4" s="76"/>
      <c r="E4" s="77"/>
      <c r="F4" s="48">
        <v>52958000</v>
      </c>
      <c r="T4" s="12"/>
      <c r="U4" s="15"/>
    </row>
    <row r="5" spans="2:6" ht="12.75">
      <c r="B5" s="76" t="s">
        <v>10</v>
      </c>
      <c r="C5" s="76"/>
      <c r="D5" s="76"/>
      <c r="E5" s="77"/>
      <c r="F5" s="13">
        <v>10</v>
      </c>
    </row>
    <row r="6" ht="13.5" thickBot="1"/>
    <row r="7" spans="7:10" ht="13.5" thickBot="1">
      <c r="G7" s="69"/>
      <c r="H7" s="70" t="s">
        <v>11</v>
      </c>
      <c r="I7" s="74" t="s">
        <v>38</v>
      </c>
      <c r="J7" s="75"/>
    </row>
    <row r="8" spans="3:17" s="2" customFormat="1" ht="13.5" thickBot="1">
      <c r="C8" s="49" t="s">
        <v>0</v>
      </c>
      <c r="D8" s="44" t="s">
        <v>1</v>
      </c>
      <c r="E8" s="45" t="s">
        <v>2</v>
      </c>
      <c r="G8" s="37">
        <v>1000000000000</v>
      </c>
      <c r="H8" s="52" t="s">
        <v>12</v>
      </c>
      <c r="I8" s="28" t="s">
        <v>35</v>
      </c>
      <c r="J8" s="31" t="s">
        <v>36</v>
      </c>
      <c r="K8" s="32" t="s">
        <v>37</v>
      </c>
      <c r="L8" s="99" t="s">
        <v>49</v>
      </c>
      <c r="Q8" s="1"/>
    </row>
    <row r="9" spans="3:13" ht="13.5" thickTop="1">
      <c r="C9" s="50"/>
      <c r="D9" s="7">
        <f aca="true" t="shared" si="0" ref="D9:D19">C9/$F$5</f>
        <v>0</v>
      </c>
      <c r="E9" s="39">
        <f aca="true" t="shared" si="1" ref="E9:E19">POWER(C9,2)/$F$5</f>
        <v>0</v>
      </c>
      <c r="F9" s="3"/>
      <c r="G9" s="38">
        <f aca="true" t="shared" si="2" ref="G9:G19">$D9*588/$F$4/$F$3/G$8</f>
        <v>0</v>
      </c>
      <c r="H9" s="53"/>
      <c r="I9" s="33">
        <f aca="true" t="shared" si="3" ref="I9:I19">(H9-H$23)/G$23</f>
        <v>0</v>
      </c>
      <c r="J9" s="34" t="e">
        <f aca="true" t="shared" si="4" ref="J9:J19">I9*$G$24+$H$24</f>
        <v>#VALUE!</v>
      </c>
      <c r="K9" s="100" t="e">
        <f>G9-J9</f>
        <v>#VALUE!</v>
      </c>
      <c r="L9" s="103" t="e">
        <f>K9/$G$7</f>
        <v>#VALUE!</v>
      </c>
      <c r="M9" s="14" t="e">
        <f>POWER(K9,2)</f>
        <v>#VALUE!</v>
      </c>
    </row>
    <row r="10" spans="3:13" ht="12.75">
      <c r="C10" s="50"/>
      <c r="D10" s="7">
        <f t="shared" si="0"/>
        <v>0</v>
      </c>
      <c r="E10" s="39">
        <f t="shared" si="1"/>
        <v>0</v>
      </c>
      <c r="F10" s="3"/>
      <c r="G10" s="38">
        <f t="shared" si="2"/>
        <v>0</v>
      </c>
      <c r="H10" s="53"/>
      <c r="I10" s="33">
        <f t="shared" si="3"/>
        <v>0</v>
      </c>
      <c r="J10" s="34" t="e">
        <f t="shared" si="4"/>
        <v>#VALUE!</v>
      </c>
      <c r="K10" s="100" t="e">
        <f aca="true" t="shared" si="5" ref="K10:K19">G10-J10</f>
        <v>#VALUE!</v>
      </c>
      <c r="L10" s="103" t="e">
        <f aca="true" t="shared" si="6" ref="L10:L19">K10/$G$7</f>
        <v>#VALUE!</v>
      </c>
      <c r="M10" s="14" t="e">
        <f aca="true" t="shared" si="7" ref="M10:M19">POWER(K10,2)</f>
        <v>#VALUE!</v>
      </c>
    </row>
    <row r="11" spans="3:13" ht="12.75">
      <c r="C11" s="50"/>
      <c r="D11" s="7">
        <f t="shared" si="0"/>
        <v>0</v>
      </c>
      <c r="E11" s="39">
        <f t="shared" si="1"/>
        <v>0</v>
      </c>
      <c r="F11" s="3"/>
      <c r="G11" s="38">
        <f t="shared" si="2"/>
        <v>0</v>
      </c>
      <c r="H11" s="53"/>
      <c r="I11" s="33">
        <f t="shared" si="3"/>
        <v>0</v>
      </c>
      <c r="J11" s="34" t="e">
        <f t="shared" si="4"/>
        <v>#VALUE!</v>
      </c>
      <c r="K11" s="100" t="e">
        <f t="shared" si="5"/>
        <v>#VALUE!</v>
      </c>
      <c r="L11" s="103" t="e">
        <f t="shared" si="6"/>
        <v>#VALUE!</v>
      </c>
      <c r="M11" s="14" t="e">
        <f t="shared" si="7"/>
        <v>#VALUE!</v>
      </c>
    </row>
    <row r="12" spans="3:13" ht="12.75">
      <c r="C12" s="50"/>
      <c r="D12" s="7">
        <f t="shared" si="0"/>
        <v>0</v>
      </c>
      <c r="E12" s="39">
        <f t="shared" si="1"/>
        <v>0</v>
      </c>
      <c r="F12" s="3"/>
      <c r="G12" s="38">
        <f t="shared" si="2"/>
        <v>0</v>
      </c>
      <c r="H12" s="53"/>
      <c r="I12" s="33">
        <f t="shared" si="3"/>
        <v>0</v>
      </c>
      <c r="J12" s="34" t="e">
        <f t="shared" si="4"/>
        <v>#VALUE!</v>
      </c>
      <c r="K12" s="100" t="e">
        <f t="shared" si="5"/>
        <v>#VALUE!</v>
      </c>
      <c r="L12" s="103" t="e">
        <f t="shared" si="6"/>
        <v>#VALUE!</v>
      </c>
      <c r="M12" s="14" t="e">
        <f t="shared" si="7"/>
        <v>#VALUE!</v>
      </c>
    </row>
    <row r="13" spans="3:13" ht="12.75">
      <c r="C13" s="50"/>
      <c r="D13" s="7">
        <f t="shared" si="0"/>
        <v>0</v>
      </c>
      <c r="E13" s="39">
        <f t="shared" si="1"/>
        <v>0</v>
      </c>
      <c r="F13" s="3"/>
      <c r="G13" s="38">
        <f t="shared" si="2"/>
        <v>0</v>
      </c>
      <c r="H13" s="53"/>
      <c r="I13" s="33">
        <f t="shared" si="3"/>
        <v>0</v>
      </c>
      <c r="J13" s="34" t="e">
        <f t="shared" si="4"/>
        <v>#VALUE!</v>
      </c>
      <c r="K13" s="100" t="e">
        <f t="shared" si="5"/>
        <v>#VALUE!</v>
      </c>
      <c r="L13" s="103" t="e">
        <f t="shared" si="6"/>
        <v>#VALUE!</v>
      </c>
      <c r="M13" s="14" t="e">
        <f t="shared" si="7"/>
        <v>#VALUE!</v>
      </c>
    </row>
    <row r="14" spans="3:13" ht="12.75">
      <c r="C14" s="50"/>
      <c r="D14" s="7">
        <f t="shared" si="0"/>
        <v>0</v>
      </c>
      <c r="E14" s="39">
        <f t="shared" si="1"/>
        <v>0</v>
      </c>
      <c r="F14" s="3"/>
      <c r="G14" s="38">
        <f t="shared" si="2"/>
        <v>0</v>
      </c>
      <c r="H14" s="53"/>
      <c r="I14" s="33">
        <f t="shared" si="3"/>
        <v>0</v>
      </c>
      <c r="J14" s="34" t="e">
        <f t="shared" si="4"/>
        <v>#VALUE!</v>
      </c>
      <c r="K14" s="100" t="e">
        <f t="shared" si="5"/>
        <v>#VALUE!</v>
      </c>
      <c r="L14" s="103" t="e">
        <f t="shared" si="6"/>
        <v>#VALUE!</v>
      </c>
      <c r="M14" s="14" t="e">
        <f t="shared" si="7"/>
        <v>#VALUE!</v>
      </c>
    </row>
    <row r="15" spans="3:13" ht="12.75">
      <c r="C15" s="50"/>
      <c r="D15" s="7">
        <f t="shared" si="0"/>
        <v>0</v>
      </c>
      <c r="E15" s="39">
        <f t="shared" si="1"/>
        <v>0</v>
      </c>
      <c r="F15" s="3"/>
      <c r="G15" s="38">
        <f t="shared" si="2"/>
        <v>0</v>
      </c>
      <c r="H15" s="53"/>
      <c r="I15" s="33">
        <f t="shared" si="3"/>
        <v>0</v>
      </c>
      <c r="J15" s="34" t="e">
        <f t="shared" si="4"/>
        <v>#VALUE!</v>
      </c>
      <c r="K15" s="100" t="e">
        <f t="shared" si="5"/>
        <v>#VALUE!</v>
      </c>
      <c r="L15" s="103" t="e">
        <f t="shared" si="6"/>
        <v>#VALUE!</v>
      </c>
      <c r="M15" s="14" t="e">
        <f t="shared" si="7"/>
        <v>#VALUE!</v>
      </c>
    </row>
    <row r="16" spans="3:13" ht="12.75">
      <c r="C16" s="50"/>
      <c r="D16" s="7">
        <f t="shared" si="0"/>
        <v>0</v>
      </c>
      <c r="E16" s="39">
        <f t="shared" si="1"/>
        <v>0</v>
      </c>
      <c r="F16" s="3"/>
      <c r="G16" s="38">
        <f t="shared" si="2"/>
        <v>0</v>
      </c>
      <c r="H16" s="53"/>
      <c r="I16" s="33">
        <f t="shared" si="3"/>
        <v>0</v>
      </c>
      <c r="J16" s="34" t="e">
        <f t="shared" si="4"/>
        <v>#VALUE!</v>
      </c>
      <c r="K16" s="100" t="e">
        <f t="shared" si="5"/>
        <v>#VALUE!</v>
      </c>
      <c r="L16" s="103" t="e">
        <f t="shared" si="6"/>
        <v>#VALUE!</v>
      </c>
      <c r="M16" s="14" t="e">
        <f t="shared" si="7"/>
        <v>#VALUE!</v>
      </c>
    </row>
    <row r="17" spans="3:13" ht="12.75">
      <c r="C17" s="50"/>
      <c r="D17" s="7">
        <f t="shared" si="0"/>
        <v>0</v>
      </c>
      <c r="E17" s="39">
        <f t="shared" si="1"/>
        <v>0</v>
      </c>
      <c r="F17" s="3"/>
      <c r="G17" s="38">
        <f t="shared" si="2"/>
        <v>0</v>
      </c>
      <c r="H17" s="53"/>
      <c r="I17" s="33">
        <f t="shared" si="3"/>
        <v>0</v>
      </c>
      <c r="J17" s="34" t="e">
        <f t="shared" si="4"/>
        <v>#VALUE!</v>
      </c>
      <c r="K17" s="100" t="e">
        <f t="shared" si="5"/>
        <v>#VALUE!</v>
      </c>
      <c r="L17" s="103" t="e">
        <f t="shared" si="6"/>
        <v>#VALUE!</v>
      </c>
      <c r="M17" s="14" t="e">
        <f t="shared" si="7"/>
        <v>#VALUE!</v>
      </c>
    </row>
    <row r="18" spans="3:13" ht="12.75">
      <c r="C18" s="50"/>
      <c r="D18" s="7">
        <f t="shared" si="0"/>
        <v>0</v>
      </c>
      <c r="E18" s="39">
        <f t="shared" si="1"/>
        <v>0</v>
      </c>
      <c r="F18" s="3"/>
      <c r="G18" s="38">
        <f t="shared" si="2"/>
        <v>0</v>
      </c>
      <c r="H18" s="53"/>
      <c r="I18" s="33">
        <f t="shared" si="3"/>
        <v>0</v>
      </c>
      <c r="J18" s="34" t="e">
        <f t="shared" si="4"/>
        <v>#VALUE!</v>
      </c>
      <c r="K18" s="100" t="e">
        <f t="shared" si="5"/>
        <v>#VALUE!</v>
      </c>
      <c r="L18" s="103" t="e">
        <f t="shared" si="6"/>
        <v>#VALUE!</v>
      </c>
      <c r="M18" s="14" t="e">
        <f t="shared" si="7"/>
        <v>#VALUE!</v>
      </c>
    </row>
    <row r="19" spans="3:13" ht="13.5" thickBot="1">
      <c r="C19" s="51"/>
      <c r="D19" s="46">
        <f t="shared" si="0"/>
        <v>0</v>
      </c>
      <c r="E19" s="41">
        <f t="shared" si="1"/>
        <v>0</v>
      </c>
      <c r="F19" s="3"/>
      <c r="G19" s="40">
        <f t="shared" si="2"/>
        <v>0</v>
      </c>
      <c r="H19" s="54"/>
      <c r="I19" s="35">
        <f t="shared" si="3"/>
        <v>0</v>
      </c>
      <c r="J19" s="36" t="e">
        <f t="shared" si="4"/>
        <v>#VALUE!</v>
      </c>
      <c r="K19" s="101" t="e">
        <f t="shared" si="5"/>
        <v>#VALUE!</v>
      </c>
      <c r="L19" s="103" t="e">
        <f t="shared" si="6"/>
        <v>#VALUE!</v>
      </c>
      <c r="M19" s="14" t="e">
        <f t="shared" si="7"/>
        <v>#VALUE!</v>
      </c>
    </row>
    <row r="21" spans="7:8" ht="13.5" thickBot="1">
      <c r="G21" s="68" t="s">
        <v>4</v>
      </c>
      <c r="H21" s="68" t="s">
        <v>5</v>
      </c>
    </row>
    <row r="22" spans="6:12" ht="12.75">
      <c r="F22" s="65" t="s">
        <v>3</v>
      </c>
      <c r="G22" s="69" t="e">
        <f>INDEX(LINEST(H$9:H$19,G$9:G$19),1)</f>
        <v>#VALUE!</v>
      </c>
      <c r="H22" s="70" t="e">
        <f>INDEX(LINEST(H$9:H$19,G$9:G$19),2)</f>
        <v>#VALUE!</v>
      </c>
      <c r="J22" s="55" t="s">
        <v>39</v>
      </c>
      <c r="K22" s="56" t="e">
        <f>SUM(K9:K19)</f>
        <v>#VALUE!</v>
      </c>
      <c r="L22" s="104"/>
    </row>
    <row r="23" spans="6:12" ht="12.75">
      <c r="F23" s="66" t="s">
        <v>7</v>
      </c>
      <c r="G23" s="22">
        <v>1</v>
      </c>
      <c r="H23" s="71">
        <v>0</v>
      </c>
      <c r="J23" s="57" t="s">
        <v>44</v>
      </c>
      <c r="K23" s="58" t="e">
        <f>SUM(M9:M19)</f>
        <v>#VALUE!</v>
      </c>
      <c r="L23" s="104"/>
    </row>
    <row r="24" spans="6:12" ht="13.5" thickBot="1">
      <c r="F24" s="67" t="s">
        <v>6</v>
      </c>
      <c r="G24" s="72" t="e">
        <f>G$23/G$22</f>
        <v>#VALUE!</v>
      </c>
      <c r="H24" s="73" t="e">
        <f>(H$23-H$22)/G$22</f>
        <v>#VALUE!</v>
      </c>
      <c r="J24" s="59" t="s">
        <v>48</v>
      </c>
      <c r="K24" s="60" t="e">
        <f>SQRT(K23/6)</f>
        <v>#VALUE!</v>
      </c>
      <c r="L24" s="104"/>
    </row>
    <row r="25" spans="7:8" ht="12.75">
      <c r="G25" s="98" t="str">
        <f>H8</f>
        <v>I:BEAM</v>
      </c>
      <c r="H25" s="98"/>
    </row>
    <row r="26" spans="6:17" s="4" customFormat="1" ht="13.5" thickBot="1">
      <c r="F26" s="10"/>
      <c r="G26" s="98"/>
      <c r="H26" s="98"/>
      <c r="J26" s="12" t="s">
        <v>13</v>
      </c>
      <c r="K26" s="15" t="s">
        <v>25</v>
      </c>
      <c r="L26" s="15"/>
      <c r="M26" s="1"/>
      <c r="Q26" s="1"/>
    </row>
    <row r="27" spans="7:12" ht="12.75">
      <c r="G27" s="61" t="s">
        <v>41</v>
      </c>
      <c r="H27" s="62" t="e">
        <f>(G$24-G$23)/G$23</f>
        <v>#VALUE!</v>
      </c>
      <c r="J27" s="12" t="s">
        <v>14</v>
      </c>
      <c r="K27" s="15" t="s">
        <v>26</v>
      </c>
      <c r="L27" s="15"/>
    </row>
    <row r="28" spans="7:8" ht="13.5" thickBot="1">
      <c r="G28" s="63" t="s">
        <v>42</v>
      </c>
      <c r="H28" s="64" t="e">
        <f>H24-H23</f>
        <v>#VALUE!</v>
      </c>
    </row>
    <row r="29" spans="7:8" s="92" customFormat="1" ht="13.5" thickBot="1">
      <c r="G29" s="93"/>
      <c r="H29" s="94"/>
    </row>
    <row r="30" spans="7:8" s="95" customFormat="1" ht="14.25" thickBot="1" thickTop="1">
      <c r="G30" s="96"/>
      <c r="H30" s="97"/>
    </row>
    <row r="31" spans="7:10" ht="13.5" thickBot="1">
      <c r="G31" s="69"/>
      <c r="H31" s="70" t="s">
        <v>11</v>
      </c>
      <c r="I31" s="74" t="s">
        <v>38</v>
      </c>
      <c r="J31" s="75"/>
    </row>
    <row r="32" spans="6:13" ht="13.5" thickBot="1">
      <c r="F32" s="2"/>
      <c r="G32" s="37">
        <v>10000000000</v>
      </c>
      <c r="H32" s="52" t="s">
        <v>43</v>
      </c>
      <c r="I32" s="28" t="s">
        <v>35</v>
      </c>
      <c r="J32" s="31" t="s">
        <v>52</v>
      </c>
      <c r="K32" s="32" t="s">
        <v>37</v>
      </c>
      <c r="L32" s="99" t="s">
        <v>49</v>
      </c>
      <c r="M32" s="2"/>
    </row>
    <row r="33" spans="6:13" ht="13.5" thickTop="1">
      <c r="F33" s="3"/>
      <c r="G33" s="38">
        <f aca="true" t="shared" si="8" ref="G33:G43">$D9*588/$F$4/$F$3/G$32</f>
        <v>0</v>
      </c>
      <c r="H33" s="53"/>
      <c r="I33" s="33">
        <f>(H33-H$47)/G$47</f>
        <v>0</v>
      </c>
      <c r="J33" s="34" t="e">
        <f>I33*$G$48+$H$48</f>
        <v>#VALUE!</v>
      </c>
      <c r="K33" s="42" t="e">
        <f>G33-J33</f>
        <v>#VALUE!</v>
      </c>
      <c r="L33" s="102" t="e">
        <f>K33/$G$31</f>
        <v>#VALUE!</v>
      </c>
      <c r="M33" s="14" t="e">
        <f>POWER(K33,2)</f>
        <v>#VALUE!</v>
      </c>
    </row>
    <row r="34" spans="6:13" ht="12.75">
      <c r="F34" s="3"/>
      <c r="G34" s="38">
        <f t="shared" si="8"/>
        <v>0</v>
      </c>
      <c r="H34" s="53"/>
      <c r="I34" s="33">
        <f aca="true" t="shared" si="9" ref="I34:I43">(H34-H$47)/G$47</f>
        <v>0</v>
      </c>
      <c r="J34" s="34" t="e">
        <f aca="true" t="shared" si="10" ref="J34:J43">I34*$G$48+$H$48</f>
        <v>#VALUE!</v>
      </c>
      <c r="K34" s="42" t="e">
        <f aca="true" t="shared" si="11" ref="K34:K43">G34-J34</f>
        <v>#VALUE!</v>
      </c>
      <c r="L34" s="102" t="e">
        <f aca="true" t="shared" si="12" ref="L34:L43">K34/$G$31</f>
        <v>#VALUE!</v>
      </c>
      <c r="M34" s="14" t="e">
        <f aca="true" t="shared" si="13" ref="M34:M43">POWER(K34,2)</f>
        <v>#VALUE!</v>
      </c>
    </row>
    <row r="35" spans="6:13" ht="12.75">
      <c r="F35" s="3"/>
      <c r="G35" s="38">
        <f t="shared" si="8"/>
        <v>0</v>
      </c>
      <c r="H35" s="53"/>
      <c r="I35" s="33">
        <f t="shared" si="9"/>
        <v>0</v>
      </c>
      <c r="J35" s="34" t="e">
        <f t="shared" si="10"/>
        <v>#VALUE!</v>
      </c>
      <c r="K35" s="42" t="e">
        <f t="shared" si="11"/>
        <v>#VALUE!</v>
      </c>
      <c r="L35" s="102" t="e">
        <f t="shared" si="12"/>
        <v>#VALUE!</v>
      </c>
      <c r="M35" s="14" t="e">
        <f t="shared" si="13"/>
        <v>#VALUE!</v>
      </c>
    </row>
    <row r="36" spans="6:13" ht="12.75">
      <c r="F36" s="3"/>
      <c r="G36" s="38">
        <f t="shared" si="8"/>
        <v>0</v>
      </c>
      <c r="H36" s="53"/>
      <c r="I36" s="33">
        <f t="shared" si="9"/>
        <v>0</v>
      </c>
      <c r="J36" s="34" t="e">
        <f t="shared" si="10"/>
        <v>#VALUE!</v>
      </c>
      <c r="K36" s="42" t="e">
        <f t="shared" si="11"/>
        <v>#VALUE!</v>
      </c>
      <c r="L36" s="102" t="e">
        <f t="shared" si="12"/>
        <v>#VALUE!</v>
      </c>
      <c r="M36" s="14" t="e">
        <f t="shared" si="13"/>
        <v>#VALUE!</v>
      </c>
    </row>
    <row r="37" spans="6:13" ht="12.75">
      <c r="F37" s="3"/>
      <c r="G37" s="38">
        <f t="shared" si="8"/>
        <v>0</v>
      </c>
      <c r="H37" s="53"/>
      <c r="I37" s="33">
        <f t="shared" si="9"/>
        <v>0</v>
      </c>
      <c r="J37" s="34" t="e">
        <f t="shared" si="10"/>
        <v>#VALUE!</v>
      </c>
      <c r="K37" s="42" t="e">
        <f t="shared" si="11"/>
        <v>#VALUE!</v>
      </c>
      <c r="L37" s="102" t="e">
        <f t="shared" si="12"/>
        <v>#VALUE!</v>
      </c>
      <c r="M37" s="14" t="e">
        <f t="shared" si="13"/>
        <v>#VALUE!</v>
      </c>
    </row>
    <row r="38" spans="6:13" ht="12.75">
      <c r="F38" s="3"/>
      <c r="G38" s="38">
        <f t="shared" si="8"/>
        <v>0</v>
      </c>
      <c r="H38" s="53"/>
      <c r="I38" s="33">
        <f t="shared" si="9"/>
        <v>0</v>
      </c>
      <c r="J38" s="34" t="e">
        <f t="shared" si="10"/>
        <v>#VALUE!</v>
      </c>
      <c r="K38" s="42" t="e">
        <f t="shared" si="11"/>
        <v>#VALUE!</v>
      </c>
      <c r="L38" s="102" t="e">
        <f t="shared" si="12"/>
        <v>#VALUE!</v>
      </c>
      <c r="M38" s="14" t="e">
        <f t="shared" si="13"/>
        <v>#VALUE!</v>
      </c>
    </row>
    <row r="39" spans="6:13" ht="12.75">
      <c r="F39" s="3"/>
      <c r="G39" s="38">
        <f t="shared" si="8"/>
        <v>0</v>
      </c>
      <c r="H39" s="53"/>
      <c r="I39" s="33">
        <f t="shared" si="9"/>
        <v>0</v>
      </c>
      <c r="J39" s="34" t="e">
        <f t="shared" si="10"/>
        <v>#VALUE!</v>
      </c>
      <c r="K39" s="42" t="e">
        <f t="shared" si="11"/>
        <v>#VALUE!</v>
      </c>
      <c r="L39" s="102" t="e">
        <f t="shared" si="12"/>
        <v>#VALUE!</v>
      </c>
      <c r="M39" s="14" t="e">
        <f t="shared" si="13"/>
        <v>#VALUE!</v>
      </c>
    </row>
    <row r="40" spans="6:13" ht="12.75">
      <c r="F40" s="3"/>
      <c r="G40" s="38">
        <f t="shared" si="8"/>
        <v>0</v>
      </c>
      <c r="H40" s="53"/>
      <c r="I40" s="33">
        <f t="shared" si="9"/>
        <v>0</v>
      </c>
      <c r="J40" s="34" t="e">
        <f t="shared" si="10"/>
        <v>#VALUE!</v>
      </c>
      <c r="K40" s="42" t="e">
        <f t="shared" si="11"/>
        <v>#VALUE!</v>
      </c>
      <c r="L40" s="102" t="e">
        <f t="shared" si="12"/>
        <v>#VALUE!</v>
      </c>
      <c r="M40" s="14" t="e">
        <f t="shared" si="13"/>
        <v>#VALUE!</v>
      </c>
    </row>
    <row r="41" spans="6:13" ht="12.75">
      <c r="F41" s="3"/>
      <c r="G41" s="38">
        <f t="shared" si="8"/>
        <v>0</v>
      </c>
      <c r="H41" s="53"/>
      <c r="I41" s="33">
        <f t="shared" si="9"/>
        <v>0</v>
      </c>
      <c r="J41" s="34" t="e">
        <f t="shared" si="10"/>
        <v>#VALUE!</v>
      </c>
      <c r="K41" s="42" t="e">
        <f t="shared" si="11"/>
        <v>#VALUE!</v>
      </c>
      <c r="L41" s="102" t="e">
        <f t="shared" si="12"/>
        <v>#VALUE!</v>
      </c>
      <c r="M41" s="14" t="e">
        <f t="shared" si="13"/>
        <v>#VALUE!</v>
      </c>
    </row>
    <row r="42" spans="6:13" ht="12.75">
      <c r="F42" s="3"/>
      <c r="G42" s="38">
        <f t="shared" si="8"/>
        <v>0</v>
      </c>
      <c r="H42" s="53"/>
      <c r="I42" s="33">
        <f t="shared" si="9"/>
        <v>0</v>
      </c>
      <c r="J42" s="34" t="e">
        <f t="shared" si="10"/>
        <v>#VALUE!</v>
      </c>
      <c r="K42" s="42" t="e">
        <f t="shared" si="11"/>
        <v>#VALUE!</v>
      </c>
      <c r="L42" s="102" t="e">
        <f t="shared" si="12"/>
        <v>#VALUE!</v>
      </c>
      <c r="M42" s="14" t="e">
        <f t="shared" si="13"/>
        <v>#VALUE!</v>
      </c>
    </row>
    <row r="43" spans="6:13" ht="13.5" thickBot="1">
      <c r="F43" s="3"/>
      <c r="G43" s="38">
        <f t="shared" si="8"/>
        <v>0</v>
      </c>
      <c r="H43" s="54"/>
      <c r="I43" s="33">
        <f t="shared" si="9"/>
        <v>0</v>
      </c>
      <c r="J43" s="34" t="e">
        <f t="shared" si="10"/>
        <v>#VALUE!</v>
      </c>
      <c r="K43" s="43" t="e">
        <f t="shared" si="11"/>
        <v>#VALUE!</v>
      </c>
      <c r="L43" s="102" t="e">
        <f t="shared" si="12"/>
        <v>#VALUE!</v>
      </c>
      <c r="M43" s="14" t="e">
        <f t="shared" si="13"/>
        <v>#VALUE!</v>
      </c>
    </row>
    <row r="45" spans="7:8" ht="13.5" thickBot="1">
      <c r="G45" s="68" t="s">
        <v>4</v>
      </c>
      <c r="H45" s="68" t="s">
        <v>5</v>
      </c>
    </row>
    <row r="46" spans="6:12" ht="12.75">
      <c r="F46" s="65" t="s">
        <v>3</v>
      </c>
      <c r="G46" s="69" t="e">
        <f>INDEX(LINEST(H33:H43,G33:G43),1)</f>
        <v>#VALUE!</v>
      </c>
      <c r="H46" s="70" t="e">
        <f>INDEX(LINEST(H33:H43,G33:G43),2)</f>
        <v>#VALUE!</v>
      </c>
      <c r="J46" s="55" t="s">
        <v>39</v>
      </c>
      <c r="K46" s="56" t="e">
        <f>SUM(K33:K43)</f>
        <v>#VALUE!</v>
      </c>
      <c r="L46" s="104"/>
    </row>
    <row r="47" spans="6:12" ht="12.75">
      <c r="F47" s="66" t="s">
        <v>7</v>
      </c>
      <c r="G47" s="22">
        <v>1</v>
      </c>
      <c r="H47" s="71">
        <v>0</v>
      </c>
      <c r="J47" s="57" t="s">
        <v>44</v>
      </c>
      <c r="K47" s="58" t="e">
        <f>SUM(M33:M43)</f>
        <v>#VALUE!</v>
      </c>
      <c r="L47" s="104"/>
    </row>
    <row r="48" spans="6:12" ht="13.5" thickBot="1">
      <c r="F48" s="67" t="s">
        <v>6</v>
      </c>
      <c r="G48" s="72" t="e">
        <f>G47/G46</f>
        <v>#VALUE!</v>
      </c>
      <c r="H48" s="73" t="e">
        <f>(H47-H46)/G46</f>
        <v>#VALUE!</v>
      </c>
      <c r="J48" s="59" t="s">
        <v>45</v>
      </c>
      <c r="K48" s="60" t="e">
        <f>SQRT(K47/6)</f>
        <v>#VALUE!</v>
      </c>
      <c r="L48" s="104"/>
    </row>
    <row r="49" spans="7:8" ht="12.75">
      <c r="G49" s="98" t="str">
        <f>H32</f>
        <v>I:IBEAMS</v>
      </c>
      <c r="H49" s="98"/>
    </row>
    <row r="50" spans="6:12" ht="13.5" thickBot="1">
      <c r="F50" s="10"/>
      <c r="G50" s="98"/>
      <c r="H50" s="98"/>
      <c r="I50" s="4"/>
      <c r="J50" s="12"/>
      <c r="K50" s="15"/>
      <c r="L50" s="15"/>
    </row>
    <row r="51" spans="7:12" ht="12.75">
      <c r="G51" s="61" t="s">
        <v>41</v>
      </c>
      <c r="H51" s="62" t="e">
        <f>(G48-G47)/G47</f>
        <v>#VALUE!</v>
      </c>
      <c r="J51" s="12"/>
      <c r="K51" s="15"/>
      <c r="L51" s="15"/>
    </row>
    <row r="52" spans="7:8" ht="13.5" thickBot="1">
      <c r="G52" s="63" t="s">
        <v>42</v>
      </c>
      <c r="H52" s="64" t="e">
        <f>H48-H47</f>
        <v>#VALUE!</v>
      </c>
    </row>
    <row r="53" spans="1:23" ht="13.5" thickBot="1">
      <c r="A53" s="92"/>
      <c r="B53" s="92"/>
      <c r="C53" s="92"/>
      <c r="D53" s="92"/>
      <c r="E53" s="92"/>
      <c r="F53" s="92"/>
      <c r="G53" s="93"/>
      <c r="H53" s="94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ht="14.25" thickBot="1" thickTop="1">
      <c r="A54" s="95"/>
      <c r="B54" s="95"/>
      <c r="C54" s="95"/>
      <c r="D54" s="95"/>
      <c r="E54" s="95"/>
      <c r="F54" s="95"/>
      <c r="G54" s="96"/>
      <c r="H54" s="97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7:10" ht="13.5" thickBot="1">
      <c r="G55" s="69"/>
      <c r="H55" s="70" t="s">
        <v>11</v>
      </c>
      <c r="I55" s="74" t="s">
        <v>38</v>
      </c>
      <c r="J55" s="75"/>
    </row>
    <row r="56" spans="6:13" ht="13.5" thickBot="1">
      <c r="F56" s="2"/>
      <c r="G56" s="37">
        <v>1000000000000</v>
      </c>
      <c r="H56" s="52" t="s">
        <v>17</v>
      </c>
      <c r="I56" s="28" t="s">
        <v>35</v>
      </c>
      <c r="J56" s="31" t="s">
        <v>36</v>
      </c>
      <c r="K56" s="32" t="s">
        <v>37</v>
      </c>
      <c r="L56" s="99" t="s">
        <v>49</v>
      </c>
      <c r="M56" s="2"/>
    </row>
    <row r="57" spans="6:13" ht="13.5" thickTop="1">
      <c r="F57" s="3"/>
      <c r="G57" s="38">
        <f>$D9*588/$F$4/$F$3/G$32</f>
        <v>0</v>
      </c>
      <c r="H57" s="53"/>
      <c r="I57" s="33">
        <f>(H57-H$71)/G$71</f>
        <v>0</v>
      </c>
      <c r="J57" s="34" t="e">
        <f>I57*$G$72+$H$72</f>
        <v>#VALUE!</v>
      </c>
      <c r="K57" s="42" t="e">
        <f>G57-J57</f>
        <v>#VALUE!</v>
      </c>
      <c r="L57" s="102" t="e">
        <f>K57/$G55</f>
        <v>#VALUE!</v>
      </c>
      <c r="M57" s="14" t="e">
        <f>POWER(K57,2)</f>
        <v>#VALUE!</v>
      </c>
    </row>
    <row r="58" spans="6:13" ht="12.75">
      <c r="F58" s="3"/>
      <c r="G58" s="38">
        <f aca="true" t="shared" si="14" ref="G58:G67">$D10*588/$F$4/$F$3/G$32</f>
        <v>0</v>
      </c>
      <c r="H58" s="53"/>
      <c r="I58" s="33">
        <f aca="true" t="shared" si="15" ref="I58:I67">(H58-H$71)/G$71</f>
        <v>0</v>
      </c>
      <c r="J58" s="34" t="e">
        <f aca="true" t="shared" si="16" ref="J58:J67">I58*$G$72+$H$72</f>
        <v>#VALUE!</v>
      </c>
      <c r="K58" s="42" t="e">
        <f aca="true" t="shared" si="17" ref="K58:K67">G58-J58</f>
        <v>#VALUE!</v>
      </c>
      <c r="L58" s="102" t="e">
        <f aca="true" t="shared" si="18" ref="L58:L67">K58/$G56</f>
        <v>#VALUE!</v>
      </c>
      <c r="M58" s="14" t="e">
        <f aca="true" t="shared" si="19" ref="M58:M67">POWER(K58,2)</f>
        <v>#VALUE!</v>
      </c>
    </row>
    <row r="59" spans="6:13" ht="12.75">
      <c r="F59" s="3"/>
      <c r="G59" s="38">
        <f t="shared" si="14"/>
        <v>0</v>
      </c>
      <c r="H59" s="53"/>
      <c r="I59" s="33">
        <f t="shared" si="15"/>
        <v>0</v>
      </c>
      <c r="J59" s="34" t="e">
        <f t="shared" si="16"/>
        <v>#VALUE!</v>
      </c>
      <c r="K59" s="42" t="e">
        <f t="shared" si="17"/>
        <v>#VALUE!</v>
      </c>
      <c r="L59" s="102" t="e">
        <f t="shared" si="18"/>
        <v>#VALUE!</v>
      </c>
      <c r="M59" s="14" t="e">
        <f t="shared" si="19"/>
        <v>#VALUE!</v>
      </c>
    </row>
    <row r="60" spans="6:13" ht="12.75">
      <c r="F60" s="3"/>
      <c r="G60" s="38">
        <f t="shared" si="14"/>
        <v>0</v>
      </c>
      <c r="H60" s="53"/>
      <c r="I60" s="33">
        <f t="shared" si="15"/>
        <v>0</v>
      </c>
      <c r="J60" s="34" t="e">
        <f t="shared" si="16"/>
        <v>#VALUE!</v>
      </c>
      <c r="K60" s="42" t="e">
        <f t="shared" si="17"/>
        <v>#VALUE!</v>
      </c>
      <c r="L60" s="102" t="e">
        <f t="shared" si="18"/>
        <v>#VALUE!</v>
      </c>
      <c r="M60" s="14" t="e">
        <f t="shared" si="19"/>
        <v>#VALUE!</v>
      </c>
    </row>
    <row r="61" spans="6:13" ht="12.75">
      <c r="F61" s="3"/>
      <c r="G61" s="38">
        <f t="shared" si="14"/>
        <v>0</v>
      </c>
      <c r="H61" s="53"/>
      <c r="I61" s="33">
        <f t="shared" si="15"/>
        <v>0</v>
      </c>
      <c r="J61" s="34" t="e">
        <f t="shared" si="16"/>
        <v>#VALUE!</v>
      </c>
      <c r="K61" s="42" t="e">
        <f t="shared" si="17"/>
        <v>#VALUE!</v>
      </c>
      <c r="L61" s="102" t="e">
        <f t="shared" si="18"/>
        <v>#VALUE!</v>
      </c>
      <c r="M61" s="14" t="e">
        <f t="shared" si="19"/>
        <v>#VALUE!</v>
      </c>
    </row>
    <row r="62" spans="6:13" ht="12.75">
      <c r="F62" s="3"/>
      <c r="G62" s="38">
        <f t="shared" si="14"/>
        <v>0</v>
      </c>
      <c r="H62" s="53"/>
      <c r="I62" s="33">
        <f t="shared" si="15"/>
        <v>0</v>
      </c>
      <c r="J62" s="34" t="e">
        <f t="shared" si="16"/>
        <v>#VALUE!</v>
      </c>
      <c r="K62" s="42" t="e">
        <f t="shared" si="17"/>
        <v>#VALUE!</v>
      </c>
      <c r="L62" s="102" t="e">
        <f t="shared" si="18"/>
        <v>#VALUE!</v>
      </c>
      <c r="M62" s="14" t="e">
        <f t="shared" si="19"/>
        <v>#VALUE!</v>
      </c>
    </row>
    <row r="63" spans="6:13" ht="12.75">
      <c r="F63" s="3"/>
      <c r="G63" s="38">
        <f t="shared" si="14"/>
        <v>0</v>
      </c>
      <c r="H63" s="53"/>
      <c r="I63" s="33">
        <f t="shared" si="15"/>
        <v>0</v>
      </c>
      <c r="J63" s="34" t="e">
        <f t="shared" si="16"/>
        <v>#VALUE!</v>
      </c>
      <c r="K63" s="42" t="e">
        <f t="shared" si="17"/>
        <v>#VALUE!</v>
      </c>
      <c r="L63" s="102" t="e">
        <f t="shared" si="18"/>
        <v>#VALUE!</v>
      </c>
      <c r="M63" s="14" t="e">
        <f t="shared" si="19"/>
        <v>#VALUE!</v>
      </c>
    </row>
    <row r="64" spans="6:13" ht="12.75">
      <c r="F64" s="3"/>
      <c r="G64" s="38">
        <f t="shared" si="14"/>
        <v>0</v>
      </c>
      <c r="H64" s="53"/>
      <c r="I64" s="33">
        <f t="shared" si="15"/>
        <v>0</v>
      </c>
      <c r="J64" s="34" t="e">
        <f t="shared" si="16"/>
        <v>#VALUE!</v>
      </c>
      <c r="K64" s="42" t="e">
        <f t="shared" si="17"/>
        <v>#VALUE!</v>
      </c>
      <c r="L64" s="102" t="e">
        <f t="shared" si="18"/>
        <v>#VALUE!</v>
      </c>
      <c r="M64" s="14" t="e">
        <f t="shared" si="19"/>
        <v>#VALUE!</v>
      </c>
    </row>
    <row r="65" spans="6:13" ht="12.75">
      <c r="F65" s="3"/>
      <c r="G65" s="38">
        <f t="shared" si="14"/>
        <v>0</v>
      </c>
      <c r="H65" s="53"/>
      <c r="I65" s="33">
        <f t="shared" si="15"/>
        <v>0</v>
      </c>
      <c r="J65" s="34" t="e">
        <f t="shared" si="16"/>
        <v>#VALUE!</v>
      </c>
      <c r="K65" s="42" t="e">
        <f t="shared" si="17"/>
        <v>#VALUE!</v>
      </c>
      <c r="L65" s="102" t="e">
        <f t="shared" si="18"/>
        <v>#VALUE!</v>
      </c>
      <c r="M65" s="14" t="e">
        <f t="shared" si="19"/>
        <v>#VALUE!</v>
      </c>
    </row>
    <row r="66" spans="6:13" ht="12.75">
      <c r="F66" s="3"/>
      <c r="G66" s="38">
        <f t="shared" si="14"/>
        <v>0</v>
      </c>
      <c r="H66" s="53"/>
      <c r="I66" s="33">
        <f t="shared" si="15"/>
        <v>0</v>
      </c>
      <c r="J66" s="34" t="e">
        <f t="shared" si="16"/>
        <v>#VALUE!</v>
      </c>
      <c r="K66" s="42" t="e">
        <f t="shared" si="17"/>
        <v>#VALUE!</v>
      </c>
      <c r="L66" s="102" t="e">
        <f t="shared" si="18"/>
        <v>#VALUE!</v>
      </c>
      <c r="M66" s="14" t="e">
        <f t="shared" si="19"/>
        <v>#VALUE!</v>
      </c>
    </row>
    <row r="67" spans="6:13" ht="13.5" thickBot="1">
      <c r="F67" s="3"/>
      <c r="G67" s="38">
        <f t="shared" si="14"/>
        <v>0</v>
      </c>
      <c r="H67" s="54"/>
      <c r="I67" s="33">
        <f t="shared" si="15"/>
        <v>0</v>
      </c>
      <c r="J67" s="34" t="e">
        <f t="shared" si="16"/>
        <v>#VALUE!</v>
      </c>
      <c r="K67" s="43" t="e">
        <f t="shared" si="17"/>
        <v>#VALUE!</v>
      </c>
      <c r="L67" s="102" t="e">
        <f t="shared" si="18"/>
        <v>#VALUE!</v>
      </c>
      <c r="M67" s="14" t="e">
        <f t="shared" si="19"/>
        <v>#VALUE!</v>
      </c>
    </row>
    <row r="69" spans="7:8" ht="13.5" thickBot="1">
      <c r="G69" s="68" t="s">
        <v>4</v>
      </c>
      <c r="H69" s="68" t="s">
        <v>5</v>
      </c>
    </row>
    <row r="70" spans="6:12" ht="12.75">
      <c r="F70" s="65" t="s">
        <v>3</v>
      </c>
      <c r="G70" s="69" t="e">
        <f>INDEX(LINEST(H57:H67,G57:G67),1)</f>
        <v>#VALUE!</v>
      </c>
      <c r="H70" s="70" t="e">
        <f>INDEX(LINEST(H57:H67,G57:G67),2)</f>
        <v>#VALUE!</v>
      </c>
      <c r="J70" s="55" t="s">
        <v>39</v>
      </c>
      <c r="K70" s="56" t="e">
        <f>SUM(K57:K67)</f>
        <v>#VALUE!</v>
      </c>
      <c r="L70" s="104"/>
    </row>
    <row r="71" spans="6:12" ht="12.75">
      <c r="F71" s="66" t="s">
        <v>7</v>
      </c>
      <c r="G71" s="22">
        <v>1</v>
      </c>
      <c r="H71" s="71">
        <v>0</v>
      </c>
      <c r="J71" s="57" t="s">
        <v>44</v>
      </c>
      <c r="K71" s="58" t="e">
        <f>SUM(M57:M67)</f>
        <v>#VALUE!</v>
      </c>
      <c r="L71" s="104"/>
    </row>
    <row r="72" spans="6:12" ht="13.5" thickBot="1">
      <c r="F72" s="67" t="s">
        <v>6</v>
      </c>
      <c r="G72" s="72" t="e">
        <f>G71/G70</f>
        <v>#VALUE!</v>
      </c>
      <c r="H72" s="73" t="e">
        <f>(H71-H70)/G70</f>
        <v>#VALUE!</v>
      </c>
      <c r="J72" s="59" t="s">
        <v>40</v>
      </c>
      <c r="K72" s="60" t="e">
        <f>SQRT(K71/6)</f>
        <v>#VALUE!</v>
      </c>
      <c r="L72" s="104"/>
    </row>
    <row r="73" spans="7:8" ht="12.75">
      <c r="G73" s="98" t="str">
        <f>H56</f>
        <v>I:IBEAMM</v>
      </c>
      <c r="H73" s="98"/>
    </row>
    <row r="74" spans="6:12" ht="12.75" customHeight="1" thickBot="1">
      <c r="F74" s="10"/>
      <c r="G74" s="98"/>
      <c r="H74" s="98"/>
      <c r="I74" s="4"/>
      <c r="J74" s="12"/>
      <c r="K74" s="15"/>
      <c r="L74" s="15"/>
    </row>
    <row r="75" spans="7:12" ht="13.5" customHeight="1">
      <c r="G75" s="61" t="s">
        <v>41</v>
      </c>
      <c r="H75" s="62" t="e">
        <f>(G72-G71)/G71</f>
        <v>#VALUE!</v>
      </c>
      <c r="J75" s="12"/>
      <c r="K75" s="15"/>
      <c r="L75" s="15"/>
    </row>
    <row r="76" spans="7:8" ht="13.5" thickBot="1">
      <c r="G76" s="63" t="s">
        <v>42</v>
      </c>
      <c r="H76" s="64" t="e">
        <f>H72-H71</f>
        <v>#VALUE!</v>
      </c>
    </row>
    <row r="77" spans="7:8" ht="13.5" thickBot="1">
      <c r="G77" s="63" t="s">
        <v>42</v>
      </c>
      <c r="H77" s="64" t="e">
        <f>H73-H72</f>
        <v>#VALUE!</v>
      </c>
    </row>
    <row r="78" spans="1:23" ht="13.5" thickBot="1">
      <c r="A78" s="92"/>
      <c r="B78" s="92"/>
      <c r="C78" s="92"/>
      <c r="D78" s="92"/>
      <c r="E78" s="92"/>
      <c r="F78" s="92"/>
      <c r="G78" s="93"/>
      <c r="H78" s="94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ht="14.25" thickBot="1" thickTop="1">
      <c r="A79" s="95"/>
      <c r="B79" s="95"/>
      <c r="C79" s="95"/>
      <c r="D79" s="95"/>
      <c r="E79" s="95"/>
      <c r="F79" s="95"/>
      <c r="G79" s="96"/>
      <c r="H79" s="97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7:10" ht="13.5" thickBot="1">
      <c r="G80" s="69"/>
      <c r="H80" s="70" t="s">
        <v>11</v>
      </c>
      <c r="I80" s="74" t="s">
        <v>38</v>
      </c>
      <c r="J80" s="75"/>
    </row>
    <row r="81" spans="6:13" ht="13.5" thickBot="1">
      <c r="F81" s="2"/>
      <c r="G81" s="37">
        <v>10000000000000</v>
      </c>
      <c r="H81" s="52" t="s">
        <v>34</v>
      </c>
      <c r="I81" s="28" t="s">
        <v>35</v>
      </c>
      <c r="J81" s="31" t="s">
        <v>54</v>
      </c>
      <c r="K81" s="32" t="s">
        <v>37</v>
      </c>
      <c r="L81" s="99" t="s">
        <v>49</v>
      </c>
      <c r="M81" s="2"/>
    </row>
    <row r="82" spans="6:13" ht="13.5" thickTop="1">
      <c r="F82" s="3"/>
      <c r="G82" s="38">
        <f>$D9*588/$F$4/$F$3/G$32</f>
        <v>0</v>
      </c>
      <c r="H82" s="53"/>
      <c r="I82" s="33">
        <f>(H82-H$96)/G$96</f>
        <v>0</v>
      </c>
      <c r="J82" s="34" t="e">
        <f>I82*$G$97+$H$97</f>
        <v>#VALUE!</v>
      </c>
      <c r="K82" s="42" t="e">
        <f>G82-J82</f>
        <v>#VALUE!</v>
      </c>
      <c r="L82" s="102" t="e">
        <f>K82/$G$80</f>
        <v>#VALUE!</v>
      </c>
      <c r="M82" s="14" t="e">
        <f>POWER(K82,2)</f>
        <v>#VALUE!</v>
      </c>
    </row>
    <row r="83" spans="6:13" ht="12.75">
      <c r="F83" s="3"/>
      <c r="G83" s="38">
        <f aca="true" t="shared" si="20" ref="G83:G92">$D10*588/$F$4/$F$3/G$32</f>
        <v>0</v>
      </c>
      <c r="H83" s="53"/>
      <c r="I83" s="33">
        <f aca="true" t="shared" si="21" ref="I83:I92">(H83-H$96)/G$96</f>
        <v>0</v>
      </c>
      <c r="J83" s="34" t="e">
        <f aca="true" t="shared" si="22" ref="J83:J92">I83*$G$97+$H$97</f>
        <v>#VALUE!</v>
      </c>
      <c r="K83" s="42" t="e">
        <f aca="true" t="shared" si="23" ref="K83:K92">G83-J83</f>
        <v>#VALUE!</v>
      </c>
      <c r="L83" s="102" t="e">
        <f aca="true" t="shared" si="24" ref="L83:L92">K83/$G$80</f>
        <v>#VALUE!</v>
      </c>
      <c r="M83" s="14" t="e">
        <f aca="true" t="shared" si="25" ref="M83:M92">POWER(K83,2)</f>
        <v>#VALUE!</v>
      </c>
    </row>
    <row r="84" spans="6:13" ht="12.75">
      <c r="F84" s="3"/>
      <c r="G84" s="38">
        <f t="shared" si="20"/>
        <v>0</v>
      </c>
      <c r="H84" s="53"/>
      <c r="I84" s="33">
        <f t="shared" si="21"/>
        <v>0</v>
      </c>
      <c r="J84" s="34" t="e">
        <f t="shared" si="22"/>
        <v>#VALUE!</v>
      </c>
      <c r="K84" s="42" t="e">
        <f t="shared" si="23"/>
        <v>#VALUE!</v>
      </c>
      <c r="L84" s="102" t="e">
        <f t="shared" si="24"/>
        <v>#VALUE!</v>
      </c>
      <c r="M84" s="14" t="e">
        <f t="shared" si="25"/>
        <v>#VALUE!</v>
      </c>
    </row>
    <row r="85" spans="6:13" ht="12.75">
      <c r="F85" s="3"/>
      <c r="G85" s="38">
        <f t="shared" si="20"/>
        <v>0</v>
      </c>
      <c r="H85" s="53"/>
      <c r="I85" s="33">
        <f t="shared" si="21"/>
        <v>0</v>
      </c>
      <c r="J85" s="34" t="e">
        <f t="shared" si="22"/>
        <v>#VALUE!</v>
      </c>
      <c r="K85" s="42" t="e">
        <f t="shared" si="23"/>
        <v>#VALUE!</v>
      </c>
      <c r="L85" s="102" t="e">
        <f t="shared" si="24"/>
        <v>#VALUE!</v>
      </c>
      <c r="M85" s="14" t="e">
        <f t="shared" si="25"/>
        <v>#VALUE!</v>
      </c>
    </row>
    <row r="86" spans="6:13" ht="12.75">
      <c r="F86" s="3"/>
      <c r="G86" s="38">
        <f t="shared" si="20"/>
        <v>0</v>
      </c>
      <c r="H86" s="53"/>
      <c r="I86" s="33">
        <f t="shared" si="21"/>
        <v>0</v>
      </c>
      <c r="J86" s="34" t="e">
        <f t="shared" si="22"/>
        <v>#VALUE!</v>
      </c>
      <c r="K86" s="42" t="e">
        <f t="shared" si="23"/>
        <v>#VALUE!</v>
      </c>
      <c r="L86" s="102" t="e">
        <f t="shared" si="24"/>
        <v>#VALUE!</v>
      </c>
      <c r="M86" s="14" t="e">
        <f t="shared" si="25"/>
        <v>#VALUE!</v>
      </c>
    </row>
    <row r="87" spans="6:13" ht="12.75">
      <c r="F87" s="3"/>
      <c r="G87" s="38">
        <f t="shared" si="20"/>
        <v>0</v>
      </c>
      <c r="H87" s="53"/>
      <c r="I87" s="33">
        <f t="shared" si="21"/>
        <v>0</v>
      </c>
      <c r="J87" s="34" t="e">
        <f t="shared" si="22"/>
        <v>#VALUE!</v>
      </c>
      <c r="K87" s="42" t="e">
        <f t="shared" si="23"/>
        <v>#VALUE!</v>
      </c>
      <c r="L87" s="102" t="e">
        <f t="shared" si="24"/>
        <v>#VALUE!</v>
      </c>
      <c r="M87" s="14" t="e">
        <f t="shared" si="25"/>
        <v>#VALUE!</v>
      </c>
    </row>
    <row r="88" spans="6:13" ht="12.75">
      <c r="F88" s="3"/>
      <c r="G88" s="38">
        <f t="shared" si="20"/>
        <v>0</v>
      </c>
      <c r="H88" s="53"/>
      <c r="I88" s="33">
        <f t="shared" si="21"/>
        <v>0</v>
      </c>
      <c r="J88" s="34" t="e">
        <f t="shared" si="22"/>
        <v>#VALUE!</v>
      </c>
      <c r="K88" s="42" t="e">
        <f t="shared" si="23"/>
        <v>#VALUE!</v>
      </c>
      <c r="L88" s="102" t="e">
        <f t="shared" si="24"/>
        <v>#VALUE!</v>
      </c>
      <c r="M88" s="14" t="e">
        <f t="shared" si="25"/>
        <v>#VALUE!</v>
      </c>
    </row>
    <row r="89" spans="6:13" ht="12.75">
      <c r="F89" s="3"/>
      <c r="G89" s="38">
        <f t="shared" si="20"/>
        <v>0</v>
      </c>
      <c r="H89" s="53"/>
      <c r="I89" s="33">
        <f t="shared" si="21"/>
        <v>0</v>
      </c>
      <c r="J89" s="34" t="e">
        <f t="shared" si="22"/>
        <v>#VALUE!</v>
      </c>
      <c r="K89" s="42" t="e">
        <f t="shared" si="23"/>
        <v>#VALUE!</v>
      </c>
      <c r="L89" s="102" t="e">
        <f t="shared" si="24"/>
        <v>#VALUE!</v>
      </c>
      <c r="M89" s="14" t="e">
        <f t="shared" si="25"/>
        <v>#VALUE!</v>
      </c>
    </row>
    <row r="90" spans="6:13" ht="12.75">
      <c r="F90" s="3"/>
      <c r="G90" s="38">
        <f t="shared" si="20"/>
        <v>0</v>
      </c>
      <c r="H90" s="53"/>
      <c r="I90" s="33">
        <f t="shared" si="21"/>
        <v>0</v>
      </c>
      <c r="J90" s="34" t="e">
        <f t="shared" si="22"/>
        <v>#VALUE!</v>
      </c>
      <c r="K90" s="42" t="e">
        <f t="shared" si="23"/>
        <v>#VALUE!</v>
      </c>
      <c r="L90" s="102" t="e">
        <f t="shared" si="24"/>
        <v>#VALUE!</v>
      </c>
      <c r="M90" s="14" t="e">
        <f t="shared" si="25"/>
        <v>#VALUE!</v>
      </c>
    </row>
    <row r="91" spans="6:13" ht="12.75">
      <c r="F91" s="3"/>
      <c r="G91" s="38">
        <f t="shared" si="20"/>
        <v>0</v>
      </c>
      <c r="H91" s="53"/>
      <c r="I91" s="33">
        <f t="shared" si="21"/>
        <v>0</v>
      </c>
      <c r="J91" s="34" t="e">
        <f t="shared" si="22"/>
        <v>#VALUE!</v>
      </c>
      <c r="K91" s="42" t="e">
        <f t="shared" si="23"/>
        <v>#VALUE!</v>
      </c>
      <c r="L91" s="102" t="e">
        <f t="shared" si="24"/>
        <v>#VALUE!</v>
      </c>
      <c r="M91" s="14" t="e">
        <f t="shared" si="25"/>
        <v>#VALUE!</v>
      </c>
    </row>
    <row r="92" spans="6:13" ht="13.5" thickBot="1">
      <c r="F92" s="3"/>
      <c r="G92" s="38">
        <f t="shared" si="20"/>
        <v>0</v>
      </c>
      <c r="H92" s="54"/>
      <c r="I92" s="33">
        <f t="shared" si="21"/>
        <v>0</v>
      </c>
      <c r="J92" s="34" t="e">
        <f t="shared" si="22"/>
        <v>#VALUE!</v>
      </c>
      <c r="K92" s="43" t="e">
        <f t="shared" si="23"/>
        <v>#VALUE!</v>
      </c>
      <c r="L92" s="102" t="e">
        <f t="shared" si="24"/>
        <v>#VALUE!</v>
      </c>
      <c r="M92" s="14" t="e">
        <f t="shared" si="25"/>
        <v>#VALUE!</v>
      </c>
    </row>
    <row r="94" spans="7:8" ht="13.5" thickBot="1">
      <c r="G94" s="68" t="s">
        <v>4</v>
      </c>
      <c r="H94" s="68" t="s">
        <v>5</v>
      </c>
    </row>
    <row r="95" spans="6:12" ht="12.75">
      <c r="F95" s="65" t="s">
        <v>3</v>
      </c>
      <c r="G95" s="69" t="e">
        <f>INDEX(LINEST(H82:H92,G82:G92),1)</f>
        <v>#VALUE!</v>
      </c>
      <c r="H95" s="70" t="e">
        <f>INDEX(LINEST(H82:H92,G82:G92),2)</f>
        <v>#VALUE!</v>
      </c>
      <c r="J95" s="55" t="s">
        <v>39</v>
      </c>
      <c r="K95" s="56" t="e">
        <f>SUM(K82:K92)</f>
        <v>#VALUE!</v>
      </c>
      <c r="L95" s="104"/>
    </row>
    <row r="96" spans="6:12" ht="12.75" customHeight="1">
      <c r="F96" s="66" t="s">
        <v>7</v>
      </c>
      <c r="G96" s="22">
        <v>1</v>
      </c>
      <c r="H96" s="71">
        <v>0</v>
      </c>
      <c r="J96" s="57" t="s">
        <v>44</v>
      </c>
      <c r="K96" s="58" t="e">
        <f>SUM(M82:M92)</f>
        <v>#VALUE!</v>
      </c>
      <c r="L96" s="104"/>
    </row>
    <row r="97" spans="6:12" ht="13.5" customHeight="1" thickBot="1">
      <c r="F97" s="67" t="s">
        <v>6</v>
      </c>
      <c r="G97" s="72" t="e">
        <f>G96/G95</f>
        <v>#VALUE!</v>
      </c>
      <c r="H97" s="73" t="e">
        <f>(H96-H95)/G95</f>
        <v>#VALUE!</v>
      </c>
      <c r="J97" s="59" t="s">
        <v>46</v>
      </c>
      <c r="K97" s="60" t="e">
        <f>SQRT(K96/6)</f>
        <v>#VALUE!</v>
      </c>
      <c r="L97" s="104"/>
    </row>
    <row r="98" spans="7:8" ht="12.75">
      <c r="G98" s="98" t="str">
        <f>H81</f>
        <v>I:IBEAMB</v>
      </c>
      <c r="H98" s="98"/>
    </row>
    <row r="99" spans="6:12" ht="13.5" thickBot="1">
      <c r="F99" s="10"/>
      <c r="G99" s="98"/>
      <c r="H99" s="98"/>
      <c r="I99" s="4"/>
      <c r="J99" s="12"/>
      <c r="K99" s="15"/>
      <c r="L99" s="15"/>
    </row>
    <row r="100" spans="7:12" ht="12.75">
      <c r="G100" s="61" t="s">
        <v>41</v>
      </c>
      <c r="H100" s="62" t="e">
        <f>(G97-G96)/G96</f>
        <v>#VALUE!</v>
      </c>
      <c r="J100" s="12"/>
      <c r="K100" s="15"/>
      <c r="L100" s="15"/>
    </row>
    <row r="101" spans="7:8" ht="13.5" thickBot="1">
      <c r="G101" s="63" t="s">
        <v>42</v>
      </c>
      <c r="H101" s="64" t="e">
        <f>H97-H96</f>
        <v>#VALUE!</v>
      </c>
    </row>
    <row r="102" spans="1:23" ht="13.5" thickBo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ht="13.5" thickTop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</sheetData>
  <mergeCells count="11">
    <mergeCell ref="G98:H99"/>
    <mergeCell ref="I55:J55"/>
    <mergeCell ref="G73:H74"/>
    <mergeCell ref="I80:J80"/>
    <mergeCell ref="I31:J31"/>
    <mergeCell ref="G49:H50"/>
    <mergeCell ref="I7:J7"/>
    <mergeCell ref="G25:H26"/>
    <mergeCell ref="B3:E3"/>
    <mergeCell ref="B5:E5"/>
    <mergeCell ref="A4:E4"/>
  </mergeCells>
  <printOptions/>
  <pageMargins left="0.75" right="0.75" top="1" bottom="1" header="0.5" footer="0.5"/>
  <pageSetup fitToHeight="1" fitToWidth="1" horizontalDpi="600" verticalDpi="600" orientation="landscape" scale="34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3"/>
  <sheetViews>
    <sheetView view="pageBreakPreview" zoomScale="50" zoomScaleSheetLayoutView="50" workbookViewId="0" topLeftCell="A56">
      <selection activeCell="J57" sqref="J57"/>
    </sheetView>
  </sheetViews>
  <sheetFormatPr defaultColWidth="9.140625" defaultRowHeight="12.75"/>
  <cols>
    <col min="1" max="5" width="9.140625" style="1" customWidth="1"/>
    <col min="6" max="6" width="12.140625" style="1" bestFit="1" customWidth="1"/>
    <col min="7" max="7" width="15.57421875" style="1" bestFit="1" customWidth="1"/>
    <col min="8" max="8" width="12.00390625" style="1" bestFit="1" customWidth="1"/>
    <col min="9" max="9" width="22.421875" style="1" bestFit="1" customWidth="1"/>
    <col min="10" max="10" width="29.8515625" style="1" bestFit="1" customWidth="1"/>
    <col min="11" max="11" width="30.7109375" style="1" bestFit="1" customWidth="1"/>
    <col min="12" max="12" width="21.00390625" style="1" bestFit="1" customWidth="1"/>
    <col min="13" max="13" width="13.28125" style="1" hidden="1" customWidth="1"/>
    <col min="14" max="14" width="9.28125" style="1" bestFit="1" customWidth="1"/>
    <col min="15" max="15" width="9.140625" style="1" customWidth="1"/>
    <col min="16" max="16" width="12.7109375" style="1" bestFit="1" customWidth="1"/>
    <col min="17" max="17" width="12.00390625" style="1" bestFit="1" customWidth="1"/>
    <col min="18" max="18" width="9.28125" style="1" bestFit="1" customWidth="1"/>
    <col min="19" max="19" width="9.140625" style="1" customWidth="1"/>
    <col min="20" max="20" width="12.7109375" style="1" bestFit="1" customWidth="1"/>
    <col min="21" max="21" width="12.00390625" style="1" bestFit="1" customWidth="1"/>
    <col min="22" max="22" width="9.28125" style="1" bestFit="1" customWidth="1"/>
    <col min="23" max="16384" width="9.140625" style="1" customWidth="1"/>
  </cols>
  <sheetData>
    <row r="3" spans="2:21" ht="12.75">
      <c r="B3" s="76" t="s">
        <v>8</v>
      </c>
      <c r="C3" s="76"/>
      <c r="D3" s="76"/>
      <c r="E3" s="77"/>
      <c r="F3" s="47">
        <v>1.60217733E-19</v>
      </c>
      <c r="T3" s="12"/>
      <c r="U3" s="15"/>
    </row>
    <row r="4" spans="1:21" ht="12.75">
      <c r="A4" s="76" t="s">
        <v>15</v>
      </c>
      <c r="B4" s="76"/>
      <c r="C4" s="76"/>
      <c r="D4" s="76"/>
      <c r="E4" s="77"/>
      <c r="F4" s="5">
        <v>52812000</v>
      </c>
      <c r="T4" s="12"/>
      <c r="U4" s="15"/>
    </row>
    <row r="5" spans="2:6" ht="12.75">
      <c r="B5" s="76" t="s">
        <v>10</v>
      </c>
      <c r="C5" s="76"/>
      <c r="D5" s="76"/>
      <c r="E5" s="77"/>
      <c r="F5" s="13">
        <v>10</v>
      </c>
    </row>
    <row r="6" ht="13.5" thickBot="1"/>
    <row r="7" spans="7:10" ht="13.5" thickBot="1">
      <c r="G7" s="69"/>
      <c r="H7" s="70" t="s">
        <v>11</v>
      </c>
      <c r="I7" s="74" t="s">
        <v>38</v>
      </c>
      <c r="J7" s="75"/>
    </row>
    <row r="8" spans="3:17" s="2" customFormat="1" ht="13.5" thickBot="1">
      <c r="C8" s="49" t="s">
        <v>0</v>
      </c>
      <c r="D8" s="44" t="s">
        <v>1</v>
      </c>
      <c r="E8" s="45" t="s">
        <v>2</v>
      </c>
      <c r="G8" s="37">
        <v>1000000000000</v>
      </c>
      <c r="H8" s="52" t="s">
        <v>20</v>
      </c>
      <c r="I8" s="28" t="s">
        <v>35</v>
      </c>
      <c r="J8" s="31" t="s">
        <v>36</v>
      </c>
      <c r="K8" s="32" t="s">
        <v>37</v>
      </c>
      <c r="L8" s="99" t="s">
        <v>49</v>
      </c>
      <c r="Q8" s="1"/>
    </row>
    <row r="9" spans="3:13" ht="13.5" thickTop="1">
      <c r="C9" s="50"/>
      <c r="D9" s="7">
        <f aca="true" t="shared" si="0" ref="D9:D19">C9/$F$5</f>
        <v>0</v>
      </c>
      <c r="E9" s="39">
        <f aca="true" t="shared" si="1" ref="E9:E19">POWER(C9,2)/$F$5</f>
        <v>0</v>
      </c>
      <c r="F9" s="3"/>
      <c r="G9" s="38">
        <f aca="true" t="shared" si="2" ref="G9:G19">$D9*588/$F$4/$F$3/G$8</f>
        <v>0</v>
      </c>
      <c r="H9" s="53"/>
      <c r="I9" s="33">
        <f aca="true" t="shared" si="3" ref="I9:I19">(H9-H$23)/G$23</f>
        <v>0</v>
      </c>
      <c r="J9" s="34" t="e">
        <f aca="true" t="shared" si="4" ref="J9:J19">I9*$G$24+$H$24</f>
        <v>#VALUE!</v>
      </c>
      <c r="K9" s="100" t="e">
        <f aca="true" t="shared" si="5" ref="K9:K19">G9-J9</f>
        <v>#VALUE!</v>
      </c>
      <c r="L9" s="103" t="e">
        <f>K9/$G$7</f>
        <v>#VALUE!</v>
      </c>
      <c r="M9" s="14" t="e">
        <f aca="true" t="shared" si="6" ref="M9:M19">POWER(K9,2)</f>
        <v>#VALUE!</v>
      </c>
    </row>
    <row r="10" spans="3:13" ht="12.75">
      <c r="C10" s="50"/>
      <c r="D10" s="7">
        <f t="shared" si="0"/>
        <v>0</v>
      </c>
      <c r="E10" s="39">
        <f t="shared" si="1"/>
        <v>0</v>
      </c>
      <c r="F10" s="3"/>
      <c r="G10" s="38">
        <f t="shared" si="2"/>
        <v>0</v>
      </c>
      <c r="H10" s="53"/>
      <c r="I10" s="33">
        <f t="shared" si="3"/>
        <v>0</v>
      </c>
      <c r="J10" s="34" t="e">
        <f t="shared" si="4"/>
        <v>#VALUE!</v>
      </c>
      <c r="K10" s="100" t="e">
        <f t="shared" si="5"/>
        <v>#VALUE!</v>
      </c>
      <c r="L10" s="103" t="e">
        <f aca="true" t="shared" si="7" ref="L10:L19">K10/$G$7</f>
        <v>#VALUE!</v>
      </c>
      <c r="M10" s="14" t="e">
        <f t="shared" si="6"/>
        <v>#VALUE!</v>
      </c>
    </row>
    <row r="11" spans="3:13" ht="12.75">
      <c r="C11" s="50"/>
      <c r="D11" s="7">
        <f t="shared" si="0"/>
        <v>0</v>
      </c>
      <c r="E11" s="39">
        <f t="shared" si="1"/>
        <v>0</v>
      </c>
      <c r="F11" s="3"/>
      <c r="G11" s="38">
        <f t="shared" si="2"/>
        <v>0</v>
      </c>
      <c r="H11" s="53"/>
      <c r="I11" s="33">
        <f t="shared" si="3"/>
        <v>0</v>
      </c>
      <c r="J11" s="34" t="e">
        <f t="shared" si="4"/>
        <v>#VALUE!</v>
      </c>
      <c r="K11" s="100" t="e">
        <f t="shared" si="5"/>
        <v>#VALUE!</v>
      </c>
      <c r="L11" s="103" t="e">
        <f t="shared" si="7"/>
        <v>#VALUE!</v>
      </c>
      <c r="M11" s="14" t="e">
        <f t="shared" si="6"/>
        <v>#VALUE!</v>
      </c>
    </row>
    <row r="12" spans="3:13" ht="12.75">
      <c r="C12" s="50"/>
      <c r="D12" s="7">
        <f t="shared" si="0"/>
        <v>0</v>
      </c>
      <c r="E12" s="39">
        <f t="shared" si="1"/>
        <v>0</v>
      </c>
      <c r="F12" s="3"/>
      <c r="G12" s="38">
        <f t="shared" si="2"/>
        <v>0</v>
      </c>
      <c r="H12" s="53"/>
      <c r="I12" s="33">
        <f t="shared" si="3"/>
        <v>0</v>
      </c>
      <c r="J12" s="34" t="e">
        <f t="shared" si="4"/>
        <v>#VALUE!</v>
      </c>
      <c r="K12" s="100" t="e">
        <f t="shared" si="5"/>
        <v>#VALUE!</v>
      </c>
      <c r="L12" s="103" t="e">
        <f t="shared" si="7"/>
        <v>#VALUE!</v>
      </c>
      <c r="M12" s="14" t="e">
        <f t="shared" si="6"/>
        <v>#VALUE!</v>
      </c>
    </row>
    <row r="13" spans="3:13" ht="12.75">
      <c r="C13" s="50"/>
      <c r="D13" s="7">
        <f t="shared" si="0"/>
        <v>0</v>
      </c>
      <c r="E13" s="39">
        <f t="shared" si="1"/>
        <v>0</v>
      </c>
      <c r="F13" s="3"/>
      <c r="G13" s="38">
        <f t="shared" si="2"/>
        <v>0</v>
      </c>
      <c r="H13" s="53"/>
      <c r="I13" s="33">
        <f t="shared" si="3"/>
        <v>0</v>
      </c>
      <c r="J13" s="34" t="e">
        <f t="shared" si="4"/>
        <v>#VALUE!</v>
      </c>
      <c r="K13" s="100" t="e">
        <f t="shared" si="5"/>
        <v>#VALUE!</v>
      </c>
      <c r="L13" s="103" t="e">
        <f t="shared" si="7"/>
        <v>#VALUE!</v>
      </c>
      <c r="M13" s="14" t="e">
        <f t="shared" si="6"/>
        <v>#VALUE!</v>
      </c>
    </row>
    <row r="14" spans="3:13" ht="12.75">
      <c r="C14" s="50"/>
      <c r="D14" s="7">
        <f t="shared" si="0"/>
        <v>0</v>
      </c>
      <c r="E14" s="39">
        <f t="shared" si="1"/>
        <v>0</v>
      </c>
      <c r="F14" s="3"/>
      <c r="G14" s="38">
        <f t="shared" si="2"/>
        <v>0</v>
      </c>
      <c r="H14" s="53"/>
      <c r="I14" s="33">
        <f t="shared" si="3"/>
        <v>0</v>
      </c>
      <c r="J14" s="34" t="e">
        <f t="shared" si="4"/>
        <v>#VALUE!</v>
      </c>
      <c r="K14" s="100" t="e">
        <f t="shared" si="5"/>
        <v>#VALUE!</v>
      </c>
      <c r="L14" s="103" t="e">
        <f t="shared" si="7"/>
        <v>#VALUE!</v>
      </c>
      <c r="M14" s="14" t="e">
        <f t="shared" si="6"/>
        <v>#VALUE!</v>
      </c>
    </row>
    <row r="15" spans="3:13" ht="12.75">
      <c r="C15" s="50"/>
      <c r="D15" s="7">
        <f t="shared" si="0"/>
        <v>0</v>
      </c>
      <c r="E15" s="39">
        <f t="shared" si="1"/>
        <v>0</v>
      </c>
      <c r="F15" s="3"/>
      <c r="G15" s="38">
        <f t="shared" si="2"/>
        <v>0</v>
      </c>
      <c r="H15" s="53"/>
      <c r="I15" s="33">
        <f t="shared" si="3"/>
        <v>0</v>
      </c>
      <c r="J15" s="34" t="e">
        <f t="shared" si="4"/>
        <v>#VALUE!</v>
      </c>
      <c r="K15" s="100" t="e">
        <f t="shared" si="5"/>
        <v>#VALUE!</v>
      </c>
      <c r="L15" s="103" t="e">
        <f t="shared" si="7"/>
        <v>#VALUE!</v>
      </c>
      <c r="M15" s="14" t="e">
        <f t="shared" si="6"/>
        <v>#VALUE!</v>
      </c>
    </row>
    <row r="16" spans="3:13" ht="12.75">
      <c r="C16" s="50"/>
      <c r="D16" s="7">
        <f t="shared" si="0"/>
        <v>0</v>
      </c>
      <c r="E16" s="39">
        <f t="shared" si="1"/>
        <v>0</v>
      </c>
      <c r="F16" s="3"/>
      <c r="G16" s="38">
        <f t="shared" si="2"/>
        <v>0</v>
      </c>
      <c r="H16" s="53"/>
      <c r="I16" s="33">
        <f t="shared" si="3"/>
        <v>0</v>
      </c>
      <c r="J16" s="34" t="e">
        <f t="shared" si="4"/>
        <v>#VALUE!</v>
      </c>
      <c r="K16" s="100" t="e">
        <f t="shared" si="5"/>
        <v>#VALUE!</v>
      </c>
      <c r="L16" s="103" t="e">
        <f t="shared" si="7"/>
        <v>#VALUE!</v>
      </c>
      <c r="M16" s="14" t="e">
        <f t="shared" si="6"/>
        <v>#VALUE!</v>
      </c>
    </row>
    <row r="17" spans="3:13" ht="12.75">
      <c r="C17" s="50"/>
      <c r="D17" s="7">
        <f t="shared" si="0"/>
        <v>0</v>
      </c>
      <c r="E17" s="39">
        <f t="shared" si="1"/>
        <v>0</v>
      </c>
      <c r="F17" s="3"/>
      <c r="G17" s="38">
        <f t="shared" si="2"/>
        <v>0</v>
      </c>
      <c r="H17" s="53"/>
      <c r="I17" s="33">
        <f t="shared" si="3"/>
        <v>0</v>
      </c>
      <c r="J17" s="34" t="e">
        <f t="shared" si="4"/>
        <v>#VALUE!</v>
      </c>
      <c r="K17" s="100" t="e">
        <f t="shared" si="5"/>
        <v>#VALUE!</v>
      </c>
      <c r="L17" s="103" t="e">
        <f t="shared" si="7"/>
        <v>#VALUE!</v>
      </c>
      <c r="M17" s="14" t="e">
        <f t="shared" si="6"/>
        <v>#VALUE!</v>
      </c>
    </row>
    <row r="18" spans="3:13" ht="12.75">
      <c r="C18" s="50"/>
      <c r="D18" s="7">
        <f t="shared" si="0"/>
        <v>0</v>
      </c>
      <c r="E18" s="39">
        <f t="shared" si="1"/>
        <v>0</v>
      </c>
      <c r="F18" s="3"/>
      <c r="G18" s="38">
        <f t="shared" si="2"/>
        <v>0</v>
      </c>
      <c r="H18" s="53"/>
      <c r="I18" s="33">
        <f t="shared" si="3"/>
        <v>0</v>
      </c>
      <c r="J18" s="34" t="e">
        <f t="shared" si="4"/>
        <v>#VALUE!</v>
      </c>
      <c r="K18" s="100" t="e">
        <f t="shared" si="5"/>
        <v>#VALUE!</v>
      </c>
      <c r="L18" s="103" t="e">
        <f t="shared" si="7"/>
        <v>#VALUE!</v>
      </c>
      <c r="M18" s="14" t="e">
        <f t="shared" si="6"/>
        <v>#VALUE!</v>
      </c>
    </row>
    <row r="19" spans="3:13" ht="13.5" thickBot="1">
      <c r="C19" s="51"/>
      <c r="D19" s="46">
        <f t="shared" si="0"/>
        <v>0</v>
      </c>
      <c r="E19" s="41">
        <f t="shared" si="1"/>
        <v>0</v>
      </c>
      <c r="F19" s="3"/>
      <c r="G19" s="40">
        <f t="shared" si="2"/>
        <v>0</v>
      </c>
      <c r="H19" s="54"/>
      <c r="I19" s="35">
        <f t="shared" si="3"/>
        <v>0</v>
      </c>
      <c r="J19" s="36" t="e">
        <f t="shared" si="4"/>
        <v>#VALUE!</v>
      </c>
      <c r="K19" s="101" t="e">
        <f t="shared" si="5"/>
        <v>#VALUE!</v>
      </c>
      <c r="L19" s="103" t="e">
        <f t="shared" si="7"/>
        <v>#VALUE!</v>
      </c>
      <c r="M19" s="14" t="e">
        <f t="shared" si="6"/>
        <v>#VALUE!</v>
      </c>
    </row>
    <row r="21" spans="7:8" ht="13.5" thickBot="1">
      <c r="G21" s="68" t="s">
        <v>4</v>
      </c>
      <c r="H21" s="68" t="s">
        <v>5</v>
      </c>
    </row>
    <row r="22" spans="6:12" ht="12.75">
      <c r="F22" s="65" t="s">
        <v>3</v>
      </c>
      <c r="G22" s="69" t="e">
        <f>INDEX(LINEST(H$9:H$19,G$9:G$19),1)</f>
        <v>#VALUE!</v>
      </c>
      <c r="H22" s="70" t="e">
        <f>INDEX(LINEST(H$9:H$19,G$9:G$19),2)</f>
        <v>#VALUE!</v>
      </c>
      <c r="J22" s="55" t="s">
        <v>39</v>
      </c>
      <c r="K22" s="56" t="e">
        <f>SUM(K9:K19)</f>
        <v>#VALUE!</v>
      </c>
      <c r="L22" s="104"/>
    </row>
    <row r="23" spans="6:12" ht="12.75">
      <c r="F23" s="66" t="s">
        <v>7</v>
      </c>
      <c r="G23" s="22">
        <v>1</v>
      </c>
      <c r="H23" s="71">
        <v>0</v>
      </c>
      <c r="J23" s="57" t="s">
        <v>44</v>
      </c>
      <c r="K23" s="58" t="e">
        <f>SUM(M9:M19)</f>
        <v>#VALUE!</v>
      </c>
      <c r="L23" s="104"/>
    </row>
    <row r="24" spans="6:12" ht="13.5" thickBot="1">
      <c r="F24" s="67" t="s">
        <v>6</v>
      </c>
      <c r="G24" s="72" t="e">
        <f>G$23/G$22</f>
        <v>#VALUE!</v>
      </c>
      <c r="H24" s="73" t="e">
        <f>(H$23-H$22)/G$22</f>
        <v>#VALUE!</v>
      </c>
      <c r="J24" s="59" t="s">
        <v>48</v>
      </c>
      <c r="K24" s="60" t="e">
        <f>SQRT(K23/6)</f>
        <v>#VALUE!</v>
      </c>
      <c r="L24" s="104"/>
    </row>
    <row r="25" spans="7:8" ht="12.75">
      <c r="G25" s="98" t="str">
        <f>H8</f>
        <v>R:BEAM</v>
      </c>
      <c r="H25" s="98"/>
    </row>
    <row r="26" spans="6:17" s="4" customFormat="1" ht="13.5" thickBot="1">
      <c r="F26" s="10"/>
      <c r="G26" s="98"/>
      <c r="H26" s="98"/>
      <c r="J26" s="12" t="s">
        <v>21</v>
      </c>
      <c r="K26" s="15" t="s">
        <v>23</v>
      </c>
      <c r="L26" s="15"/>
      <c r="M26" s="1"/>
      <c r="Q26" s="1"/>
    </row>
    <row r="27" spans="1:12" ht="12.75">
      <c r="A27" s="26" t="s">
        <v>30</v>
      </c>
      <c r="G27" s="61" t="s">
        <v>41</v>
      </c>
      <c r="H27" s="62" t="e">
        <f>(G$24-G$23)/G$23</f>
        <v>#VALUE!</v>
      </c>
      <c r="J27" s="12" t="s">
        <v>22</v>
      </c>
      <c r="K27" s="15" t="s">
        <v>24</v>
      </c>
      <c r="L27" s="15"/>
    </row>
    <row r="28" spans="7:8" ht="13.5" thickBot="1">
      <c r="G28" s="63" t="s">
        <v>42</v>
      </c>
      <c r="H28" s="64" t="e">
        <f>H24-H23</f>
        <v>#VALUE!</v>
      </c>
    </row>
    <row r="29" spans="7:8" s="92" customFormat="1" ht="13.5" thickBot="1">
      <c r="G29" s="93"/>
      <c r="H29" s="94"/>
    </row>
    <row r="30" spans="7:8" s="95" customFormat="1" ht="14.25" thickBot="1" thickTop="1">
      <c r="G30" s="96"/>
      <c r="H30" s="97"/>
    </row>
    <row r="31" spans="7:10" ht="13.5" thickBot="1">
      <c r="G31" s="69"/>
      <c r="H31" s="70" t="s">
        <v>11</v>
      </c>
      <c r="I31" s="74" t="s">
        <v>38</v>
      </c>
      <c r="J31" s="75"/>
    </row>
    <row r="32" spans="6:13" ht="13.5" thickBot="1">
      <c r="F32" s="2"/>
      <c r="G32" s="37">
        <v>100000000000</v>
      </c>
      <c r="H32" s="52" t="s">
        <v>16</v>
      </c>
      <c r="I32" s="28" t="s">
        <v>35</v>
      </c>
      <c r="J32" s="31" t="s">
        <v>53</v>
      </c>
      <c r="K32" s="32" t="s">
        <v>37</v>
      </c>
      <c r="L32" s="99" t="s">
        <v>49</v>
      </c>
      <c r="M32" s="2"/>
    </row>
    <row r="33" spans="6:13" ht="13.5" thickTop="1">
      <c r="F33" s="3"/>
      <c r="G33" s="38">
        <f aca="true" t="shared" si="8" ref="G33:G43">$D9*588/$F$4/$F$3/G$32</f>
        <v>0</v>
      </c>
      <c r="H33" s="53"/>
      <c r="I33" s="33">
        <f aca="true" t="shared" si="9" ref="I33:I43">(H33-H$47)/G$47</f>
        <v>0</v>
      </c>
      <c r="J33" s="34" t="e">
        <f aca="true" t="shared" si="10" ref="J33:J43">I33*$G$48+$H$48</f>
        <v>#VALUE!</v>
      </c>
      <c r="K33" s="42" t="e">
        <f aca="true" t="shared" si="11" ref="K33:K43">G33-J33</f>
        <v>#VALUE!</v>
      </c>
      <c r="L33" s="103" t="e">
        <f>K33/$G$31</f>
        <v>#VALUE!</v>
      </c>
      <c r="M33" s="14" t="e">
        <f aca="true" t="shared" si="12" ref="M33:M43">POWER(K33,2)</f>
        <v>#VALUE!</v>
      </c>
    </row>
    <row r="34" spans="6:13" ht="12.75">
      <c r="F34" s="3"/>
      <c r="G34" s="38">
        <f t="shared" si="8"/>
        <v>0</v>
      </c>
      <c r="H34" s="53"/>
      <c r="I34" s="33">
        <f t="shared" si="9"/>
        <v>0</v>
      </c>
      <c r="J34" s="34" t="e">
        <f t="shared" si="10"/>
        <v>#VALUE!</v>
      </c>
      <c r="K34" s="42" t="e">
        <f t="shared" si="11"/>
        <v>#VALUE!</v>
      </c>
      <c r="L34" s="103" t="e">
        <f aca="true" t="shared" si="13" ref="L34:L43">K34/$G$31</f>
        <v>#VALUE!</v>
      </c>
      <c r="M34" s="14" t="e">
        <f t="shared" si="12"/>
        <v>#VALUE!</v>
      </c>
    </row>
    <row r="35" spans="6:13" ht="12.75">
      <c r="F35" s="3"/>
      <c r="G35" s="38">
        <f t="shared" si="8"/>
        <v>0</v>
      </c>
      <c r="H35" s="53"/>
      <c r="I35" s="33">
        <f t="shared" si="9"/>
        <v>0</v>
      </c>
      <c r="J35" s="34" t="e">
        <f t="shared" si="10"/>
        <v>#VALUE!</v>
      </c>
      <c r="K35" s="42" t="e">
        <f t="shared" si="11"/>
        <v>#VALUE!</v>
      </c>
      <c r="L35" s="103" t="e">
        <f t="shared" si="13"/>
        <v>#VALUE!</v>
      </c>
      <c r="M35" s="14" t="e">
        <f t="shared" si="12"/>
        <v>#VALUE!</v>
      </c>
    </row>
    <row r="36" spans="6:13" ht="12.75">
      <c r="F36" s="3"/>
      <c r="G36" s="38">
        <f t="shared" si="8"/>
        <v>0</v>
      </c>
      <c r="H36" s="53"/>
      <c r="I36" s="33">
        <f t="shared" si="9"/>
        <v>0</v>
      </c>
      <c r="J36" s="34" t="e">
        <f t="shared" si="10"/>
        <v>#VALUE!</v>
      </c>
      <c r="K36" s="42" t="e">
        <f t="shared" si="11"/>
        <v>#VALUE!</v>
      </c>
      <c r="L36" s="103" t="e">
        <f t="shared" si="13"/>
        <v>#VALUE!</v>
      </c>
      <c r="M36" s="14" t="e">
        <f t="shared" si="12"/>
        <v>#VALUE!</v>
      </c>
    </row>
    <row r="37" spans="6:13" ht="12.75">
      <c r="F37" s="3"/>
      <c r="G37" s="38">
        <f t="shared" si="8"/>
        <v>0</v>
      </c>
      <c r="H37" s="53"/>
      <c r="I37" s="33">
        <f t="shared" si="9"/>
        <v>0</v>
      </c>
      <c r="J37" s="34" t="e">
        <f t="shared" si="10"/>
        <v>#VALUE!</v>
      </c>
      <c r="K37" s="42" t="e">
        <f t="shared" si="11"/>
        <v>#VALUE!</v>
      </c>
      <c r="L37" s="103" t="e">
        <f t="shared" si="13"/>
        <v>#VALUE!</v>
      </c>
      <c r="M37" s="14" t="e">
        <f t="shared" si="12"/>
        <v>#VALUE!</v>
      </c>
    </row>
    <row r="38" spans="6:13" ht="12.75">
      <c r="F38" s="3"/>
      <c r="G38" s="38">
        <f t="shared" si="8"/>
        <v>0</v>
      </c>
      <c r="H38" s="53"/>
      <c r="I38" s="33">
        <f t="shared" si="9"/>
        <v>0</v>
      </c>
      <c r="J38" s="34" t="e">
        <f t="shared" si="10"/>
        <v>#VALUE!</v>
      </c>
      <c r="K38" s="42" t="e">
        <f t="shared" si="11"/>
        <v>#VALUE!</v>
      </c>
      <c r="L38" s="103" t="e">
        <f t="shared" si="13"/>
        <v>#VALUE!</v>
      </c>
      <c r="M38" s="14" t="e">
        <f t="shared" si="12"/>
        <v>#VALUE!</v>
      </c>
    </row>
    <row r="39" spans="6:13" ht="12.75">
      <c r="F39" s="3"/>
      <c r="G39" s="38">
        <f t="shared" si="8"/>
        <v>0</v>
      </c>
      <c r="H39" s="53"/>
      <c r="I39" s="33">
        <f t="shared" si="9"/>
        <v>0</v>
      </c>
      <c r="J39" s="34" t="e">
        <f t="shared" si="10"/>
        <v>#VALUE!</v>
      </c>
      <c r="K39" s="42" t="e">
        <f t="shared" si="11"/>
        <v>#VALUE!</v>
      </c>
      <c r="L39" s="103" t="e">
        <f t="shared" si="13"/>
        <v>#VALUE!</v>
      </c>
      <c r="M39" s="14" t="e">
        <f t="shared" si="12"/>
        <v>#VALUE!</v>
      </c>
    </row>
    <row r="40" spans="6:13" ht="12.75">
      <c r="F40" s="3"/>
      <c r="G40" s="38">
        <f t="shared" si="8"/>
        <v>0</v>
      </c>
      <c r="H40" s="53"/>
      <c r="I40" s="33">
        <f t="shared" si="9"/>
        <v>0</v>
      </c>
      <c r="J40" s="34" t="e">
        <f t="shared" si="10"/>
        <v>#VALUE!</v>
      </c>
      <c r="K40" s="42" t="e">
        <f t="shared" si="11"/>
        <v>#VALUE!</v>
      </c>
      <c r="L40" s="103" t="e">
        <f t="shared" si="13"/>
        <v>#VALUE!</v>
      </c>
      <c r="M40" s="14" t="e">
        <f t="shared" si="12"/>
        <v>#VALUE!</v>
      </c>
    </row>
    <row r="41" spans="6:13" ht="12.75">
      <c r="F41" s="3"/>
      <c r="G41" s="38">
        <f t="shared" si="8"/>
        <v>0</v>
      </c>
      <c r="H41" s="53"/>
      <c r="I41" s="33">
        <f t="shared" si="9"/>
        <v>0</v>
      </c>
      <c r="J41" s="34" t="e">
        <f t="shared" si="10"/>
        <v>#VALUE!</v>
      </c>
      <c r="K41" s="42" t="e">
        <f t="shared" si="11"/>
        <v>#VALUE!</v>
      </c>
      <c r="L41" s="103" t="e">
        <f t="shared" si="13"/>
        <v>#VALUE!</v>
      </c>
      <c r="M41" s="14" t="e">
        <f t="shared" si="12"/>
        <v>#VALUE!</v>
      </c>
    </row>
    <row r="42" spans="6:13" ht="12.75">
      <c r="F42" s="3"/>
      <c r="G42" s="38">
        <f t="shared" si="8"/>
        <v>0</v>
      </c>
      <c r="H42" s="53"/>
      <c r="I42" s="33">
        <f t="shared" si="9"/>
        <v>0</v>
      </c>
      <c r="J42" s="34" t="e">
        <f t="shared" si="10"/>
        <v>#VALUE!</v>
      </c>
      <c r="K42" s="42" t="e">
        <f t="shared" si="11"/>
        <v>#VALUE!</v>
      </c>
      <c r="L42" s="103" t="e">
        <f t="shared" si="13"/>
        <v>#VALUE!</v>
      </c>
      <c r="M42" s="14" t="e">
        <f t="shared" si="12"/>
        <v>#VALUE!</v>
      </c>
    </row>
    <row r="43" spans="6:13" ht="13.5" thickBot="1">
      <c r="F43" s="3"/>
      <c r="G43" s="38">
        <f t="shared" si="8"/>
        <v>0</v>
      </c>
      <c r="H43" s="54"/>
      <c r="I43" s="33">
        <f t="shared" si="9"/>
        <v>0</v>
      </c>
      <c r="J43" s="34" t="e">
        <f t="shared" si="10"/>
        <v>#VALUE!</v>
      </c>
      <c r="K43" s="43" t="e">
        <f t="shared" si="11"/>
        <v>#VALUE!</v>
      </c>
      <c r="L43" s="103" t="e">
        <f t="shared" si="13"/>
        <v>#VALUE!</v>
      </c>
      <c r="M43" s="14" t="e">
        <f t="shared" si="12"/>
        <v>#VALUE!</v>
      </c>
    </row>
    <row r="45" spans="7:8" ht="13.5" thickBot="1">
      <c r="G45" s="68" t="s">
        <v>4</v>
      </c>
      <c r="H45" s="68" t="s">
        <v>5</v>
      </c>
    </row>
    <row r="46" spans="6:12" ht="12.75">
      <c r="F46" s="65" t="s">
        <v>3</v>
      </c>
      <c r="G46" s="69" t="e">
        <f>INDEX(LINEST(H33:H43,G33:G43),1)</f>
        <v>#VALUE!</v>
      </c>
      <c r="H46" s="70" t="e">
        <f>INDEX(LINEST(H33:H43,G33:G43),2)</f>
        <v>#VALUE!</v>
      </c>
      <c r="J46" s="55" t="s">
        <v>39</v>
      </c>
      <c r="K46" s="56" t="e">
        <f>SUM(K33:K43)</f>
        <v>#VALUE!</v>
      </c>
      <c r="L46" s="104"/>
    </row>
    <row r="47" spans="6:12" ht="12.75">
      <c r="F47" s="66" t="s">
        <v>7</v>
      </c>
      <c r="G47" s="22">
        <v>1</v>
      </c>
      <c r="H47" s="71">
        <v>0</v>
      </c>
      <c r="J47" s="57" t="s">
        <v>44</v>
      </c>
      <c r="K47" s="58" t="e">
        <f>SUM(M33:M43)</f>
        <v>#VALUE!</v>
      </c>
      <c r="L47" s="104"/>
    </row>
    <row r="48" spans="6:12" ht="13.5" thickBot="1">
      <c r="F48" s="67" t="s">
        <v>6</v>
      </c>
      <c r="G48" s="72" t="e">
        <f>G47/G46</f>
        <v>#VALUE!</v>
      </c>
      <c r="H48" s="73" t="e">
        <f>(H47-H46)/G46</f>
        <v>#VALUE!</v>
      </c>
      <c r="J48" s="59" t="s">
        <v>47</v>
      </c>
      <c r="K48" s="60" t="e">
        <f>SQRT(K47/6)</f>
        <v>#VALUE!</v>
      </c>
      <c r="L48" s="104"/>
    </row>
    <row r="49" spans="7:8" ht="12.75">
      <c r="G49" s="98" t="str">
        <f>H32</f>
        <v>R:IBEAMS</v>
      </c>
      <c r="H49" s="98"/>
    </row>
    <row r="50" spans="6:12" ht="13.5" thickBot="1">
      <c r="F50" s="10"/>
      <c r="G50" s="98"/>
      <c r="H50" s="98"/>
      <c r="I50" s="4"/>
      <c r="J50" s="12"/>
      <c r="K50" s="15"/>
      <c r="L50" s="15"/>
    </row>
    <row r="51" spans="7:12" ht="12.75">
      <c r="G51" s="61" t="s">
        <v>41</v>
      </c>
      <c r="H51" s="62" t="e">
        <f>(G48-G47)/G47</f>
        <v>#VALUE!</v>
      </c>
      <c r="J51" s="12"/>
      <c r="K51" s="15"/>
      <c r="L51" s="15"/>
    </row>
    <row r="52" spans="1:8" ht="13.5" thickBot="1">
      <c r="A52" s="26" t="s">
        <v>30</v>
      </c>
      <c r="G52" s="63" t="s">
        <v>42</v>
      </c>
      <c r="H52" s="64" t="e">
        <f>H48-H47</f>
        <v>#VALUE!</v>
      </c>
    </row>
    <row r="53" spans="1:23" ht="13.5" thickBot="1">
      <c r="A53" s="92"/>
      <c r="B53" s="92"/>
      <c r="C53" s="92"/>
      <c r="D53" s="92"/>
      <c r="E53" s="92"/>
      <c r="F53" s="92"/>
      <c r="G53" s="93"/>
      <c r="H53" s="94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ht="14.25" thickBot="1" thickTop="1">
      <c r="A54" s="95"/>
      <c r="B54" s="95"/>
      <c r="C54" s="95"/>
      <c r="D54" s="95"/>
      <c r="E54" s="95"/>
      <c r="F54" s="95"/>
      <c r="G54" s="96"/>
      <c r="H54" s="97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7:10" ht="13.5" thickBot="1">
      <c r="G55" s="69"/>
      <c r="H55" s="70" t="s">
        <v>11</v>
      </c>
      <c r="I55" s="74" t="s">
        <v>38</v>
      </c>
      <c r="J55" s="75"/>
    </row>
    <row r="56" spans="6:13" ht="13.5" thickBot="1">
      <c r="F56" s="2"/>
      <c r="G56" s="37">
        <v>100000000000</v>
      </c>
      <c r="H56" s="52" t="s">
        <v>18</v>
      </c>
      <c r="I56" s="28" t="s">
        <v>35</v>
      </c>
      <c r="J56" s="31" t="s">
        <v>53</v>
      </c>
      <c r="K56" s="32" t="s">
        <v>37</v>
      </c>
      <c r="L56" s="99" t="s">
        <v>49</v>
      </c>
      <c r="M56" s="2"/>
    </row>
    <row r="57" spans="6:13" ht="13.5" thickTop="1">
      <c r="F57" s="3"/>
      <c r="G57" s="38">
        <f aca="true" t="shared" si="14" ref="G57:G67">$D9*588/$F$4/$F$3/G$32</f>
        <v>0</v>
      </c>
      <c r="H57" s="53"/>
      <c r="I57" s="33">
        <f aca="true" t="shared" si="15" ref="I57:I67">(H57-H$71)/G$71</f>
        <v>0</v>
      </c>
      <c r="J57" s="34" t="e">
        <f aca="true" t="shared" si="16" ref="J57:J67">I57*$G$72+$H$72</f>
        <v>#VALUE!</v>
      </c>
      <c r="K57" s="42" t="e">
        <f aca="true" t="shared" si="17" ref="K57:K67">G57-J57</f>
        <v>#VALUE!</v>
      </c>
      <c r="L57" s="103" t="e">
        <f>K57/$G55</f>
        <v>#VALUE!</v>
      </c>
      <c r="M57" s="14" t="e">
        <f aca="true" t="shared" si="18" ref="M57:M67">POWER(K57,2)</f>
        <v>#VALUE!</v>
      </c>
    </row>
    <row r="58" spans="6:13" ht="12.75">
      <c r="F58" s="3"/>
      <c r="G58" s="38">
        <f t="shared" si="14"/>
        <v>0</v>
      </c>
      <c r="H58" s="53"/>
      <c r="I58" s="33">
        <f t="shared" si="15"/>
        <v>0</v>
      </c>
      <c r="J58" s="34" t="e">
        <f t="shared" si="16"/>
        <v>#VALUE!</v>
      </c>
      <c r="K58" s="42" t="e">
        <f t="shared" si="17"/>
        <v>#VALUE!</v>
      </c>
      <c r="L58" s="103" t="e">
        <f aca="true" t="shared" si="19" ref="L58:L67">K58/$G56</f>
        <v>#VALUE!</v>
      </c>
      <c r="M58" s="14" t="e">
        <f t="shared" si="18"/>
        <v>#VALUE!</v>
      </c>
    </row>
    <row r="59" spans="6:13" ht="12.75">
      <c r="F59" s="3"/>
      <c r="G59" s="38">
        <f t="shared" si="14"/>
        <v>0</v>
      </c>
      <c r="H59" s="53"/>
      <c r="I59" s="33">
        <f t="shared" si="15"/>
        <v>0</v>
      </c>
      <c r="J59" s="34" t="e">
        <f t="shared" si="16"/>
        <v>#VALUE!</v>
      </c>
      <c r="K59" s="42" t="e">
        <f t="shared" si="17"/>
        <v>#VALUE!</v>
      </c>
      <c r="L59" s="103" t="e">
        <f t="shared" si="19"/>
        <v>#VALUE!</v>
      </c>
      <c r="M59" s="14" t="e">
        <f t="shared" si="18"/>
        <v>#VALUE!</v>
      </c>
    </row>
    <row r="60" spans="6:13" ht="12.75">
      <c r="F60" s="3"/>
      <c r="G60" s="38">
        <f t="shared" si="14"/>
        <v>0</v>
      </c>
      <c r="H60" s="53"/>
      <c r="I60" s="33">
        <f t="shared" si="15"/>
        <v>0</v>
      </c>
      <c r="J60" s="34" t="e">
        <f t="shared" si="16"/>
        <v>#VALUE!</v>
      </c>
      <c r="K60" s="42" t="e">
        <f t="shared" si="17"/>
        <v>#VALUE!</v>
      </c>
      <c r="L60" s="103" t="e">
        <f t="shared" si="19"/>
        <v>#VALUE!</v>
      </c>
      <c r="M60" s="14" t="e">
        <f t="shared" si="18"/>
        <v>#VALUE!</v>
      </c>
    </row>
    <row r="61" spans="6:13" ht="12.75">
      <c r="F61" s="3"/>
      <c r="G61" s="38">
        <f t="shared" si="14"/>
        <v>0</v>
      </c>
      <c r="H61" s="53"/>
      <c r="I61" s="33">
        <f t="shared" si="15"/>
        <v>0</v>
      </c>
      <c r="J61" s="34" t="e">
        <f t="shared" si="16"/>
        <v>#VALUE!</v>
      </c>
      <c r="K61" s="42" t="e">
        <f t="shared" si="17"/>
        <v>#VALUE!</v>
      </c>
      <c r="L61" s="103" t="e">
        <f t="shared" si="19"/>
        <v>#VALUE!</v>
      </c>
      <c r="M61" s="14" t="e">
        <f t="shared" si="18"/>
        <v>#VALUE!</v>
      </c>
    </row>
    <row r="62" spans="6:13" ht="12.75">
      <c r="F62" s="3"/>
      <c r="G62" s="38">
        <f t="shared" si="14"/>
        <v>0</v>
      </c>
      <c r="H62" s="53"/>
      <c r="I62" s="33">
        <f t="shared" si="15"/>
        <v>0</v>
      </c>
      <c r="J62" s="34" t="e">
        <f t="shared" si="16"/>
        <v>#VALUE!</v>
      </c>
      <c r="K62" s="42" t="e">
        <f t="shared" si="17"/>
        <v>#VALUE!</v>
      </c>
      <c r="L62" s="103" t="e">
        <f t="shared" si="19"/>
        <v>#VALUE!</v>
      </c>
      <c r="M62" s="14" t="e">
        <f t="shared" si="18"/>
        <v>#VALUE!</v>
      </c>
    </row>
    <row r="63" spans="6:13" ht="12.75">
      <c r="F63" s="3"/>
      <c r="G63" s="38">
        <f t="shared" si="14"/>
        <v>0</v>
      </c>
      <c r="H63" s="53"/>
      <c r="I63" s="33">
        <f t="shared" si="15"/>
        <v>0</v>
      </c>
      <c r="J63" s="34" t="e">
        <f t="shared" si="16"/>
        <v>#VALUE!</v>
      </c>
      <c r="K63" s="42" t="e">
        <f t="shared" si="17"/>
        <v>#VALUE!</v>
      </c>
      <c r="L63" s="103" t="e">
        <f t="shared" si="19"/>
        <v>#VALUE!</v>
      </c>
      <c r="M63" s="14" t="e">
        <f t="shared" si="18"/>
        <v>#VALUE!</v>
      </c>
    </row>
    <row r="64" spans="6:13" ht="12.75">
      <c r="F64" s="3"/>
      <c r="G64" s="38">
        <f t="shared" si="14"/>
        <v>0</v>
      </c>
      <c r="H64" s="53"/>
      <c r="I64" s="33">
        <f t="shared" si="15"/>
        <v>0</v>
      </c>
      <c r="J64" s="34" t="e">
        <f t="shared" si="16"/>
        <v>#VALUE!</v>
      </c>
      <c r="K64" s="42" t="e">
        <f t="shared" si="17"/>
        <v>#VALUE!</v>
      </c>
      <c r="L64" s="103" t="e">
        <f t="shared" si="19"/>
        <v>#VALUE!</v>
      </c>
      <c r="M64" s="14" t="e">
        <f t="shared" si="18"/>
        <v>#VALUE!</v>
      </c>
    </row>
    <row r="65" spans="6:13" ht="12.75">
      <c r="F65" s="3"/>
      <c r="G65" s="38">
        <f t="shared" si="14"/>
        <v>0</v>
      </c>
      <c r="H65" s="53"/>
      <c r="I65" s="33">
        <f t="shared" si="15"/>
        <v>0</v>
      </c>
      <c r="J65" s="34" t="e">
        <f t="shared" si="16"/>
        <v>#VALUE!</v>
      </c>
      <c r="K65" s="42" t="e">
        <f t="shared" si="17"/>
        <v>#VALUE!</v>
      </c>
      <c r="L65" s="103" t="e">
        <f t="shared" si="19"/>
        <v>#VALUE!</v>
      </c>
      <c r="M65" s="14" t="e">
        <f t="shared" si="18"/>
        <v>#VALUE!</v>
      </c>
    </row>
    <row r="66" spans="6:13" ht="12.75">
      <c r="F66" s="3"/>
      <c r="G66" s="38">
        <f t="shared" si="14"/>
        <v>0</v>
      </c>
      <c r="H66" s="53"/>
      <c r="I66" s="33">
        <f t="shared" si="15"/>
        <v>0</v>
      </c>
      <c r="J66" s="34" t="e">
        <f t="shared" si="16"/>
        <v>#VALUE!</v>
      </c>
      <c r="K66" s="42" t="e">
        <f t="shared" si="17"/>
        <v>#VALUE!</v>
      </c>
      <c r="L66" s="103" t="e">
        <f t="shared" si="19"/>
        <v>#VALUE!</v>
      </c>
      <c r="M66" s="14" t="e">
        <f t="shared" si="18"/>
        <v>#VALUE!</v>
      </c>
    </row>
    <row r="67" spans="6:13" ht="13.5" thickBot="1">
      <c r="F67" s="3"/>
      <c r="G67" s="38">
        <f t="shared" si="14"/>
        <v>0</v>
      </c>
      <c r="H67" s="54"/>
      <c r="I67" s="33">
        <f t="shared" si="15"/>
        <v>0</v>
      </c>
      <c r="J67" s="34" t="e">
        <f t="shared" si="16"/>
        <v>#VALUE!</v>
      </c>
      <c r="K67" s="43" t="e">
        <f t="shared" si="17"/>
        <v>#VALUE!</v>
      </c>
      <c r="L67" s="103" t="e">
        <f t="shared" si="19"/>
        <v>#VALUE!</v>
      </c>
      <c r="M67" s="14" t="e">
        <f t="shared" si="18"/>
        <v>#VALUE!</v>
      </c>
    </row>
    <row r="69" spans="7:8" ht="13.5" thickBot="1">
      <c r="G69" s="68" t="s">
        <v>4</v>
      </c>
      <c r="H69" s="68" t="s">
        <v>5</v>
      </c>
    </row>
    <row r="70" spans="6:12" ht="12.75">
      <c r="F70" s="65" t="s">
        <v>3</v>
      </c>
      <c r="G70" s="69" t="e">
        <f>INDEX(LINEST(H57:H67,G57:G67),1)</f>
        <v>#VALUE!</v>
      </c>
      <c r="H70" s="70" t="e">
        <f>INDEX(LINEST(H57:H67,G57:G67),2)</f>
        <v>#VALUE!</v>
      </c>
      <c r="J70" s="55" t="s">
        <v>39</v>
      </c>
      <c r="K70" s="56" t="e">
        <f>SUM(K57:K67)</f>
        <v>#VALUE!</v>
      </c>
      <c r="L70" s="104"/>
    </row>
    <row r="71" spans="6:12" ht="12.75">
      <c r="F71" s="66" t="s">
        <v>7</v>
      </c>
      <c r="G71" s="22">
        <v>1</v>
      </c>
      <c r="H71" s="71">
        <v>0</v>
      </c>
      <c r="J71" s="57" t="s">
        <v>44</v>
      </c>
      <c r="K71" s="58" t="e">
        <f>SUM(M57:M67)</f>
        <v>#VALUE!</v>
      </c>
      <c r="L71" s="104"/>
    </row>
    <row r="72" spans="6:12" ht="13.5" thickBot="1">
      <c r="F72" s="67" t="s">
        <v>6</v>
      </c>
      <c r="G72" s="72" t="e">
        <f>G71/G70</f>
        <v>#VALUE!</v>
      </c>
      <c r="H72" s="73" t="e">
        <f>(H71-H70)/G70</f>
        <v>#VALUE!</v>
      </c>
      <c r="J72" s="59" t="s">
        <v>47</v>
      </c>
      <c r="K72" s="60" t="e">
        <f>SQRT(K71/6)</f>
        <v>#VALUE!</v>
      </c>
      <c r="L72" s="104"/>
    </row>
    <row r="73" spans="7:8" ht="12.75">
      <c r="G73" s="98" t="str">
        <f>H56</f>
        <v>R:IBEAM</v>
      </c>
      <c r="H73" s="98"/>
    </row>
    <row r="74" spans="6:12" ht="12.75" customHeight="1" thickBot="1">
      <c r="F74" s="10"/>
      <c r="G74" s="98"/>
      <c r="H74" s="98"/>
      <c r="I74" s="4"/>
      <c r="J74" s="12"/>
      <c r="K74" s="15"/>
      <c r="L74" s="15"/>
    </row>
    <row r="75" spans="7:12" ht="13.5" customHeight="1">
      <c r="G75" s="61" t="s">
        <v>41</v>
      </c>
      <c r="H75" s="62" t="e">
        <f>(G72-G71)/G71</f>
        <v>#VALUE!</v>
      </c>
      <c r="J75" s="12"/>
      <c r="K75" s="15"/>
      <c r="L75" s="15"/>
    </row>
    <row r="76" spans="7:8" ht="13.5" thickBot="1">
      <c r="G76" s="63" t="s">
        <v>42</v>
      </c>
      <c r="H76" s="64" t="e">
        <f>H72-H71</f>
        <v>#VALUE!</v>
      </c>
    </row>
    <row r="77" spans="1:8" ht="13.5" thickBot="1">
      <c r="A77" s="26" t="s">
        <v>30</v>
      </c>
      <c r="G77" s="63" t="s">
        <v>42</v>
      </c>
      <c r="H77" s="64" t="e">
        <f>H73-H72</f>
        <v>#VALUE!</v>
      </c>
    </row>
    <row r="78" spans="1:23" ht="13.5" thickBot="1">
      <c r="A78" s="92"/>
      <c r="B78" s="92"/>
      <c r="C78" s="92"/>
      <c r="D78" s="92"/>
      <c r="E78" s="92"/>
      <c r="F78" s="92"/>
      <c r="G78" s="93"/>
      <c r="H78" s="94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ht="14.25" thickBot="1" thickTop="1">
      <c r="A79" s="95"/>
      <c r="B79" s="95"/>
      <c r="C79" s="95"/>
      <c r="D79" s="95"/>
      <c r="E79" s="95"/>
      <c r="F79" s="95"/>
      <c r="G79" s="96"/>
      <c r="H79" s="97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7:10" ht="13.5" thickBot="1">
      <c r="G80" s="69"/>
      <c r="H80" s="70" t="s">
        <v>11</v>
      </c>
      <c r="I80" s="74" t="s">
        <v>38</v>
      </c>
      <c r="J80" s="75"/>
    </row>
    <row r="81" spans="6:13" ht="13.5" thickBot="1">
      <c r="F81" s="2"/>
      <c r="G81" s="37">
        <v>1000000000000</v>
      </c>
      <c r="H81" s="52" t="s">
        <v>19</v>
      </c>
      <c r="I81" s="28" t="s">
        <v>35</v>
      </c>
      <c r="J81" s="31" t="s">
        <v>36</v>
      </c>
      <c r="K81" s="32" t="s">
        <v>37</v>
      </c>
      <c r="L81" s="99" t="s">
        <v>49</v>
      </c>
      <c r="M81" s="2"/>
    </row>
    <row r="82" spans="6:13" ht="13.5" thickTop="1">
      <c r="F82" s="3"/>
      <c r="G82" s="38">
        <f aca="true" t="shared" si="20" ref="G82:G92">$D9*588/$F$4/$F$3/G$32</f>
        <v>0</v>
      </c>
      <c r="H82" s="53"/>
      <c r="I82" s="33">
        <f aca="true" t="shared" si="21" ref="I82:I92">(H82-H$96)/G$96</f>
        <v>0</v>
      </c>
      <c r="J82" s="34" t="e">
        <f aca="true" t="shared" si="22" ref="J82:J92">I82*$G$97+$H$97</f>
        <v>#VALUE!</v>
      </c>
      <c r="K82" s="42" t="e">
        <f aca="true" t="shared" si="23" ref="K82:K92">G82-J82</f>
        <v>#VALUE!</v>
      </c>
      <c r="L82" s="103" t="e">
        <f>K82/$G$80</f>
        <v>#VALUE!</v>
      </c>
      <c r="M82" s="14" t="e">
        <f aca="true" t="shared" si="24" ref="M82:M92">POWER(K82,2)</f>
        <v>#VALUE!</v>
      </c>
    </row>
    <row r="83" spans="6:13" ht="12.75">
      <c r="F83" s="3"/>
      <c r="G83" s="38">
        <f t="shared" si="20"/>
        <v>0</v>
      </c>
      <c r="H83" s="53"/>
      <c r="I83" s="33">
        <f t="shared" si="21"/>
        <v>0</v>
      </c>
      <c r="J83" s="34" t="e">
        <f t="shared" si="22"/>
        <v>#VALUE!</v>
      </c>
      <c r="K83" s="42" t="e">
        <f t="shared" si="23"/>
        <v>#VALUE!</v>
      </c>
      <c r="L83" s="103" t="e">
        <f aca="true" t="shared" si="25" ref="L83:L92">K83/$G$80</f>
        <v>#VALUE!</v>
      </c>
      <c r="M83" s="14" t="e">
        <f t="shared" si="24"/>
        <v>#VALUE!</v>
      </c>
    </row>
    <row r="84" spans="6:13" ht="12.75">
      <c r="F84" s="3"/>
      <c r="G84" s="38">
        <f t="shared" si="20"/>
        <v>0</v>
      </c>
      <c r="H84" s="53"/>
      <c r="I84" s="33">
        <f t="shared" si="21"/>
        <v>0</v>
      </c>
      <c r="J84" s="34" t="e">
        <f t="shared" si="22"/>
        <v>#VALUE!</v>
      </c>
      <c r="K84" s="42" t="e">
        <f t="shared" si="23"/>
        <v>#VALUE!</v>
      </c>
      <c r="L84" s="103" t="e">
        <f t="shared" si="25"/>
        <v>#VALUE!</v>
      </c>
      <c r="M84" s="14" t="e">
        <f t="shared" si="24"/>
        <v>#VALUE!</v>
      </c>
    </row>
    <row r="85" spans="6:13" ht="12.75">
      <c r="F85" s="3"/>
      <c r="G85" s="38">
        <f t="shared" si="20"/>
        <v>0</v>
      </c>
      <c r="H85" s="53"/>
      <c r="I85" s="33">
        <f t="shared" si="21"/>
        <v>0</v>
      </c>
      <c r="J85" s="34" t="e">
        <f t="shared" si="22"/>
        <v>#VALUE!</v>
      </c>
      <c r="K85" s="42" t="e">
        <f t="shared" si="23"/>
        <v>#VALUE!</v>
      </c>
      <c r="L85" s="103" t="e">
        <f t="shared" si="25"/>
        <v>#VALUE!</v>
      </c>
      <c r="M85" s="14" t="e">
        <f t="shared" si="24"/>
        <v>#VALUE!</v>
      </c>
    </row>
    <row r="86" spans="6:13" ht="12.75">
      <c r="F86" s="3"/>
      <c r="G86" s="38">
        <f t="shared" si="20"/>
        <v>0</v>
      </c>
      <c r="H86" s="53"/>
      <c r="I86" s="33">
        <f t="shared" si="21"/>
        <v>0</v>
      </c>
      <c r="J86" s="34" t="e">
        <f t="shared" si="22"/>
        <v>#VALUE!</v>
      </c>
      <c r="K86" s="42" t="e">
        <f t="shared" si="23"/>
        <v>#VALUE!</v>
      </c>
      <c r="L86" s="103" t="e">
        <f t="shared" si="25"/>
        <v>#VALUE!</v>
      </c>
      <c r="M86" s="14" t="e">
        <f t="shared" si="24"/>
        <v>#VALUE!</v>
      </c>
    </row>
    <row r="87" spans="6:13" ht="12.75">
      <c r="F87" s="3"/>
      <c r="G87" s="38">
        <f t="shared" si="20"/>
        <v>0</v>
      </c>
      <c r="H87" s="53"/>
      <c r="I87" s="33">
        <f t="shared" si="21"/>
        <v>0</v>
      </c>
      <c r="J87" s="34" t="e">
        <f t="shared" si="22"/>
        <v>#VALUE!</v>
      </c>
      <c r="K87" s="42" t="e">
        <f t="shared" si="23"/>
        <v>#VALUE!</v>
      </c>
      <c r="L87" s="103" t="e">
        <f t="shared" si="25"/>
        <v>#VALUE!</v>
      </c>
      <c r="M87" s="14" t="e">
        <f t="shared" si="24"/>
        <v>#VALUE!</v>
      </c>
    </row>
    <row r="88" spans="6:13" ht="12.75">
      <c r="F88" s="3"/>
      <c r="G88" s="38">
        <f t="shared" si="20"/>
        <v>0</v>
      </c>
      <c r="H88" s="53"/>
      <c r="I88" s="33">
        <f t="shared" si="21"/>
        <v>0</v>
      </c>
      <c r="J88" s="34" t="e">
        <f t="shared" si="22"/>
        <v>#VALUE!</v>
      </c>
      <c r="K88" s="42" t="e">
        <f t="shared" si="23"/>
        <v>#VALUE!</v>
      </c>
      <c r="L88" s="103" t="e">
        <f t="shared" si="25"/>
        <v>#VALUE!</v>
      </c>
      <c r="M88" s="14" t="e">
        <f t="shared" si="24"/>
        <v>#VALUE!</v>
      </c>
    </row>
    <row r="89" spans="6:13" ht="12.75">
      <c r="F89" s="3"/>
      <c r="G89" s="38">
        <f t="shared" si="20"/>
        <v>0</v>
      </c>
      <c r="H89" s="53"/>
      <c r="I89" s="33">
        <f t="shared" si="21"/>
        <v>0</v>
      </c>
      <c r="J89" s="34" t="e">
        <f t="shared" si="22"/>
        <v>#VALUE!</v>
      </c>
      <c r="K89" s="42" t="e">
        <f t="shared" si="23"/>
        <v>#VALUE!</v>
      </c>
      <c r="L89" s="103" t="e">
        <f t="shared" si="25"/>
        <v>#VALUE!</v>
      </c>
      <c r="M89" s="14" t="e">
        <f t="shared" si="24"/>
        <v>#VALUE!</v>
      </c>
    </row>
    <row r="90" spans="6:13" ht="12.75">
      <c r="F90" s="3"/>
      <c r="G90" s="38">
        <f t="shared" si="20"/>
        <v>0</v>
      </c>
      <c r="H90" s="53"/>
      <c r="I90" s="33">
        <f t="shared" si="21"/>
        <v>0</v>
      </c>
      <c r="J90" s="34" t="e">
        <f t="shared" si="22"/>
        <v>#VALUE!</v>
      </c>
      <c r="K90" s="42" t="e">
        <f t="shared" si="23"/>
        <v>#VALUE!</v>
      </c>
      <c r="L90" s="103" t="e">
        <f t="shared" si="25"/>
        <v>#VALUE!</v>
      </c>
      <c r="M90" s="14" t="e">
        <f t="shared" si="24"/>
        <v>#VALUE!</v>
      </c>
    </row>
    <row r="91" spans="6:13" ht="12.75">
      <c r="F91" s="3"/>
      <c r="G91" s="38">
        <f t="shared" si="20"/>
        <v>0</v>
      </c>
      <c r="H91" s="53"/>
      <c r="I91" s="33">
        <f t="shared" si="21"/>
        <v>0</v>
      </c>
      <c r="J91" s="34" t="e">
        <f t="shared" si="22"/>
        <v>#VALUE!</v>
      </c>
      <c r="K91" s="42" t="e">
        <f t="shared" si="23"/>
        <v>#VALUE!</v>
      </c>
      <c r="L91" s="103" t="e">
        <f t="shared" si="25"/>
        <v>#VALUE!</v>
      </c>
      <c r="M91" s="14" t="e">
        <f t="shared" si="24"/>
        <v>#VALUE!</v>
      </c>
    </row>
    <row r="92" spans="6:13" ht="13.5" thickBot="1">
      <c r="F92" s="3"/>
      <c r="G92" s="38">
        <f t="shared" si="20"/>
        <v>0</v>
      </c>
      <c r="H92" s="54"/>
      <c r="I92" s="33">
        <f t="shared" si="21"/>
        <v>0</v>
      </c>
      <c r="J92" s="34" t="e">
        <f t="shared" si="22"/>
        <v>#VALUE!</v>
      </c>
      <c r="K92" s="43" t="e">
        <f t="shared" si="23"/>
        <v>#VALUE!</v>
      </c>
      <c r="L92" s="103" t="e">
        <f t="shared" si="25"/>
        <v>#VALUE!</v>
      </c>
      <c r="M92" s="14" t="e">
        <f t="shared" si="24"/>
        <v>#VALUE!</v>
      </c>
    </row>
    <row r="94" spans="7:8" ht="13.5" thickBot="1">
      <c r="G94" s="68" t="s">
        <v>4</v>
      </c>
      <c r="H94" s="68" t="s">
        <v>5</v>
      </c>
    </row>
    <row r="95" spans="6:12" ht="12.75">
      <c r="F95" s="65" t="s">
        <v>3</v>
      </c>
      <c r="G95" s="69" t="e">
        <f>INDEX(LINEST(H82:H92,G82:G92),1)</f>
        <v>#VALUE!</v>
      </c>
      <c r="H95" s="70" t="e">
        <f>INDEX(LINEST(H82:H92,G82:G92),2)</f>
        <v>#VALUE!</v>
      </c>
      <c r="J95" s="55" t="s">
        <v>39</v>
      </c>
      <c r="K95" s="56" t="e">
        <f>SUM(K82:K92)</f>
        <v>#VALUE!</v>
      </c>
      <c r="L95" s="104"/>
    </row>
    <row r="96" spans="6:12" ht="12.75" customHeight="1">
      <c r="F96" s="66" t="s">
        <v>7</v>
      </c>
      <c r="G96" s="22">
        <v>1</v>
      </c>
      <c r="H96" s="71">
        <v>0</v>
      </c>
      <c r="J96" s="57" t="s">
        <v>44</v>
      </c>
      <c r="K96" s="58" t="e">
        <f>SUM(M82:M92)</f>
        <v>#VALUE!</v>
      </c>
      <c r="L96" s="104"/>
    </row>
    <row r="97" spans="6:12" ht="13.5" customHeight="1" thickBot="1">
      <c r="F97" s="67" t="s">
        <v>6</v>
      </c>
      <c r="G97" s="72" t="e">
        <f>G96/G95</f>
        <v>#VALUE!</v>
      </c>
      <c r="H97" s="73" t="e">
        <f>(H96-H95)/G95</f>
        <v>#VALUE!</v>
      </c>
      <c r="J97" s="59" t="s">
        <v>48</v>
      </c>
      <c r="K97" s="60" t="e">
        <f>SQRT(K96/6)</f>
        <v>#VALUE!</v>
      </c>
      <c r="L97" s="104"/>
    </row>
    <row r="98" spans="7:8" ht="12.75">
      <c r="G98" s="98" t="str">
        <f>H81</f>
        <v>R:IBEAMB</v>
      </c>
      <c r="H98" s="98"/>
    </row>
    <row r="99" spans="6:12" ht="13.5" thickBot="1">
      <c r="F99" s="10"/>
      <c r="G99" s="98"/>
      <c r="H99" s="98"/>
      <c r="I99" s="4"/>
      <c r="J99" s="12"/>
      <c r="K99" s="15"/>
      <c r="L99" s="15"/>
    </row>
    <row r="100" spans="7:12" ht="12.75">
      <c r="G100" s="61" t="s">
        <v>41</v>
      </c>
      <c r="H100" s="62" t="e">
        <f>(G97-G96)/G96</f>
        <v>#VALUE!</v>
      </c>
      <c r="J100" s="12"/>
      <c r="K100" s="15"/>
      <c r="L100" s="15"/>
    </row>
    <row r="101" spans="7:8" ht="13.5" thickBot="1">
      <c r="G101" s="63" t="s">
        <v>42</v>
      </c>
      <c r="H101" s="64" t="e">
        <f>H97-H96</f>
        <v>#VALUE!</v>
      </c>
    </row>
    <row r="102" spans="1:23" ht="13.5" thickBo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ht="13.5" thickTop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</sheetData>
  <mergeCells count="11">
    <mergeCell ref="B3:E3"/>
    <mergeCell ref="B5:E5"/>
    <mergeCell ref="A4:E4"/>
    <mergeCell ref="I31:J31"/>
    <mergeCell ref="G49:H50"/>
    <mergeCell ref="I7:J7"/>
    <mergeCell ref="G25:H26"/>
    <mergeCell ref="G98:H99"/>
    <mergeCell ref="I55:J55"/>
    <mergeCell ref="G73:H74"/>
    <mergeCell ref="I80:J80"/>
  </mergeCells>
  <printOptions/>
  <pageMargins left="0.75" right="0.75" top="1" bottom="1" header="0.5" footer="0.5"/>
  <pageSetup fitToHeight="1" fitToWidth="1" horizontalDpi="600" verticalDpi="600" orientation="landscape" scale="42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3"/>
  <sheetViews>
    <sheetView view="pageBreakPreview" zoomScale="50" zoomScaleSheetLayoutView="50" workbookViewId="0" topLeftCell="A1">
      <selection activeCell="I26" sqref="I26"/>
    </sheetView>
  </sheetViews>
  <sheetFormatPr defaultColWidth="9.140625" defaultRowHeight="12.75"/>
  <cols>
    <col min="1" max="5" width="9.140625" style="1" customWidth="1"/>
    <col min="6" max="6" width="12.140625" style="1" bestFit="1" customWidth="1"/>
    <col min="7" max="7" width="15.57421875" style="1" bestFit="1" customWidth="1"/>
    <col min="8" max="8" width="12.00390625" style="1" bestFit="1" customWidth="1"/>
    <col min="9" max="9" width="22.421875" style="1" bestFit="1" customWidth="1"/>
    <col min="10" max="10" width="29.8515625" style="1" bestFit="1" customWidth="1"/>
    <col min="11" max="11" width="30.7109375" style="1" bestFit="1" customWidth="1"/>
    <col min="12" max="12" width="21.00390625" style="1" bestFit="1" customWidth="1"/>
    <col min="13" max="13" width="13.28125" style="1" hidden="1" customWidth="1"/>
    <col min="14" max="14" width="9.28125" style="1" bestFit="1" customWidth="1"/>
    <col min="15" max="15" width="9.140625" style="1" customWidth="1"/>
    <col min="16" max="16" width="12.7109375" style="1" bestFit="1" customWidth="1"/>
    <col min="17" max="17" width="12.00390625" style="1" bestFit="1" customWidth="1"/>
    <col min="18" max="18" width="9.28125" style="1" bestFit="1" customWidth="1"/>
    <col min="19" max="19" width="9.140625" style="1" customWidth="1"/>
    <col min="20" max="20" width="12.7109375" style="1" bestFit="1" customWidth="1"/>
    <col min="21" max="21" width="12.00390625" style="1" bestFit="1" customWidth="1"/>
    <col min="22" max="22" width="9.28125" style="1" bestFit="1" customWidth="1"/>
    <col min="23" max="16384" width="9.140625" style="1" customWidth="1"/>
  </cols>
  <sheetData>
    <row r="3" spans="2:21" ht="12.75">
      <c r="B3" s="76" t="s">
        <v>8</v>
      </c>
      <c r="C3" s="76"/>
      <c r="D3" s="76"/>
      <c r="E3" s="77"/>
      <c r="F3" s="47">
        <v>1.60217733E-19</v>
      </c>
      <c r="T3" s="12"/>
      <c r="U3" s="15"/>
    </row>
    <row r="4" spans="1:21" ht="12.75">
      <c r="A4" s="76" t="s">
        <v>15</v>
      </c>
      <c r="B4" s="76"/>
      <c r="C4" s="76"/>
      <c r="D4" s="76"/>
      <c r="E4" s="77"/>
      <c r="F4" s="5">
        <v>52812000</v>
      </c>
      <c r="T4" s="12"/>
      <c r="U4" s="15"/>
    </row>
    <row r="5" spans="2:6" ht="12.75">
      <c r="B5" s="76" t="s">
        <v>10</v>
      </c>
      <c r="C5" s="76"/>
      <c r="D5" s="76"/>
      <c r="E5" s="77"/>
      <c r="F5" s="13">
        <v>10</v>
      </c>
    </row>
    <row r="6" ht="13.5" thickBot="1"/>
    <row r="7" spans="7:10" ht="13.5" thickBot="1">
      <c r="G7" s="69"/>
      <c r="H7" s="70" t="s">
        <v>11</v>
      </c>
      <c r="I7" s="74" t="s">
        <v>38</v>
      </c>
      <c r="J7" s="75"/>
    </row>
    <row r="8" spans="3:17" s="2" customFormat="1" ht="13.5" thickBot="1">
      <c r="C8" s="49" t="s">
        <v>0</v>
      </c>
      <c r="D8" s="44" t="s">
        <v>1</v>
      </c>
      <c r="E8" s="45" t="s">
        <v>2</v>
      </c>
      <c r="G8" s="37">
        <v>10000000000</v>
      </c>
      <c r="H8" s="52" t="s">
        <v>33</v>
      </c>
      <c r="I8" s="28" t="s">
        <v>35</v>
      </c>
      <c r="J8" s="31" t="s">
        <v>52</v>
      </c>
      <c r="K8" s="32" t="s">
        <v>37</v>
      </c>
      <c r="L8" s="99" t="s">
        <v>49</v>
      </c>
      <c r="Q8" s="1"/>
    </row>
    <row r="9" spans="3:13" ht="13.5" thickTop="1">
      <c r="C9" s="50"/>
      <c r="D9" s="7">
        <f aca="true" t="shared" si="0" ref="D9:D19">C9/$F$5</f>
        <v>0</v>
      </c>
      <c r="E9" s="39">
        <f aca="true" t="shared" si="1" ref="E9:E19">POWER(C9,2)/$F$5</f>
        <v>0</v>
      </c>
      <c r="F9" s="3"/>
      <c r="G9" s="38">
        <f aca="true" t="shared" si="2" ref="G9:G19">$D9*588/$F$4/$F$3/G$8</f>
        <v>0</v>
      </c>
      <c r="H9" s="53"/>
      <c r="I9" s="33">
        <f aca="true" t="shared" si="3" ref="I9:I19">(H9-H$23)/G$23</f>
        <v>0</v>
      </c>
      <c r="J9" s="34" t="e">
        <f aca="true" t="shared" si="4" ref="J9:J19">I9*$G$24+$H$24</f>
        <v>#VALUE!</v>
      </c>
      <c r="K9" s="100" t="e">
        <f aca="true" t="shared" si="5" ref="K9:K19">G9-J9</f>
        <v>#VALUE!</v>
      </c>
      <c r="L9" s="105" t="e">
        <f aca="true" t="shared" si="6" ref="L9:L19">K9/$G$7</f>
        <v>#VALUE!</v>
      </c>
      <c r="M9" s="14" t="e">
        <f aca="true" t="shared" si="7" ref="M9:M19">POWER(K9,2)</f>
        <v>#VALUE!</v>
      </c>
    </row>
    <row r="10" spans="3:13" ht="12.75">
      <c r="C10" s="50"/>
      <c r="D10" s="7">
        <f t="shared" si="0"/>
        <v>0</v>
      </c>
      <c r="E10" s="39">
        <f t="shared" si="1"/>
        <v>0</v>
      </c>
      <c r="F10" s="3"/>
      <c r="G10" s="38">
        <f t="shared" si="2"/>
        <v>0</v>
      </c>
      <c r="H10" s="53"/>
      <c r="I10" s="33">
        <f t="shared" si="3"/>
        <v>0</v>
      </c>
      <c r="J10" s="34" t="e">
        <f t="shared" si="4"/>
        <v>#VALUE!</v>
      </c>
      <c r="K10" s="100" t="e">
        <f t="shared" si="5"/>
        <v>#VALUE!</v>
      </c>
      <c r="L10" s="105" t="e">
        <f t="shared" si="6"/>
        <v>#VALUE!</v>
      </c>
      <c r="M10" s="14" t="e">
        <f t="shared" si="7"/>
        <v>#VALUE!</v>
      </c>
    </row>
    <row r="11" spans="3:13" ht="12.75">
      <c r="C11" s="50"/>
      <c r="D11" s="7">
        <f t="shared" si="0"/>
        <v>0</v>
      </c>
      <c r="E11" s="39">
        <f t="shared" si="1"/>
        <v>0</v>
      </c>
      <c r="F11" s="3"/>
      <c r="G11" s="38">
        <f t="shared" si="2"/>
        <v>0</v>
      </c>
      <c r="H11" s="53"/>
      <c r="I11" s="33">
        <f t="shared" si="3"/>
        <v>0</v>
      </c>
      <c r="J11" s="34" t="e">
        <f t="shared" si="4"/>
        <v>#VALUE!</v>
      </c>
      <c r="K11" s="100" t="e">
        <f t="shared" si="5"/>
        <v>#VALUE!</v>
      </c>
      <c r="L11" s="105" t="e">
        <f t="shared" si="6"/>
        <v>#VALUE!</v>
      </c>
      <c r="M11" s="14" t="e">
        <f t="shared" si="7"/>
        <v>#VALUE!</v>
      </c>
    </row>
    <row r="12" spans="3:13" ht="12.75">
      <c r="C12" s="50"/>
      <c r="D12" s="7">
        <f t="shared" si="0"/>
        <v>0</v>
      </c>
      <c r="E12" s="39">
        <f t="shared" si="1"/>
        <v>0</v>
      </c>
      <c r="F12" s="3"/>
      <c r="G12" s="38">
        <f t="shared" si="2"/>
        <v>0</v>
      </c>
      <c r="H12" s="53"/>
      <c r="I12" s="33">
        <f t="shared" si="3"/>
        <v>0</v>
      </c>
      <c r="J12" s="34" t="e">
        <f t="shared" si="4"/>
        <v>#VALUE!</v>
      </c>
      <c r="K12" s="100" t="e">
        <f t="shared" si="5"/>
        <v>#VALUE!</v>
      </c>
      <c r="L12" s="105" t="e">
        <f t="shared" si="6"/>
        <v>#VALUE!</v>
      </c>
      <c r="M12" s="14" t="e">
        <f t="shared" si="7"/>
        <v>#VALUE!</v>
      </c>
    </row>
    <row r="13" spans="3:13" ht="12.75">
      <c r="C13" s="50"/>
      <c r="D13" s="7">
        <f t="shared" si="0"/>
        <v>0</v>
      </c>
      <c r="E13" s="39">
        <f t="shared" si="1"/>
        <v>0</v>
      </c>
      <c r="F13" s="3"/>
      <c r="G13" s="38">
        <f t="shared" si="2"/>
        <v>0</v>
      </c>
      <c r="H13" s="53"/>
      <c r="I13" s="33">
        <f t="shared" si="3"/>
        <v>0</v>
      </c>
      <c r="J13" s="34" t="e">
        <f t="shared" si="4"/>
        <v>#VALUE!</v>
      </c>
      <c r="K13" s="100" t="e">
        <f t="shared" si="5"/>
        <v>#VALUE!</v>
      </c>
      <c r="L13" s="105" t="e">
        <f t="shared" si="6"/>
        <v>#VALUE!</v>
      </c>
      <c r="M13" s="14" t="e">
        <f t="shared" si="7"/>
        <v>#VALUE!</v>
      </c>
    </row>
    <row r="14" spans="3:13" ht="12.75">
      <c r="C14" s="50"/>
      <c r="D14" s="7">
        <f t="shared" si="0"/>
        <v>0</v>
      </c>
      <c r="E14" s="39">
        <f t="shared" si="1"/>
        <v>0</v>
      </c>
      <c r="F14" s="3"/>
      <c r="G14" s="38">
        <f t="shared" si="2"/>
        <v>0</v>
      </c>
      <c r="H14" s="53"/>
      <c r="I14" s="33">
        <f t="shared" si="3"/>
        <v>0</v>
      </c>
      <c r="J14" s="34" t="e">
        <f t="shared" si="4"/>
        <v>#VALUE!</v>
      </c>
      <c r="K14" s="100" t="e">
        <f t="shared" si="5"/>
        <v>#VALUE!</v>
      </c>
      <c r="L14" s="105" t="e">
        <f t="shared" si="6"/>
        <v>#VALUE!</v>
      </c>
      <c r="M14" s="14" t="e">
        <f t="shared" si="7"/>
        <v>#VALUE!</v>
      </c>
    </row>
    <row r="15" spans="3:13" ht="12.75">
      <c r="C15" s="50"/>
      <c r="D15" s="7">
        <f t="shared" si="0"/>
        <v>0</v>
      </c>
      <c r="E15" s="39">
        <f t="shared" si="1"/>
        <v>0</v>
      </c>
      <c r="F15" s="3"/>
      <c r="G15" s="38">
        <f t="shared" si="2"/>
        <v>0</v>
      </c>
      <c r="H15" s="53"/>
      <c r="I15" s="33">
        <f t="shared" si="3"/>
        <v>0</v>
      </c>
      <c r="J15" s="34" t="e">
        <f t="shared" si="4"/>
        <v>#VALUE!</v>
      </c>
      <c r="K15" s="100" t="e">
        <f t="shared" si="5"/>
        <v>#VALUE!</v>
      </c>
      <c r="L15" s="105" t="e">
        <f t="shared" si="6"/>
        <v>#VALUE!</v>
      </c>
      <c r="M15" s="14" t="e">
        <f t="shared" si="7"/>
        <v>#VALUE!</v>
      </c>
    </row>
    <row r="16" spans="3:13" ht="12.75">
      <c r="C16" s="50"/>
      <c r="D16" s="7">
        <f t="shared" si="0"/>
        <v>0</v>
      </c>
      <c r="E16" s="39">
        <f t="shared" si="1"/>
        <v>0</v>
      </c>
      <c r="F16" s="3"/>
      <c r="G16" s="38">
        <f t="shared" si="2"/>
        <v>0</v>
      </c>
      <c r="H16" s="53"/>
      <c r="I16" s="33">
        <f t="shared" si="3"/>
        <v>0</v>
      </c>
      <c r="J16" s="34" t="e">
        <f t="shared" si="4"/>
        <v>#VALUE!</v>
      </c>
      <c r="K16" s="100" t="e">
        <f t="shared" si="5"/>
        <v>#VALUE!</v>
      </c>
      <c r="L16" s="105" t="e">
        <f t="shared" si="6"/>
        <v>#VALUE!</v>
      </c>
      <c r="M16" s="14" t="e">
        <f t="shared" si="7"/>
        <v>#VALUE!</v>
      </c>
    </row>
    <row r="17" spans="3:13" ht="12.75">
      <c r="C17" s="50"/>
      <c r="D17" s="7">
        <f t="shared" si="0"/>
        <v>0</v>
      </c>
      <c r="E17" s="39">
        <f t="shared" si="1"/>
        <v>0</v>
      </c>
      <c r="F17" s="3"/>
      <c r="G17" s="38">
        <f t="shared" si="2"/>
        <v>0</v>
      </c>
      <c r="H17" s="53"/>
      <c r="I17" s="33">
        <f t="shared" si="3"/>
        <v>0</v>
      </c>
      <c r="J17" s="34" t="e">
        <f t="shared" si="4"/>
        <v>#VALUE!</v>
      </c>
      <c r="K17" s="100" t="e">
        <f t="shared" si="5"/>
        <v>#VALUE!</v>
      </c>
      <c r="L17" s="105" t="e">
        <f t="shared" si="6"/>
        <v>#VALUE!</v>
      </c>
      <c r="M17" s="14" t="e">
        <f t="shared" si="7"/>
        <v>#VALUE!</v>
      </c>
    </row>
    <row r="18" spans="3:13" ht="12.75">
      <c r="C18" s="50"/>
      <c r="D18" s="7">
        <f t="shared" si="0"/>
        <v>0</v>
      </c>
      <c r="E18" s="39">
        <f t="shared" si="1"/>
        <v>0</v>
      </c>
      <c r="F18" s="3"/>
      <c r="G18" s="38">
        <f t="shared" si="2"/>
        <v>0</v>
      </c>
      <c r="H18" s="53"/>
      <c r="I18" s="33">
        <f t="shared" si="3"/>
        <v>0</v>
      </c>
      <c r="J18" s="34" t="e">
        <f t="shared" si="4"/>
        <v>#VALUE!</v>
      </c>
      <c r="K18" s="100" t="e">
        <f t="shared" si="5"/>
        <v>#VALUE!</v>
      </c>
      <c r="L18" s="105" t="e">
        <f t="shared" si="6"/>
        <v>#VALUE!</v>
      </c>
      <c r="M18" s="14" t="e">
        <f t="shared" si="7"/>
        <v>#VALUE!</v>
      </c>
    </row>
    <row r="19" spans="3:13" ht="13.5" thickBot="1">
      <c r="C19" s="51"/>
      <c r="D19" s="46">
        <f t="shared" si="0"/>
        <v>0</v>
      </c>
      <c r="E19" s="41">
        <f t="shared" si="1"/>
        <v>0</v>
      </c>
      <c r="F19" s="3"/>
      <c r="G19" s="40">
        <f t="shared" si="2"/>
        <v>0</v>
      </c>
      <c r="H19" s="54"/>
      <c r="I19" s="35">
        <f t="shared" si="3"/>
        <v>0</v>
      </c>
      <c r="J19" s="36" t="e">
        <f t="shared" si="4"/>
        <v>#VALUE!</v>
      </c>
      <c r="K19" s="101" t="e">
        <f t="shared" si="5"/>
        <v>#VALUE!</v>
      </c>
      <c r="L19" s="105" t="e">
        <f t="shared" si="6"/>
        <v>#VALUE!</v>
      </c>
      <c r="M19" s="14" t="e">
        <f t="shared" si="7"/>
        <v>#VALUE!</v>
      </c>
    </row>
    <row r="21" spans="7:8" ht="13.5" thickBot="1">
      <c r="G21" s="68" t="s">
        <v>4</v>
      </c>
      <c r="H21" s="68" t="s">
        <v>5</v>
      </c>
    </row>
    <row r="22" spans="6:12" ht="12.75">
      <c r="F22" s="65" t="s">
        <v>3</v>
      </c>
      <c r="G22" s="69" t="e">
        <f>INDEX(LINEST(H$9:H$19,G$9:G$19),1)</f>
        <v>#VALUE!</v>
      </c>
      <c r="H22" s="70" t="e">
        <f>INDEX(LINEST(H$9:H$19,G$9:G$19),2)</f>
        <v>#VALUE!</v>
      </c>
      <c r="J22" s="55" t="s">
        <v>39</v>
      </c>
      <c r="K22" s="56" t="e">
        <f>SUM(K9:K19)</f>
        <v>#VALUE!</v>
      </c>
      <c r="L22" s="104"/>
    </row>
    <row r="23" spans="6:12" ht="12.75">
      <c r="F23" s="66" t="s">
        <v>7</v>
      </c>
      <c r="G23" s="22">
        <v>1</v>
      </c>
      <c r="H23" s="71">
        <v>0</v>
      </c>
      <c r="J23" s="57" t="s">
        <v>44</v>
      </c>
      <c r="K23" s="58" t="e">
        <f>SUM(M9:M19)</f>
        <v>#VALUE!</v>
      </c>
      <c r="L23" s="104"/>
    </row>
    <row r="24" spans="6:12" ht="13.5" thickBot="1">
      <c r="F24" s="67" t="s">
        <v>6</v>
      </c>
      <c r="G24" s="72" t="e">
        <f>G$23/G$22</f>
        <v>#VALUE!</v>
      </c>
      <c r="H24" s="73" t="e">
        <f>(H$23-H$22)/G$22</f>
        <v>#VALUE!</v>
      </c>
      <c r="J24" s="59" t="s">
        <v>48</v>
      </c>
      <c r="K24" s="60" t="e">
        <f>SQRT(K23/6)</f>
        <v>#VALUE!</v>
      </c>
      <c r="L24" s="104"/>
    </row>
    <row r="25" spans="7:8" ht="12.75">
      <c r="G25" s="98" t="str">
        <f>H8</f>
        <v>A:IBEAMB</v>
      </c>
      <c r="H25" s="98"/>
    </row>
    <row r="26" spans="6:17" s="4" customFormat="1" ht="13.5" thickBot="1">
      <c r="F26" s="10"/>
      <c r="G26" s="98"/>
      <c r="H26" s="98"/>
      <c r="J26" s="12" t="s">
        <v>21</v>
      </c>
      <c r="K26" s="15" t="s">
        <v>23</v>
      </c>
      <c r="L26" s="15"/>
      <c r="M26" s="1"/>
      <c r="Q26" s="1"/>
    </row>
    <row r="27" spans="1:12" ht="12.75">
      <c r="A27" s="26"/>
      <c r="G27" s="61" t="s">
        <v>41</v>
      </c>
      <c r="H27" s="62" t="e">
        <f>(G$24-G$23)/G$23</f>
        <v>#VALUE!</v>
      </c>
      <c r="J27" s="12" t="s">
        <v>22</v>
      </c>
      <c r="K27" s="15" t="s">
        <v>24</v>
      </c>
      <c r="L27" s="15"/>
    </row>
    <row r="28" spans="7:8" ht="13.5" thickBot="1">
      <c r="G28" s="63" t="s">
        <v>42</v>
      </c>
      <c r="H28" s="64" t="e">
        <f>H24-H23</f>
        <v>#VALUE!</v>
      </c>
    </row>
    <row r="29" spans="7:8" s="92" customFormat="1" ht="13.5" thickBot="1">
      <c r="G29" s="93"/>
      <c r="H29" s="94"/>
    </row>
    <row r="30" spans="7:8" s="95" customFormat="1" ht="14.25" thickBot="1" thickTop="1">
      <c r="G30" s="96"/>
      <c r="H30" s="97"/>
    </row>
    <row r="31" spans="7:10" ht="13.5" thickBot="1">
      <c r="G31" s="69"/>
      <c r="H31" s="70" t="s">
        <v>11</v>
      </c>
      <c r="I31" s="74" t="s">
        <v>38</v>
      </c>
      <c r="J31" s="75"/>
    </row>
    <row r="32" spans="6:13" ht="13.5" thickBot="1">
      <c r="F32" s="2"/>
      <c r="G32" s="37" t="s">
        <v>31</v>
      </c>
      <c r="H32" s="52" t="s">
        <v>32</v>
      </c>
      <c r="I32" s="28" t="s">
        <v>35</v>
      </c>
      <c r="J32" s="31" t="s">
        <v>51</v>
      </c>
      <c r="K32" s="32" t="s">
        <v>37</v>
      </c>
      <c r="L32" s="99" t="s">
        <v>49</v>
      </c>
      <c r="M32" s="2"/>
    </row>
    <row r="33" spans="6:13" ht="13.5" thickTop="1">
      <c r="F33" s="3"/>
      <c r="G33" s="38">
        <f>$D9*588/$F$4/$F$3/0.001</f>
        <v>0</v>
      </c>
      <c r="H33" s="53"/>
      <c r="I33" s="33">
        <f aca="true" t="shared" si="8" ref="I33:I43">(H33-H$47)/G$47</f>
        <v>0</v>
      </c>
      <c r="J33" s="34" t="e">
        <f aca="true" t="shared" si="9" ref="J33:J43">I33*$G$48+$H$48</f>
        <v>#VALUE!</v>
      </c>
      <c r="K33" s="42" t="e">
        <f aca="true" t="shared" si="10" ref="K33:K43">G33-J33</f>
        <v>#VALUE!</v>
      </c>
      <c r="L33" s="105" t="e">
        <f aca="true" t="shared" si="11" ref="L33:L43">K33/$G$31</f>
        <v>#VALUE!</v>
      </c>
      <c r="M33" s="14" t="e">
        <f aca="true" t="shared" si="12" ref="M33:M43">POWER(K33,2)</f>
        <v>#VALUE!</v>
      </c>
    </row>
    <row r="34" spans="6:13" ht="12.75">
      <c r="F34" s="3"/>
      <c r="G34" s="38">
        <f aca="true" t="shared" si="13" ref="G34:G43">$D10*588/$F$4/$F$3/0.001</f>
        <v>0</v>
      </c>
      <c r="H34" s="53"/>
      <c r="I34" s="33">
        <f t="shared" si="8"/>
        <v>0</v>
      </c>
      <c r="J34" s="34" t="e">
        <f t="shared" si="9"/>
        <v>#VALUE!</v>
      </c>
      <c r="K34" s="42" t="e">
        <f t="shared" si="10"/>
        <v>#VALUE!</v>
      </c>
      <c r="L34" s="105" t="e">
        <f t="shared" si="11"/>
        <v>#VALUE!</v>
      </c>
      <c r="M34" s="14" t="e">
        <f t="shared" si="12"/>
        <v>#VALUE!</v>
      </c>
    </row>
    <row r="35" spans="6:13" ht="12.75">
      <c r="F35" s="3"/>
      <c r="G35" s="38">
        <f t="shared" si="13"/>
        <v>0</v>
      </c>
      <c r="H35" s="53"/>
      <c r="I35" s="33">
        <f t="shared" si="8"/>
        <v>0</v>
      </c>
      <c r="J35" s="34" t="e">
        <f t="shared" si="9"/>
        <v>#VALUE!</v>
      </c>
      <c r="K35" s="42" t="e">
        <f t="shared" si="10"/>
        <v>#VALUE!</v>
      </c>
      <c r="L35" s="105" t="e">
        <f t="shared" si="11"/>
        <v>#VALUE!</v>
      </c>
      <c r="M35" s="14" t="e">
        <f t="shared" si="12"/>
        <v>#VALUE!</v>
      </c>
    </row>
    <row r="36" spans="6:13" ht="12.75">
      <c r="F36" s="3"/>
      <c r="G36" s="38">
        <f t="shared" si="13"/>
        <v>0</v>
      </c>
      <c r="H36" s="53"/>
      <c r="I36" s="33">
        <f t="shared" si="8"/>
        <v>0</v>
      </c>
      <c r="J36" s="34" t="e">
        <f t="shared" si="9"/>
        <v>#VALUE!</v>
      </c>
      <c r="K36" s="42" t="e">
        <f t="shared" si="10"/>
        <v>#VALUE!</v>
      </c>
      <c r="L36" s="105" t="e">
        <f t="shared" si="11"/>
        <v>#VALUE!</v>
      </c>
      <c r="M36" s="14" t="e">
        <f t="shared" si="12"/>
        <v>#VALUE!</v>
      </c>
    </row>
    <row r="37" spans="6:13" ht="12.75">
      <c r="F37" s="3"/>
      <c r="G37" s="38">
        <f t="shared" si="13"/>
        <v>0</v>
      </c>
      <c r="H37" s="53"/>
      <c r="I37" s="33">
        <f t="shared" si="8"/>
        <v>0</v>
      </c>
      <c r="J37" s="34" t="e">
        <f t="shared" si="9"/>
        <v>#VALUE!</v>
      </c>
      <c r="K37" s="42" t="e">
        <f t="shared" si="10"/>
        <v>#VALUE!</v>
      </c>
      <c r="L37" s="105" t="e">
        <f t="shared" si="11"/>
        <v>#VALUE!</v>
      </c>
      <c r="M37" s="14" t="e">
        <f t="shared" si="12"/>
        <v>#VALUE!</v>
      </c>
    </row>
    <row r="38" spans="6:13" ht="12.75">
      <c r="F38" s="3"/>
      <c r="G38" s="38">
        <f t="shared" si="13"/>
        <v>0</v>
      </c>
      <c r="H38" s="53"/>
      <c r="I38" s="33">
        <f t="shared" si="8"/>
        <v>0</v>
      </c>
      <c r="J38" s="34" t="e">
        <f t="shared" si="9"/>
        <v>#VALUE!</v>
      </c>
      <c r="K38" s="42" t="e">
        <f t="shared" si="10"/>
        <v>#VALUE!</v>
      </c>
      <c r="L38" s="105" t="e">
        <f t="shared" si="11"/>
        <v>#VALUE!</v>
      </c>
      <c r="M38" s="14" t="e">
        <f t="shared" si="12"/>
        <v>#VALUE!</v>
      </c>
    </row>
    <row r="39" spans="6:13" ht="12.75">
      <c r="F39" s="3"/>
      <c r="G39" s="38">
        <f t="shared" si="13"/>
        <v>0</v>
      </c>
      <c r="H39" s="53"/>
      <c r="I39" s="33">
        <f t="shared" si="8"/>
        <v>0</v>
      </c>
      <c r="J39" s="34" t="e">
        <f t="shared" si="9"/>
        <v>#VALUE!</v>
      </c>
      <c r="K39" s="42" t="e">
        <f t="shared" si="10"/>
        <v>#VALUE!</v>
      </c>
      <c r="L39" s="105" t="e">
        <f t="shared" si="11"/>
        <v>#VALUE!</v>
      </c>
      <c r="M39" s="14" t="e">
        <f t="shared" si="12"/>
        <v>#VALUE!</v>
      </c>
    </row>
    <row r="40" spans="6:13" ht="12.75">
      <c r="F40" s="3"/>
      <c r="G40" s="38">
        <f t="shared" si="13"/>
        <v>0</v>
      </c>
      <c r="H40" s="53"/>
      <c r="I40" s="33">
        <f t="shared" si="8"/>
        <v>0</v>
      </c>
      <c r="J40" s="34" t="e">
        <f t="shared" si="9"/>
        <v>#VALUE!</v>
      </c>
      <c r="K40" s="42" t="e">
        <f t="shared" si="10"/>
        <v>#VALUE!</v>
      </c>
      <c r="L40" s="105" t="e">
        <f t="shared" si="11"/>
        <v>#VALUE!</v>
      </c>
      <c r="M40" s="14" t="e">
        <f t="shared" si="12"/>
        <v>#VALUE!</v>
      </c>
    </row>
    <row r="41" spans="6:13" ht="12.75">
      <c r="F41" s="3"/>
      <c r="G41" s="38">
        <f t="shared" si="13"/>
        <v>0</v>
      </c>
      <c r="H41" s="53"/>
      <c r="I41" s="33">
        <f t="shared" si="8"/>
        <v>0</v>
      </c>
      <c r="J41" s="34" t="e">
        <f t="shared" si="9"/>
        <v>#VALUE!</v>
      </c>
      <c r="K41" s="42" t="e">
        <f t="shared" si="10"/>
        <v>#VALUE!</v>
      </c>
      <c r="L41" s="105" t="e">
        <f t="shared" si="11"/>
        <v>#VALUE!</v>
      </c>
      <c r="M41" s="14" t="e">
        <f t="shared" si="12"/>
        <v>#VALUE!</v>
      </c>
    </row>
    <row r="42" spans="6:13" ht="12.75">
      <c r="F42" s="3"/>
      <c r="G42" s="38">
        <f t="shared" si="13"/>
        <v>0</v>
      </c>
      <c r="H42" s="53"/>
      <c r="I42" s="33">
        <f t="shared" si="8"/>
        <v>0</v>
      </c>
      <c r="J42" s="34" t="e">
        <f t="shared" si="9"/>
        <v>#VALUE!</v>
      </c>
      <c r="K42" s="42" t="e">
        <f t="shared" si="10"/>
        <v>#VALUE!</v>
      </c>
      <c r="L42" s="105" t="e">
        <f t="shared" si="11"/>
        <v>#VALUE!</v>
      </c>
      <c r="M42" s="14" t="e">
        <f t="shared" si="12"/>
        <v>#VALUE!</v>
      </c>
    </row>
    <row r="43" spans="6:13" ht="13.5" thickBot="1">
      <c r="F43" s="3"/>
      <c r="G43" s="38">
        <f t="shared" si="13"/>
        <v>0</v>
      </c>
      <c r="H43" s="54"/>
      <c r="I43" s="33">
        <f t="shared" si="8"/>
        <v>0</v>
      </c>
      <c r="J43" s="34" t="e">
        <f t="shared" si="9"/>
        <v>#VALUE!</v>
      </c>
      <c r="K43" s="43" t="e">
        <f t="shared" si="10"/>
        <v>#VALUE!</v>
      </c>
      <c r="L43" s="105" t="e">
        <f t="shared" si="11"/>
        <v>#VALUE!</v>
      </c>
      <c r="M43" s="14" t="e">
        <f t="shared" si="12"/>
        <v>#VALUE!</v>
      </c>
    </row>
    <row r="45" spans="7:8" ht="13.5" thickBot="1">
      <c r="G45" s="68" t="s">
        <v>4</v>
      </c>
      <c r="H45" s="68" t="s">
        <v>5</v>
      </c>
    </row>
    <row r="46" spans="6:12" ht="12.75">
      <c r="F46" s="65" t="s">
        <v>3</v>
      </c>
      <c r="G46" s="69" t="e">
        <f>INDEX(LINEST(H33:H43,G33:G43),1)</f>
        <v>#VALUE!</v>
      </c>
      <c r="H46" s="70" t="e">
        <f>INDEX(LINEST(H33:H43,G33:G43),2)</f>
        <v>#VALUE!</v>
      </c>
      <c r="J46" s="55" t="s">
        <v>39</v>
      </c>
      <c r="K46" s="56" t="e">
        <f>SUM(K33:K43)</f>
        <v>#VALUE!</v>
      </c>
      <c r="L46" s="104"/>
    </row>
    <row r="47" spans="6:12" ht="12.75">
      <c r="F47" s="66" t="s">
        <v>7</v>
      </c>
      <c r="G47" s="22">
        <v>1</v>
      </c>
      <c r="H47" s="71">
        <v>0</v>
      </c>
      <c r="J47" s="57" t="s">
        <v>44</v>
      </c>
      <c r="K47" s="58" t="e">
        <f>SUM(M33:M43)</f>
        <v>#VALUE!</v>
      </c>
      <c r="L47" s="104"/>
    </row>
    <row r="48" spans="6:12" ht="13.5" thickBot="1">
      <c r="F48" s="67" t="s">
        <v>6</v>
      </c>
      <c r="G48" s="72" t="e">
        <f>G47/G46</f>
        <v>#VALUE!</v>
      </c>
      <c r="H48" s="73" t="e">
        <f>(H47-H46)/G46</f>
        <v>#VALUE!</v>
      </c>
      <c r="J48" s="59" t="s">
        <v>50</v>
      </c>
      <c r="K48" s="60" t="e">
        <f>SQRT(K47/6)</f>
        <v>#VALUE!</v>
      </c>
      <c r="L48" s="104"/>
    </row>
    <row r="49" spans="7:8" ht="12.75">
      <c r="G49" s="98" t="str">
        <f>H32</f>
        <v>A:IBEAM</v>
      </c>
      <c r="H49" s="98"/>
    </row>
    <row r="50" spans="6:12" ht="13.5" thickBot="1">
      <c r="F50" s="10"/>
      <c r="G50" s="98"/>
      <c r="H50" s="98"/>
      <c r="I50" s="4"/>
      <c r="J50" s="12"/>
      <c r="K50" s="15"/>
      <c r="L50" s="15"/>
    </row>
    <row r="51" spans="7:12" ht="12.75">
      <c r="G51" s="61" t="s">
        <v>41</v>
      </c>
      <c r="H51" s="62" t="e">
        <f>(G48-G47)/G47</f>
        <v>#VALUE!</v>
      </c>
      <c r="J51" s="12"/>
      <c r="K51" s="15"/>
      <c r="L51" s="15"/>
    </row>
    <row r="52" spans="1:8" ht="13.5" thickBot="1">
      <c r="A52" s="26"/>
      <c r="G52" s="63" t="s">
        <v>42</v>
      </c>
      <c r="H52" s="64" t="e">
        <f>H48-H47</f>
        <v>#VALUE!</v>
      </c>
    </row>
    <row r="53" spans="1:23" ht="13.5" thickBot="1">
      <c r="A53" s="92"/>
      <c r="B53" s="92"/>
      <c r="C53" s="92"/>
      <c r="D53" s="92"/>
      <c r="E53" s="92"/>
      <c r="F53" s="92"/>
      <c r="G53" s="93"/>
      <c r="H53" s="94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ht="14.25" thickBot="1" thickTop="1">
      <c r="A54" s="95"/>
      <c r="B54" s="95"/>
      <c r="C54" s="95"/>
      <c r="D54" s="95"/>
      <c r="E54" s="95"/>
      <c r="F54" s="95"/>
      <c r="G54" s="96"/>
      <c r="H54" s="97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7:10" ht="13.5" thickBot="1">
      <c r="G55" s="69"/>
      <c r="H55" s="70" t="s">
        <v>11</v>
      </c>
      <c r="I55" s="74" t="s">
        <v>38</v>
      </c>
      <c r="J55" s="75"/>
    </row>
    <row r="56" spans="6:13" ht="13.5" thickBot="1">
      <c r="F56" s="2"/>
      <c r="G56" s="37">
        <v>100000000000</v>
      </c>
      <c r="H56" s="52"/>
      <c r="I56" s="28" t="s">
        <v>35</v>
      </c>
      <c r="J56" s="31" t="s">
        <v>36</v>
      </c>
      <c r="K56" s="32" t="s">
        <v>37</v>
      </c>
      <c r="L56" s="99" t="s">
        <v>49</v>
      </c>
      <c r="M56" s="2"/>
    </row>
    <row r="57" spans="6:13" ht="13.5" thickTop="1">
      <c r="F57" s="3"/>
      <c r="G57" s="38" t="e">
        <f aca="true" t="shared" si="14" ref="G57:G67">$D9*588/$F$4/$F$3/G$32</f>
        <v>#VALUE!</v>
      </c>
      <c r="H57" s="53"/>
      <c r="I57" s="33">
        <f aca="true" t="shared" si="15" ref="I57:I67">(H57-H$71)/G$71</f>
        <v>0</v>
      </c>
      <c r="J57" s="34" t="e">
        <f aca="true" t="shared" si="16" ref="J57:J67">I57*$G$72+$H$72</f>
        <v>#VALUE!</v>
      </c>
      <c r="K57" s="42" t="e">
        <f aca="true" t="shared" si="17" ref="K57:K67">G57-J57</f>
        <v>#VALUE!</v>
      </c>
      <c r="L57" s="105" t="e">
        <f aca="true" t="shared" si="18" ref="L57:L67">K57/$G55</f>
        <v>#VALUE!</v>
      </c>
      <c r="M57" s="14" t="e">
        <f aca="true" t="shared" si="19" ref="M57:M67">POWER(K57,2)</f>
        <v>#VALUE!</v>
      </c>
    </row>
    <row r="58" spans="6:13" ht="12.75">
      <c r="F58" s="3"/>
      <c r="G58" s="38" t="e">
        <f t="shared" si="14"/>
        <v>#VALUE!</v>
      </c>
      <c r="H58" s="53"/>
      <c r="I58" s="33">
        <f t="shared" si="15"/>
        <v>0</v>
      </c>
      <c r="J58" s="34" t="e">
        <f t="shared" si="16"/>
        <v>#VALUE!</v>
      </c>
      <c r="K58" s="42" t="e">
        <f t="shared" si="17"/>
        <v>#VALUE!</v>
      </c>
      <c r="L58" s="105" t="e">
        <f t="shared" si="18"/>
        <v>#VALUE!</v>
      </c>
      <c r="M58" s="14" t="e">
        <f t="shared" si="19"/>
        <v>#VALUE!</v>
      </c>
    </row>
    <row r="59" spans="6:13" ht="12.75">
      <c r="F59" s="3"/>
      <c r="G59" s="38" t="e">
        <f t="shared" si="14"/>
        <v>#VALUE!</v>
      </c>
      <c r="H59" s="53"/>
      <c r="I59" s="33">
        <f t="shared" si="15"/>
        <v>0</v>
      </c>
      <c r="J59" s="34" t="e">
        <f t="shared" si="16"/>
        <v>#VALUE!</v>
      </c>
      <c r="K59" s="42" t="e">
        <f t="shared" si="17"/>
        <v>#VALUE!</v>
      </c>
      <c r="L59" s="105" t="e">
        <f t="shared" si="18"/>
        <v>#VALUE!</v>
      </c>
      <c r="M59" s="14" t="e">
        <f t="shared" si="19"/>
        <v>#VALUE!</v>
      </c>
    </row>
    <row r="60" spans="6:13" ht="12.75">
      <c r="F60" s="3"/>
      <c r="G60" s="38" t="e">
        <f t="shared" si="14"/>
        <v>#VALUE!</v>
      </c>
      <c r="H60" s="53"/>
      <c r="I60" s="33">
        <f t="shared" si="15"/>
        <v>0</v>
      </c>
      <c r="J60" s="34" t="e">
        <f t="shared" si="16"/>
        <v>#VALUE!</v>
      </c>
      <c r="K60" s="42" t="e">
        <f t="shared" si="17"/>
        <v>#VALUE!</v>
      </c>
      <c r="L60" s="105" t="e">
        <f t="shared" si="18"/>
        <v>#VALUE!</v>
      </c>
      <c r="M60" s="14" t="e">
        <f t="shared" si="19"/>
        <v>#VALUE!</v>
      </c>
    </row>
    <row r="61" spans="6:13" ht="12.75">
      <c r="F61" s="3"/>
      <c r="G61" s="38" t="e">
        <f t="shared" si="14"/>
        <v>#VALUE!</v>
      </c>
      <c r="H61" s="53"/>
      <c r="I61" s="33">
        <f t="shared" si="15"/>
        <v>0</v>
      </c>
      <c r="J61" s="34" t="e">
        <f t="shared" si="16"/>
        <v>#VALUE!</v>
      </c>
      <c r="K61" s="42" t="e">
        <f t="shared" si="17"/>
        <v>#VALUE!</v>
      </c>
      <c r="L61" s="105" t="e">
        <f t="shared" si="18"/>
        <v>#VALUE!</v>
      </c>
      <c r="M61" s="14" t="e">
        <f t="shared" si="19"/>
        <v>#VALUE!</v>
      </c>
    </row>
    <row r="62" spans="6:13" ht="12.75">
      <c r="F62" s="3"/>
      <c r="G62" s="38" t="e">
        <f t="shared" si="14"/>
        <v>#VALUE!</v>
      </c>
      <c r="H62" s="53"/>
      <c r="I62" s="33">
        <f t="shared" si="15"/>
        <v>0</v>
      </c>
      <c r="J62" s="34" t="e">
        <f t="shared" si="16"/>
        <v>#VALUE!</v>
      </c>
      <c r="K62" s="42" t="e">
        <f t="shared" si="17"/>
        <v>#VALUE!</v>
      </c>
      <c r="L62" s="105" t="e">
        <f t="shared" si="18"/>
        <v>#VALUE!</v>
      </c>
      <c r="M62" s="14" t="e">
        <f t="shared" si="19"/>
        <v>#VALUE!</v>
      </c>
    </row>
    <row r="63" spans="6:13" ht="12.75">
      <c r="F63" s="3"/>
      <c r="G63" s="38" t="e">
        <f t="shared" si="14"/>
        <v>#VALUE!</v>
      </c>
      <c r="H63" s="53"/>
      <c r="I63" s="33">
        <f t="shared" si="15"/>
        <v>0</v>
      </c>
      <c r="J63" s="34" t="e">
        <f t="shared" si="16"/>
        <v>#VALUE!</v>
      </c>
      <c r="K63" s="42" t="e">
        <f t="shared" si="17"/>
        <v>#VALUE!</v>
      </c>
      <c r="L63" s="105" t="e">
        <f t="shared" si="18"/>
        <v>#VALUE!</v>
      </c>
      <c r="M63" s="14" t="e">
        <f t="shared" si="19"/>
        <v>#VALUE!</v>
      </c>
    </row>
    <row r="64" spans="6:13" ht="12.75">
      <c r="F64" s="3"/>
      <c r="G64" s="38" t="e">
        <f t="shared" si="14"/>
        <v>#VALUE!</v>
      </c>
      <c r="H64" s="53"/>
      <c r="I64" s="33">
        <f t="shared" si="15"/>
        <v>0</v>
      </c>
      <c r="J64" s="34" t="e">
        <f t="shared" si="16"/>
        <v>#VALUE!</v>
      </c>
      <c r="K64" s="42" t="e">
        <f t="shared" si="17"/>
        <v>#VALUE!</v>
      </c>
      <c r="L64" s="105" t="e">
        <f t="shared" si="18"/>
        <v>#VALUE!</v>
      </c>
      <c r="M64" s="14" t="e">
        <f t="shared" si="19"/>
        <v>#VALUE!</v>
      </c>
    </row>
    <row r="65" spans="6:13" ht="12.75">
      <c r="F65" s="3"/>
      <c r="G65" s="38" t="e">
        <f t="shared" si="14"/>
        <v>#VALUE!</v>
      </c>
      <c r="H65" s="53"/>
      <c r="I65" s="33">
        <f t="shared" si="15"/>
        <v>0</v>
      </c>
      <c r="J65" s="34" t="e">
        <f t="shared" si="16"/>
        <v>#VALUE!</v>
      </c>
      <c r="K65" s="42" t="e">
        <f t="shared" si="17"/>
        <v>#VALUE!</v>
      </c>
      <c r="L65" s="105" t="e">
        <f t="shared" si="18"/>
        <v>#VALUE!</v>
      </c>
      <c r="M65" s="14" t="e">
        <f t="shared" si="19"/>
        <v>#VALUE!</v>
      </c>
    </row>
    <row r="66" spans="6:13" ht="12.75">
      <c r="F66" s="3"/>
      <c r="G66" s="38" t="e">
        <f t="shared" si="14"/>
        <v>#VALUE!</v>
      </c>
      <c r="H66" s="53"/>
      <c r="I66" s="33">
        <f t="shared" si="15"/>
        <v>0</v>
      </c>
      <c r="J66" s="34" t="e">
        <f t="shared" si="16"/>
        <v>#VALUE!</v>
      </c>
      <c r="K66" s="42" t="e">
        <f t="shared" si="17"/>
        <v>#VALUE!</v>
      </c>
      <c r="L66" s="105" t="e">
        <f t="shared" si="18"/>
        <v>#VALUE!</v>
      </c>
      <c r="M66" s="14" t="e">
        <f t="shared" si="19"/>
        <v>#VALUE!</v>
      </c>
    </row>
    <row r="67" spans="6:13" ht="13.5" thickBot="1">
      <c r="F67" s="3"/>
      <c r="G67" s="38" t="e">
        <f t="shared" si="14"/>
        <v>#VALUE!</v>
      </c>
      <c r="H67" s="54"/>
      <c r="I67" s="33">
        <f t="shared" si="15"/>
        <v>0</v>
      </c>
      <c r="J67" s="34" t="e">
        <f t="shared" si="16"/>
        <v>#VALUE!</v>
      </c>
      <c r="K67" s="43" t="e">
        <f t="shared" si="17"/>
        <v>#VALUE!</v>
      </c>
      <c r="L67" s="105" t="e">
        <f t="shared" si="18"/>
        <v>#VALUE!</v>
      </c>
      <c r="M67" s="14" t="e">
        <f t="shared" si="19"/>
        <v>#VALUE!</v>
      </c>
    </row>
    <row r="69" spans="7:8" ht="13.5" thickBot="1">
      <c r="G69" s="68" t="s">
        <v>4</v>
      </c>
      <c r="H69" s="68" t="s">
        <v>5</v>
      </c>
    </row>
    <row r="70" spans="6:12" ht="12.75">
      <c r="F70" s="65" t="s">
        <v>3</v>
      </c>
      <c r="G70" s="69" t="e">
        <f>INDEX(LINEST(H57:H67,G57:G67),1)</f>
        <v>#VALUE!</v>
      </c>
      <c r="H70" s="70" t="e">
        <f>INDEX(LINEST(H57:H67,G57:G67),2)</f>
        <v>#VALUE!</v>
      </c>
      <c r="J70" s="55" t="s">
        <v>39</v>
      </c>
      <c r="K70" s="56" t="e">
        <f>SUM(K57:K67)</f>
        <v>#VALUE!</v>
      </c>
      <c r="L70" s="104"/>
    </row>
    <row r="71" spans="6:12" ht="12.75">
      <c r="F71" s="66" t="s">
        <v>7</v>
      </c>
      <c r="G71" s="22">
        <v>1</v>
      </c>
      <c r="H71" s="71">
        <v>0</v>
      </c>
      <c r="J71" s="57" t="s">
        <v>44</v>
      </c>
      <c r="K71" s="58" t="e">
        <f>SUM(M57:M67)</f>
        <v>#VALUE!</v>
      </c>
      <c r="L71" s="104"/>
    </row>
    <row r="72" spans="6:12" ht="13.5" thickBot="1">
      <c r="F72" s="67" t="s">
        <v>6</v>
      </c>
      <c r="G72" s="72" t="e">
        <f>G71/G70</f>
        <v>#VALUE!</v>
      </c>
      <c r="H72" s="73" t="e">
        <f>(H71-H70)/G70</f>
        <v>#VALUE!</v>
      </c>
      <c r="J72" s="59" t="s">
        <v>47</v>
      </c>
      <c r="K72" s="60" t="e">
        <f>SQRT(K71/6)</f>
        <v>#VALUE!</v>
      </c>
      <c r="L72" s="104"/>
    </row>
    <row r="73" spans="7:8" ht="12.75">
      <c r="G73" s="98">
        <f>H56</f>
        <v>0</v>
      </c>
      <c r="H73" s="98"/>
    </row>
    <row r="74" spans="6:12" ht="12.75" customHeight="1" thickBot="1">
      <c r="F74" s="10"/>
      <c r="G74" s="98"/>
      <c r="H74" s="98"/>
      <c r="I74" s="4"/>
      <c r="J74" s="12"/>
      <c r="K74" s="15"/>
      <c r="L74" s="15"/>
    </row>
    <row r="75" spans="7:12" ht="13.5" customHeight="1">
      <c r="G75" s="61" t="s">
        <v>41</v>
      </c>
      <c r="H75" s="62" t="e">
        <f>(G72-G71)/G71</f>
        <v>#VALUE!</v>
      </c>
      <c r="J75" s="12"/>
      <c r="K75" s="15"/>
      <c r="L75" s="15"/>
    </row>
    <row r="76" spans="7:8" ht="13.5" thickBot="1">
      <c r="G76" s="63" t="s">
        <v>42</v>
      </c>
      <c r="H76" s="64" t="e">
        <f>H72-H71</f>
        <v>#VALUE!</v>
      </c>
    </row>
    <row r="77" spans="1:8" ht="13.5" thickBot="1">
      <c r="A77" s="26"/>
      <c r="G77" s="63" t="s">
        <v>42</v>
      </c>
      <c r="H77" s="64" t="e">
        <f>H73-H72</f>
        <v>#VALUE!</v>
      </c>
    </row>
    <row r="78" spans="1:23" ht="13.5" thickBot="1">
      <c r="A78" s="92"/>
      <c r="B78" s="92"/>
      <c r="C78" s="92"/>
      <c r="D78" s="92"/>
      <c r="E78" s="92"/>
      <c r="F78" s="92"/>
      <c r="G78" s="93"/>
      <c r="H78" s="94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ht="14.25" thickBot="1" thickTop="1">
      <c r="A79" s="95"/>
      <c r="B79" s="95"/>
      <c r="C79" s="95"/>
      <c r="D79" s="95"/>
      <c r="E79" s="95"/>
      <c r="F79" s="95"/>
      <c r="G79" s="96"/>
      <c r="H79" s="97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7:10" ht="13.5" thickBot="1">
      <c r="G80" s="69"/>
      <c r="H80" s="70" t="s">
        <v>11</v>
      </c>
      <c r="I80" s="74" t="s">
        <v>38</v>
      </c>
      <c r="J80" s="75"/>
    </row>
    <row r="81" spans="6:13" ht="13.5" thickBot="1">
      <c r="F81" s="2"/>
      <c r="G81" s="37">
        <v>1000000000000</v>
      </c>
      <c r="H81" s="52"/>
      <c r="I81" s="28" t="s">
        <v>35</v>
      </c>
      <c r="J81" s="31" t="s">
        <v>36</v>
      </c>
      <c r="K81" s="32" t="s">
        <v>37</v>
      </c>
      <c r="L81" s="99" t="s">
        <v>49</v>
      </c>
      <c r="M81" s="2"/>
    </row>
    <row r="82" spans="6:13" ht="13.5" thickTop="1">
      <c r="F82" s="3"/>
      <c r="G82" s="38" t="e">
        <f aca="true" t="shared" si="20" ref="G82:G92">$D9*588/$F$4/$F$3/G$32</f>
        <v>#VALUE!</v>
      </c>
      <c r="H82" s="53"/>
      <c r="I82" s="33">
        <f aca="true" t="shared" si="21" ref="I82:I92">(H82-H$96)/G$96</f>
        <v>0</v>
      </c>
      <c r="J82" s="34" t="e">
        <f aca="true" t="shared" si="22" ref="J82:J92">I82*$G$97+$H$97</f>
        <v>#VALUE!</v>
      </c>
      <c r="K82" s="42" t="e">
        <f aca="true" t="shared" si="23" ref="K82:K92">G82-J82</f>
        <v>#VALUE!</v>
      </c>
      <c r="L82" s="105" t="e">
        <f aca="true" t="shared" si="24" ref="L82:L92">K82/$G$80</f>
        <v>#VALUE!</v>
      </c>
      <c r="M82" s="14" t="e">
        <f aca="true" t="shared" si="25" ref="M82:M92">POWER(K82,2)</f>
        <v>#VALUE!</v>
      </c>
    </row>
    <row r="83" spans="6:13" ht="12.75">
      <c r="F83" s="3"/>
      <c r="G83" s="38" t="e">
        <f t="shared" si="20"/>
        <v>#VALUE!</v>
      </c>
      <c r="H83" s="53"/>
      <c r="I83" s="33">
        <f t="shared" si="21"/>
        <v>0</v>
      </c>
      <c r="J83" s="34" t="e">
        <f t="shared" si="22"/>
        <v>#VALUE!</v>
      </c>
      <c r="K83" s="42" t="e">
        <f t="shared" si="23"/>
        <v>#VALUE!</v>
      </c>
      <c r="L83" s="105" t="e">
        <f t="shared" si="24"/>
        <v>#VALUE!</v>
      </c>
      <c r="M83" s="14" t="e">
        <f t="shared" si="25"/>
        <v>#VALUE!</v>
      </c>
    </row>
    <row r="84" spans="6:13" ht="12.75">
      <c r="F84" s="3"/>
      <c r="G84" s="38" t="e">
        <f t="shared" si="20"/>
        <v>#VALUE!</v>
      </c>
      <c r="H84" s="53"/>
      <c r="I84" s="33">
        <f t="shared" si="21"/>
        <v>0</v>
      </c>
      <c r="J84" s="34" t="e">
        <f t="shared" si="22"/>
        <v>#VALUE!</v>
      </c>
      <c r="K84" s="42" t="e">
        <f t="shared" si="23"/>
        <v>#VALUE!</v>
      </c>
      <c r="L84" s="105" t="e">
        <f t="shared" si="24"/>
        <v>#VALUE!</v>
      </c>
      <c r="M84" s="14" t="e">
        <f t="shared" si="25"/>
        <v>#VALUE!</v>
      </c>
    </row>
    <row r="85" spans="6:13" ht="12.75">
      <c r="F85" s="3"/>
      <c r="G85" s="38" t="e">
        <f t="shared" si="20"/>
        <v>#VALUE!</v>
      </c>
      <c r="H85" s="53"/>
      <c r="I85" s="33">
        <f t="shared" si="21"/>
        <v>0</v>
      </c>
      <c r="J85" s="34" t="e">
        <f t="shared" si="22"/>
        <v>#VALUE!</v>
      </c>
      <c r="K85" s="42" t="e">
        <f t="shared" si="23"/>
        <v>#VALUE!</v>
      </c>
      <c r="L85" s="105" t="e">
        <f t="shared" si="24"/>
        <v>#VALUE!</v>
      </c>
      <c r="M85" s="14" t="e">
        <f t="shared" si="25"/>
        <v>#VALUE!</v>
      </c>
    </row>
    <row r="86" spans="6:13" ht="12.75">
      <c r="F86" s="3"/>
      <c r="G86" s="38" t="e">
        <f t="shared" si="20"/>
        <v>#VALUE!</v>
      </c>
      <c r="H86" s="53"/>
      <c r="I86" s="33">
        <f t="shared" si="21"/>
        <v>0</v>
      </c>
      <c r="J86" s="34" t="e">
        <f t="shared" si="22"/>
        <v>#VALUE!</v>
      </c>
      <c r="K86" s="42" t="e">
        <f t="shared" si="23"/>
        <v>#VALUE!</v>
      </c>
      <c r="L86" s="105" t="e">
        <f t="shared" si="24"/>
        <v>#VALUE!</v>
      </c>
      <c r="M86" s="14" t="e">
        <f t="shared" si="25"/>
        <v>#VALUE!</v>
      </c>
    </row>
    <row r="87" spans="6:13" ht="12.75">
      <c r="F87" s="3"/>
      <c r="G87" s="38" t="e">
        <f t="shared" si="20"/>
        <v>#VALUE!</v>
      </c>
      <c r="H87" s="53"/>
      <c r="I87" s="33">
        <f t="shared" si="21"/>
        <v>0</v>
      </c>
      <c r="J87" s="34" t="e">
        <f t="shared" si="22"/>
        <v>#VALUE!</v>
      </c>
      <c r="K87" s="42" t="e">
        <f t="shared" si="23"/>
        <v>#VALUE!</v>
      </c>
      <c r="L87" s="105" t="e">
        <f t="shared" si="24"/>
        <v>#VALUE!</v>
      </c>
      <c r="M87" s="14" t="e">
        <f t="shared" si="25"/>
        <v>#VALUE!</v>
      </c>
    </row>
    <row r="88" spans="6:13" ht="12.75">
      <c r="F88" s="3"/>
      <c r="G88" s="38" t="e">
        <f t="shared" si="20"/>
        <v>#VALUE!</v>
      </c>
      <c r="H88" s="53"/>
      <c r="I88" s="33">
        <f t="shared" si="21"/>
        <v>0</v>
      </c>
      <c r="J88" s="34" t="e">
        <f t="shared" si="22"/>
        <v>#VALUE!</v>
      </c>
      <c r="K88" s="42" t="e">
        <f t="shared" si="23"/>
        <v>#VALUE!</v>
      </c>
      <c r="L88" s="105" t="e">
        <f t="shared" si="24"/>
        <v>#VALUE!</v>
      </c>
      <c r="M88" s="14" t="e">
        <f t="shared" si="25"/>
        <v>#VALUE!</v>
      </c>
    </row>
    <row r="89" spans="6:13" ht="12.75">
      <c r="F89" s="3"/>
      <c r="G89" s="38" t="e">
        <f t="shared" si="20"/>
        <v>#VALUE!</v>
      </c>
      <c r="H89" s="53"/>
      <c r="I89" s="33">
        <f t="shared" si="21"/>
        <v>0</v>
      </c>
      <c r="J89" s="34" t="e">
        <f t="shared" si="22"/>
        <v>#VALUE!</v>
      </c>
      <c r="K89" s="42" t="e">
        <f t="shared" si="23"/>
        <v>#VALUE!</v>
      </c>
      <c r="L89" s="105" t="e">
        <f t="shared" si="24"/>
        <v>#VALUE!</v>
      </c>
      <c r="M89" s="14" t="e">
        <f t="shared" si="25"/>
        <v>#VALUE!</v>
      </c>
    </row>
    <row r="90" spans="6:13" ht="12.75">
      <c r="F90" s="3"/>
      <c r="G90" s="38" t="e">
        <f t="shared" si="20"/>
        <v>#VALUE!</v>
      </c>
      <c r="H90" s="53"/>
      <c r="I90" s="33">
        <f t="shared" si="21"/>
        <v>0</v>
      </c>
      <c r="J90" s="34" t="e">
        <f t="shared" si="22"/>
        <v>#VALUE!</v>
      </c>
      <c r="K90" s="42" t="e">
        <f t="shared" si="23"/>
        <v>#VALUE!</v>
      </c>
      <c r="L90" s="105" t="e">
        <f t="shared" si="24"/>
        <v>#VALUE!</v>
      </c>
      <c r="M90" s="14" t="e">
        <f t="shared" si="25"/>
        <v>#VALUE!</v>
      </c>
    </row>
    <row r="91" spans="6:13" ht="12.75">
      <c r="F91" s="3"/>
      <c r="G91" s="38" t="e">
        <f t="shared" si="20"/>
        <v>#VALUE!</v>
      </c>
      <c r="H91" s="53"/>
      <c r="I91" s="33">
        <f t="shared" si="21"/>
        <v>0</v>
      </c>
      <c r="J91" s="34" t="e">
        <f t="shared" si="22"/>
        <v>#VALUE!</v>
      </c>
      <c r="K91" s="42" t="e">
        <f t="shared" si="23"/>
        <v>#VALUE!</v>
      </c>
      <c r="L91" s="105" t="e">
        <f t="shared" si="24"/>
        <v>#VALUE!</v>
      </c>
      <c r="M91" s="14" t="e">
        <f t="shared" si="25"/>
        <v>#VALUE!</v>
      </c>
    </row>
    <row r="92" spans="6:13" ht="13.5" thickBot="1">
      <c r="F92" s="3"/>
      <c r="G92" s="38" t="e">
        <f t="shared" si="20"/>
        <v>#VALUE!</v>
      </c>
      <c r="H92" s="54"/>
      <c r="I92" s="33">
        <f t="shared" si="21"/>
        <v>0</v>
      </c>
      <c r="J92" s="34" t="e">
        <f t="shared" si="22"/>
        <v>#VALUE!</v>
      </c>
      <c r="K92" s="43" t="e">
        <f t="shared" si="23"/>
        <v>#VALUE!</v>
      </c>
      <c r="L92" s="105" t="e">
        <f t="shared" si="24"/>
        <v>#VALUE!</v>
      </c>
      <c r="M92" s="14" t="e">
        <f t="shared" si="25"/>
        <v>#VALUE!</v>
      </c>
    </row>
    <row r="94" spans="7:8" ht="13.5" thickBot="1">
      <c r="G94" s="68" t="s">
        <v>4</v>
      </c>
      <c r="H94" s="68" t="s">
        <v>5</v>
      </c>
    </row>
    <row r="95" spans="6:12" ht="12.75">
      <c r="F95" s="65" t="s">
        <v>3</v>
      </c>
      <c r="G95" s="69" t="e">
        <f>INDEX(LINEST(H82:H92,G82:G92),1)</f>
        <v>#VALUE!</v>
      </c>
      <c r="H95" s="70" t="e">
        <f>INDEX(LINEST(H82:H92,G82:G92),2)</f>
        <v>#VALUE!</v>
      </c>
      <c r="J95" s="55" t="s">
        <v>39</v>
      </c>
      <c r="K95" s="56" t="e">
        <f>SUM(K82:K92)</f>
        <v>#VALUE!</v>
      </c>
      <c r="L95" s="104"/>
    </row>
    <row r="96" spans="6:12" ht="12.75" customHeight="1">
      <c r="F96" s="66" t="s">
        <v>7</v>
      </c>
      <c r="G96" s="22">
        <v>1</v>
      </c>
      <c r="H96" s="71">
        <v>0</v>
      </c>
      <c r="J96" s="57" t="s">
        <v>44</v>
      </c>
      <c r="K96" s="58" t="e">
        <f>SUM(M82:M92)</f>
        <v>#VALUE!</v>
      </c>
      <c r="L96" s="104"/>
    </row>
    <row r="97" spans="6:12" ht="13.5" customHeight="1" thickBot="1">
      <c r="F97" s="67" t="s">
        <v>6</v>
      </c>
      <c r="G97" s="72" t="e">
        <f>G96/G95</f>
        <v>#VALUE!</v>
      </c>
      <c r="H97" s="73" t="e">
        <f>(H96-H95)/G95</f>
        <v>#VALUE!</v>
      </c>
      <c r="J97" s="59" t="s">
        <v>48</v>
      </c>
      <c r="K97" s="60" t="e">
        <f>SQRT(K96/6)</f>
        <v>#VALUE!</v>
      </c>
      <c r="L97" s="104"/>
    </row>
    <row r="98" spans="7:8" ht="12.75">
      <c r="G98" s="98">
        <f>H81</f>
        <v>0</v>
      </c>
      <c r="H98" s="98"/>
    </row>
    <row r="99" spans="6:12" ht="13.5" thickBot="1">
      <c r="F99" s="10"/>
      <c r="G99" s="98"/>
      <c r="H99" s="98"/>
      <c r="I99" s="4"/>
      <c r="J99" s="12"/>
      <c r="K99" s="15"/>
      <c r="L99" s="15"/>
    </row>
    <row r="100" spans="7:12" ht="12.75">
      <c r="G100" s="61" t="s">
        <v>41</v>
      </c>
      <c r="H100" s="62" t="e">
        <f>(G97-G96)/G96</f>
        <v>#VALUE!</v>
      </c>
      <c r="J100" s="12"/>
      <c r="K100" s="15"/>
      <c r="L100" s="15"/>
    </row>
    <row r="101" spans="7:8" ht="13.5" thickBot="1">
      <c r="G101" s="63" t="s">
        <v>42</v>
      </c>
      <c r="H101" s="64" t="e">
        <f>H97-H96</f>
        <v>#VALUE!</v>
      </c>
    </row>
    <row r="102" spans="1:23" ht="13.5" thickBo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ht="13.5" thickTop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</sheetData>
  <mergeCells count="11">
    <mergeCell ref="G49:H50"/>
    <mergeCell ref="I7:J7"/>
    <mergeCell ref="G25:H26"/>
    <mergeCell ref="G98:H99"/>
    <mergeCell ref="I55:J55"/>
    <mergeCell ref="G73:H74"/>
    <mergeCell ref="I80:J80"/>
    <mergeCell ref="B3:E3"/>
    <mergeCell ref="B5:E5"/>
    <mergeCell ref="A4:E4"/>
    <mergeCell ref="I31:J31"/>
  </mergeCells>
  <printOptions/>
  <pageMargins left="0.75" right="0.75" top="1" bottom="1" header="0.5" footer="0.5"/>
  <pageSetup fitToHeight="1" fitToWidth="1" horizontalDpi="600" verticalDpi="600" orientation="landscape" scale="42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60" workbookViewId="0" topLeftCell="A1">
      <selection activeCell="E4" sqref="E4:H8"/>
    </sheetView>
  </sheetViews>
  <sheetFormatPr defaultColWidth="9.140625" defaultRowHeight="12.75"/>
  <cols>
    <col min="1" max="1" width="15.421875" style="1" bestFit="1" customWidth="1"/>
    <col min="2" max="16384" width="10.7109375" style="1" customWidth="1"/>
  </cols>
  <sheetData>
    <row r="1" ht="13.5" thickBot="1">
      <c r="F1" s="1" t="s">
        <v>31</v>
      </c>
    </row>
    <row r="2" spans="2:8" s="2" customFormat="1" ht="13.5" thickBot="1">
      <c r="B2" s="85" t="s">
        <v>27</v>
      </c>
      <c r="C2" s="86"/>
      <c r="D2" s="87"/>
      <c r="E2" s="83">
        <v>0.001</v>
      </c>
      <c r="F2" s="84"/>
      <c r="G2" s="83">
        <v>10000000000</v>
      </c>
      <c r="H2" s="84"/>
    </row>
    <row r="3" spans="1:8" s="2" customFormat="1" ht="13.5" thickBot="1">
      <c r="A3" s="16" t="s">
        <v>28</v>
      </c>
      <c r="B3" s="17" t="s">
        <v>29</v>
      </c>
      <c r="C3" s="18" t="s">
        <v>1</v>
      </c>
      <c r="D3" s="19" t="s">
        <v>2</v>
      </c>
      <c r="E3" s="29" t="s">
        <v>32</v>
      </c>
      <c r="F3" s="30"/>
      <c r="G3" s="29" t="s">
        <v>33</v>
      </c>
      <c r="H3" s="30"/>
    </row>
    <row r="4" spans="1:8" ht="14.25" thickBot="1" thickTop="1">
      <c r="A4" s="20"/>
      <c r="B4" s="21"/>
      <c r="C4" s="24" t="e">
        <f aca="true" t="shared" si="0" ref="C4:C28">B4/$A$4</f>
        <v>#DIV/0!</v>
      </c>
      <c r="D4" s="25" t="e">
        <f aca="true" t="shared" si="1" ref="D4:D28">B4^2/$A$4</f>
        <v>#DIV/0!</v>
      </c>
      <c r="E4" s="81"/>
      <c r="F4" s="82"/>
      <c r="G4" s="81"/>
      <c r="H4" s="82"/>
    </row>
    <row r="5" spans="2:8" ht="12.75">
      <c r="B5" s="22"/>
      <c r="C5" s="24" t="e">
        <f t="shared" si="0"/>
        <v>#DIV/0!</v>
      </c>
      <c r="D5" s="25" t="e">
        <f t="shared" si="1"/>
        <v>#DIV/0!</v>
      </c>
      <c r="E5" s="79"/>
      <c r="F5" s="80"/>
      <c r="G5" s="79"/>
      <c r="H5" s="80"/>
    </row>
    <row r="6" spans="2:8" ht="12.75">
      <c r="B6" s="22"/>
      <c r="C6" s="24" t="e">
        <f t="shared" si="0"/>
        <v>#DIV/0!</v>
      </c>
      <c r="D6" s="25" t="e">
        <f t="shared" si="1"/>
        <v>#DIV/0!</v>
      </c>
      <c r="E6" s="79"/>
      <c r="F6" s="80"/>
      <c r="G6" s="79"/>
      <c r="H6" s="80"/>
    </row>
    <row r="7" spans="2:8" ht="12.75">
      <c r="B7" s="22"/>
      <c r="C7" s="24" t="e">
        <f t="shared" si="0"/>
        <v>#DIV/0!</v>
      </c>
      <c r="D7" s="25" t="e">
        <f t="shared" si="1"/>
        <v>#DIV/0!</v>
      </c>
      <c r="E7" s="79"/>
      <c r="F7" s="80"/>
      <c r="G7" s="79"/>
      <c r="H7" s="80"/>
    </row>
    <row r="8" spans="2:8" ht="12.75">
      <c r="B8" s="22"/>
      <c r="C8" s="24" t="e">
        <f t="shared" si="0"/>
        <v>#DIV/0!</v>
      </c>
      <c r="D8" s="25" t="e">
        <f t="shared" si="1"/>
        <v>#DIV/0!</v>
      </c>
      <c r="E8" s="79"/>
      <c r="F8" s="80"/>
      <c r="G8" s="79"/>
      <c r="H8" s="80"/>
    </row>
    <row r="9" spans="2:8" ht="12.75">
      <c r="B9" s="22"/>
      <c r="C9" s="24" t="e">
        <f t="shared" si="0"/>
        <v>#DIV/0!</v>
      </c>
      <c r="D9" s="25" t="e">
        <f t="shared" si="1"/>
        <v>#DIV/0!</v>
      </c>
      <c r="E9" s="79"/>
      <c r="F9" s="80"/>
      <c r="G9" s="79"/>
      <c r="H9" s="80"/>
    </row>
    <row r="10" spans="2:8" ht="12.75">
      <c r="B10" s="22"/>
      <c r="C10" s="24" t="e">
        <f t="shared" si="0"/>
        <v>#DIV/0!</v>
      </c>
      <c r="D10" s="25" t="e">
        <f t="shared" si="1"/>
        <v>#DIV/0!</v>
      </c>
      <c r="E10" s="79"/>
      <c r="F10" s="80"/>
      <c r="G10" s="79"/>
      <c r="H10" s="80"/>
    </row>
    <row r="11" spans="2:8" ht="12.75">
      <c r="B11" s="22"/>
      <c r="C11" s="24" t="e">
        <f t="shared" si="0"/>
        <v>#DIV/0!</v>
      </c>
      <c r="D11" s="25" t="e">
        <f t="shared" si="1"/>
        <v>#DIV/0!</v>
      </c>
      <c r="E11" s="79"/>
      <c r="F11" s="80"/>
      <c r="G11" s="79"/>
      <c r="H11" s="80"/>
    </row>
    <row r="12" spans="2:8" ht="12.75">
      <c r="B12" s="22"/>
      <c r="C12" s="24" t="e">
        <f t="shared" si="0"/>
        <v>#DIV/0!</v>
      </c>
      <c r="D12" s="25" t="e">
        <f t="shared" si="1"/>
        <v>#DIV/0!</v>
      </c>
      <c r="E12" s="79"/>
      <c r="F12" s="80"/>
      <c r="G12" s="79"/>
      <c r="H12" s="80"/>
    </row>
    <row r="13" spans="2:8" ht="12.75">
      <c r="B13" s="22"/>
      <c r="C13" s="24" t="e">
        <f t="shared" si="0"/>
        <v>#DIV/0!</v>
      </c>
      <c r="D13" s="25" t="e">
        <f t="shared" si="1"/>
        <v>#DIV/0!</v>
      </c>
      <c r="E13" s="79"/>
      <c r="F13" s="80"/>
      <c r="G13" s="79"/>
      <c r="H13" s="80"/>
    </row>
    <row r="14" spans="2:8" ht="12.75">
      <c r="B14" s="22"/>
      <c r="C14" s="24" t="e">
        <f t="shared" si="0"/>
        <v>#DIV/0!</v>
      </c>
      <c r="D14" s="25" t="e">
        <f t="shared" si="1"/>
        <v>#DIV/0!</v>
      </c>
      <c r="E14" s="79"/>
      <c r="F14" s="80"/>
      <c r="G14" s="79"/>
      <c r="H14" s="80"/>
    </row>
    <row r="15" spans="2:8" ht="12.75">
      <c r="B15" s="22"/>
      <c r="C15" s="24" t="e">
        <f t="shared" si="0"/>
        <v>#DIV/0!</v>
      </c>
      <c r="D15" s="25" t="e">
        <f t="shared" si="1"/>
        <v>#DIV/0!</v>
      </c>
      <c r="E15" s="79"/>
      <c r="F15" s="80"/>
      <c r="G15" s="79"/>
      <c r="H15" s="80"/>
    </row>
    <row r="16" spans="2:8" ht="12.75">
      <c r="B16" s="22"/>
      <c r="C16" s="24" t="e">
        <f t="shared" si="0"/>
        <v>#DIV/0!</v>
      </c>
      <c r="D16" s="25" t="e">
        <f t="shared" si="1"/>
        <v>#DIV/0!</v>
      </c>
      <c r="E16" s="79"/>
      <c r="F16" s="80"/>
      <c r="G16" s="79"/>
      <c r="H16" s="80"/>
    </row>
    <row r="17" spans="2:8" ht="12.75">
      <c r="B17" s="22"/>
      <c r="C17" s="24" t="e">
        <f t="shared" si="0"/>
        <v>#DIV/0!</v>
      </c>
      <c r="D17" s="25" t="e">
        <f t="shared" si="1"/>
        <v>#DIV/0!</v>
      </c>
      <c r="E17" s="79"/>
      <c r="F17" s="80"/>
      <c r="G17" s="79"/>
      <c r="H17" s="80"/>
    </row>
    <row r="18" spans="2:8" ht="12.75">
      <c r="B18" s="22"/>
      <c r="C18" s="24" t="e">
        <f t="shared" si="0"/>
        <v>#DIV/0!</v>
      </c>
      <c r="D18" s="25" t="e">
        <f t="shared" si="1"/>
        <v>#DIV/0!</v>
      </c>
      <c r="E18" s="79"/>
      <c r="F18" s="80"/>
      <c r="G18" s="79"/>
      <c r="H18" s="80"/>
    </row>
    <row r="19" spans="2:8" ht="12.75">
      <c r="B19" s="22"/>
      <c r="C19" s="24" t="e">
        <f t="shared" si="0"/>
        <v>#DIV/0!</v>
      </c>
      <c r="D19" s="25" t="e">
        <f t="shared" si="1"/>
        <v>#DIV/0!</v>
      </c>
      <c r="E19" s="79"/>
      <c r="F19" s="80"/>
      <c r="G19" s="79"/>
      <c r="H19" s="80"/>
    </row>
    <row r="20" spans="2:8" ht="12.75">
      <c r="B20" s="22"/>
      <c r="C20" s="24" t="e">
        <f t="shared" si="0"/>
        <v>#DIV/0!</v>
      </c>
      <c r="D20" s="25" t="e">
        <f t="shared" si="1"/>
        <v>#DIV/0!</v>
      </c>
      <c r="E20" s="79"/>
      <c r="F20" s="80"/>
      <c r="G20" s="79"/>
      <c r="H20" s="80"/>
    </row>
    <row r="21" spans="2:8" ht="12.75">
      <c r="B21" s="22"/>
      <c r="C21" s="24" t="e">
        <f t="shared" si="0"/>
        <v>#DIV/0!</v>
      </c>
      <c r="D21" s="25" t="e">
        <f t="shared" si="1"/>
        <v>#DIV/0!</v>
      </c>
      <c r="E21" s="79"/>
      <c r="F21" s="80"/>
      <c r="G21" s="79"/>
      <c r="H21" s="80"/>
    </row>
    <row r="22" spans="2:8" ht="12.75">
      <c r="B22" s="22"/>
      <c r="C22" s="24" t="e">
        <f t="shared" si="0"/>
        <v>#DIV/0!</v>
      </c>
      <c r="D22" s="25" t="e">
        <f t="shared" si="1"/>
        <v>#DIV/0!</v>
      </c>
      <c r="E22" s="79"/>
      <c r="F22" s="80"/>
      <c r="G22" s="79"/>
      <c r="H22" s="80"/>
    </row>
    <row r="23" spans="2:8" ht="12.75">
      <c r="B23" s="22"/>
      <c r="C23" s="24" t="e">
        <f t="shared" si="0"/>
        <v>#DIV/0!</v>
      </c>
      <c r="D23" s="25" t="e">
        <f t="shared" si="1"/>
        <v>#DIV/0!</v>
      </c>
      <c r="E23" s="79"/>
      <c r="F23" s="80"/>
      <c r="G23" s="79"/>
      <c r="H23" s="80"/>
    </row>
    <row r="24" spans="2:8" ht="12.75">
      <c r="B24" s="22"/>
      <c r="C24" s="24" t="e">
        <f t="shared" si="0"/>
        <v>#DIV/0!</v>
      </c>
      <c r="D24" s="25" t="e">
        <f t="shared" si="1"/>
        <v>#DIV/0!</v>
      </c>
      <c r="E24" s="79"/>
      <c r="F24" s="80"/>
      <c r="G24" s="79"/>
      <c r="H24" s="80"/>
    </row>
    <row r="25" spans="2:8" ht="12.75">
      <c r="B25" s="22"/>
      <c r="C25" s="24" t="e">
        <f t="shared" si="0"/>
        <v>#DIV/0!</v>
      </c>
      <c r="D25" s="25" t="e">
        <f t="shared" si="1"/>
        <v>#DIV/0!</v>
      </c>
      <c r="E25" s="79"/>
      <c r="F25" s="80"/>
      <c r="G25" s="79"/>
      <c r="H25" s="80"/>
    </row>
    <row r="26" spans="2:8" ht="12.75">
      <c r="B26" s="22"/>
      <c r="C26" s="24" t="e">
        <f t="shared" si="0"/>
        <v>#DIV/0!</v>
      </c>
      <c r="D26" s="25" t="e">
        <f t="shared" si="1"/>
        <v>#DIV/0!</v>
      </c>
      <c r="E26" s="79"/>
      <c r="F26" s="80"/>
      <c r="G26" s="79"/>
      <c r="H26" s="80"/>
    </row>
    <row r="27" spans="2:8" ht="12.75">
      <c r="B27" s="22"/>
      <c r="C27" s="24" t="e">
        <f t="shared" si="0"/>
        <v>#DIV/0!</v>
      </c>
      <c r="D27" s="25" t="e">
        <f t="shared" si="1"/>
        <v>#DIV/0!</v>
      </c>
      <c r="E27" s="79"/>
      <c r="F27" s="80"/>
      <c r="G27" s="79"/>
      <c r="H27" s="80"/>
    </row>
    <row r="28" spans="2:8" ht="13.5" thickBot="1">
      <c r="B28" s="23"/>
      <c r="C28" s="24" t="e">
        <f t="shared" si="0"/>
        <v>#DIV/0!</v>
      </c>
      <c r="D28" s="25" t="e">
        <f t="shared" si="1"/>
        <v>#DIV/0!</v>
      </c>
      <c r="E28" s="90"/>
      <c r="F28" s="91"/>
      <c r="G28" s="90"/>
      <c r="H28" s="91"/>
    </row>
  </sheetData>
  <mergeCells count="55">
    <mergeCell ref="G21:H21"/>
    <mergeCell ref="G22:H22"/>
    <mergeCell ref="G23:H23"/>
    <mergeCell ref="G28:H28"/>
    <mergeCell ref="G24:H24"/>
    <mergeCell ref="G25:H25"/>
    <mergeCell ref="G26:H26"/>
    <mergeCell ref="G27:H27"/>
    <mergeCell ref="G17:H17"/>
    <mergeCell ref="G18:H18"/>
    <mergeCell ref="G19:H19"/>
    <mergeCell ref="G20:H20"/>
    <mergeCell ref="G13:H13"/>
    <mergeCell ref="G14:H14"/>
    <mergeCell ref="G15:H15"/>
    <mergeCell ref="G16:H16"/>
    <mergeCell ref="E28:F28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E24:F24"/>
    <mergeCell ref="E25:F25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  <mergeCell ref="E12:F12"/>
    <mergeCell ref="E13:F13"/>
    <mergeCell ref="E14:F14"/>
    <mergeCell ref="E15:F15"/>
    <mergeCell ref="E8:F8"/>
    <mergeCell ref="E9:F9"/>
    <mergeCell ref="E10:F10"/>
    <mergeCell ref="E11:F11"/>
    <mergeCell ref="E4:F4"/>
    <mergeCell ref="E5:F5"/>
    <mergeCell ref="E6:F6"/>
    <mergeCell ref="E7:F7"/>
    <mergeCell ref="G3:H3"/>
    <mergeCell ref="G2:H2"/>
    <mergeCell ref="B2:D2"/>
    <mergeCell ref="E2:F2"/>
    <mergeCell ref="E3:F3"/>
  </mergeCells>
  <printOptions/>
  <pageMargins left="0.75" right="0.75" top="1" bottom="1" header="0.5" footer="0.5"/>
  <pageSetup fitToHeight="1" fitToWidth="1" horizontalDpi="600" verticalDpi="600" orientation="landscape" paperSize="3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view="pageBreakPreview" zoomScale="50" zoomScaleSheetLayoutView="50" workbookViewId="0" topLeftCell="A1">
      <selection activeCell="D4" sqref="D4"/>
    </sheetView>
  </sheetViews>
  <sheetFormatPr defaultColWidth="9.140625" defaultRowHeight="12.75"/>
  <cols>
    <col min="1" max="4" width="9.140625" style="1" customWidth="1"/>
    <col min="5" max="5" width="12.57421875" style="1" bestFit="1" customWidth="1"/>
    <col min="6" max="6" width="12.00390625" style="1" bestFit="1" customWidth="1"/>
    <col min="7" max="7" width="9.57421875" style="1" bestFit="1" customWidth="1"/>
    <col min="8" max="8" width="9.140625" style="1" customWidth="1"/>
    <col min="9" max="9" width="13.140625" style="1" bestFit="1" customWidth="1"/>
    <col min="10" max="10" width="13.7109375" style="1" customWidth="1"/>
    <col min="11" max="11" width="9.8515625" style="1" bestFit="1" customWidth="1"/>
    <col min="12" max="12" width="9.140625" style="1" customWidth="1"/>
    <col min="13" max="13" width="11.57421875" style="1" bestFit="1" customWidth="1"/>
    <col min="14" max="15" width="9.28125" style="1" bestFit="1" customWidth="1"/>
    <col min="16" max="16" width="9.140625" style="1" customWidth="1"/>
    <col min="17" max="17" width="11.57421875" style="1" bestFit="1" customWidth="1"/>
    <col min="18" max="18" width="10.00390625" style="1" bestFit="1" customWidth="1"/>
    <col min="19" max="19" width="9.28125" style="1" bestFit="1" customWidth="1"/>
    <col min="20" max="20" width="9.140625" style="1" customWidth="1"/>
    <col min="21" max="21" width="11.57421875" style="1" bestFit="1" customWidth="1"/>
    <col min="22" max="22" width="15.421875" style="1" bestFit="1" customWidth="1"/>
    <col min="23" max="23" width="12.28125" style="1" bestFit="1" customWidth="1"/>
    <col min="25" max="25" width="10.421875" style="1" bestFit="1" customWidth="1"/>
    <col min="26" max="16384" width="9.140625" style="1" customWidth="1"/>
  </cols>
  <sheetData>
    <row r="1" spans="21:23" ht="12.75">
      <c r="U1" s="4"/>
      <c r="V1" s="4"/>
      <c r="W1" s="4"/>
    </row>
    <row r="2" spans="21:23" ht="12.75">
      <c r="U2" s="4"/>
      <c r="V2" s="4"/>
      <c r="W2" s="4"/>
    </row>
    <row r="3" spans="1:24" ht="12.75">
      <c r="A3" s="89" t="s">
        <v>8</v>
      </c>
      <c r="B3" s="89"/>
      <c r="C3" s="89"/>
      <c r="D3" s="5">
        <v>1.60217733E-19</v>
      </c>
      <c r="P3" s="4"/>
      <c r="Q3" s="4"/>
      <c r="R3" s="4"/>
      <c r="S3"/>
      <c r="X3" s="1"/>
    </row>
    <row r="4" spans="1:24" ht="12.75">
      <c r="A4" s="89" t="s">
        <v>9</v>
      </c>
      <c r="B4" s="89"/>
      <c r="C4" s="89"/>
      <c r="D4" s="6">
        <f>52813000/84</f>
        <v>628726.1904761905</v>
      </c>
      <c r="P4" s="4"/>
      <c r="Q4" s="4"/>
      <c r="R4" s="4"/>
      <c r="S4"/>
      <c r="X4" s="1"/>
    </row>
    <row r="5" spans="1:23" ht="12.75">
      <c r="A5" s="89" t="s">
        <v>10</v>
      </c>
      <c r="B5" s="89"/>
      <c r="C5" s="89"/>
      <c r="D5" s="6">
        <f>'Acc DCCT'!A4</f>
        <v>0</v>
      </c>
      <c r="U5" s="4"/>
      <c r="V5" s="4"/>
      <c r="W5" s="4"/>
    </row>
    <row r="6" ht="12.75">
      <c r="X6" s="1"/>
    </row>
    <row r="7" spans="5:24" ht="12.75">
      <c r="E7" s="6"/>
      <c r="F7" s="6" t="s">
        <v>11</v>
      </c>
      <c r="I7" s="6">
        <v>409.58749</v>
      </c>
      <c r="J7" s="6" t="s">
        <v>11</v>
      </c>
      <c r="X7" s="1"/>
    </row>
    <row r="8" spans="1:10" s="2" customFormat="1" ht="13.5" thickBot="1">
      <c r="A8" s="8" t="s">
        <v>0</v>
      </c>
      <c r="B8" s="8" t="s">
        <v>1</v>
      </c>
      <c r="C8" s="8" t="s">
        <v>2</v>
      </c>
      <c r="E8" s="9">
        <f>'Acc DCCT'!E2</f>
        <v>0.001</v>
      </c>
      <c r="F8" s="8" t="str">
        <f>'Acc DCCT'!E3</f>
        <v>A:IBEAM</v>
      </c>
      <c r="I8" s="9">
        <v>10000000000</v>
      </c>
      <c r="J8" s="9" t="str">
        <f>'Acc DCCT'!G3</f>
        <v>A:IBEAMB</v>
      </c>
    </row>
    <row r="9" spans="1:24" ht="13.5" thickTop="1">
      <c r="A9" s="7">
        <f>'Acc DCCT'!B4</f>
        <v>0</v>
      </c>
      <c r="B9" s="7" t="e">
        <f>$A9/$D$5</f>
        <v>#DIV/0!</v>
      </c>
      <c r="C9" s="7" t="e">
        <f>POWER($A9,2)/$D$5</f>
        <v>#DIV/0!</v>
      </c>
      <c r="D9" s="3"/>
      <c r="E9" s="27" t="e">
        <f>B9/$E$8</f>
        <v>#DIV/0!</v>
      </c>
      <c r="F9" s="7">
        <f>'Acc DCCT'!E4</f>
        <v>0</v>
      </c>
      <c r="G9" s="3" t="e">
        <f>((F9-F$17)/E$17)*E$18+F$18</f>
        <v>#VALUE!</v>
      </c>
      <c r="H9" s="3"/>
      <c r="I9" s="27" t="e">
        <f>$B9/$D$4/$D$3/I$8</f>
        <v>#DIV/0!</v>
      </c>
      <c r="J9" s="7">
        <f>'Acc DCCT'!G4</f>
        <v>0</v>
      </c>
      <c r="K9" s="3" t="e">
        <f>((J9-J$17)/I$17)*I$18+J$18</f>
        <v>#VALUE!</v>
      </c>
      <c r="X9" s="1"/>
    </row>
    <row r="10" spans="1:24" ht="12.75">
      <c r="A10" s="7">
        <f>'Acc DCCT'!B5</f>
        <v>0</v>
      </c>
      <c r="B10" s="7" t="e">
        <f>$A10/$D$5</f>
        <v>#DIV/0!</v>
      </c>
      <c r="C10" s="7" t="e">
        <f>POWER($A10,2)/$D$5</f>
        <v>#DIV/0!</v>
      </c>
      <c r="D10" s="3"/>
      <c r="E10" s="27" t="e">
        <f>B10/$E$8</f>
        <v>#DIV/0!</v>
      </c>
      <c r="F10" s="7">
        <f>'Acc DCCT'!E5</f>
        <v>0</v>
      </c>
      <c r="G10" s="3" t="e">
        <f>((F10-F$17)/E$17)*E$18+F$18</f>
        <v>#VALUE!</v>
      </c>
      <c r="H10" s="3"/>
      <c r="I10" s="27" t="e">
        <f>$B10/$D$4/$D$3/I$8</f>
        <v>#DIV/0!</v>
      </c>
      <c r="J10" s="7">
        <f>'Acc DCCT'!G5</f>
        <v>0</v>
      </c>
      <c r="K10" s="3" t="e">
        <f>((J10-J$17)/I$17)*I$18+J$18</f>
        <v>#VALUE!</v>
      </c>
      <c r="X10" s="1"/>
    </row>
    <row r="11" spans="1:24" ht="12.75">
      <c r="A11" s="7">
        <f>'Acc DCCT'!B6</f>
        <v>0</v>
      </c>
      <c r="B11" s="7" t="e">
        <f>$A11/$D$5</f>
        <v>#DIV/0!</v>
      </c>
      <c r="C11" s="7" t="e">
        <f>POWER($A11,2)/$D$5</f>
        <v>#DIV/0!</v>
      </c>
      <c r="D11" s="3"/>
      <c r="E11" s="27" t="e">
        <f>B11/$E$8</f>
        <v>#DIV/0!</v>
      </c>
      <c r="F11" s="7">
        <f>'Acc DCCT'!E6</f>
        <v>0</v>
      </c>
      <c r="G11" s="3" t="e">
        <f>((F11-F$17)/E$17)*E$18+F$18</f>
        <v>#VALUE!</v>
      </c>
      <c r="H11" s="3"/>
      <c r="I11" s="27" t="e">
        <f>$B11/$D$4/$D$3/I$8</f>
        <v>#DIV/0!</v>
      </c>
      <c r="J11" s="7">
        <f>'Acc DCCT'!G6</f>
        <v>0</v>
      </c>
      <c r="K11" s="3" t="e">
        <f>((J11-J$17)/I$17)*I$18+J$18</f>
        <v>#VALUE!</v>
      </c>
      <c r="X11" s="1"/>
    </row>
    <row r="12" spans="1:24" ht="12.75">
      <c r="A12" s="7">
        <f>'Acc DCCT'!B7</f>
        <v>0</v>
      </c>
      <c r="B12" s="7" t="e">
        <f>$A12/$D$5</f>
        <v>#DIV/0!</v>
      </c>
      <c r="C12" s="7" t="e">
        <f>POWER($A12,2)/$D$5</f>
        <v>#DIV/0!</v>
      </c>
      <c r="D12" s="3"/>
      <c r="E12" s="27" t="e">
        <f>B12/$E$8</f>
        <v>#DIV/0!</v>
      </c>
      <c r="F12" s="7">
        <f>'Acc DCCT'!E7</f>
        <v>0</v>
      </c>
      <c r="G12" s="3" t="e">
        <f>((F12-F$17)/E$17)*E$18+F$18</f>
        <v>#VALUE!</v>
      </c>
      <c r="H12" s="3"/>
      <c r="I12" s="27" t="e">
        <f>$B12/$D$4/$D$3/I$8</f>
        <v>#DIV/0!</v>
      </c>
      <c r="J12" s="7">
        <f>'Acc DCCT'!G7</f>
        <v>0</v>
      </c>
      <c r="K12" s="3" t="e">
        <f>((J12-J$17)/I$17)*I$18+J$18</f>
        <v>#VALUE!</v>
      </c>
      <c r="X12" s="1"/>
    </row>
    <row r="13" spans="1:24" ht="12.75">
      <c r="A13" s="7">
        <f>'Acc DCCT'!B8</f>
        <v>0</v>
      </c>
      <c r="B13" s="7" t="e">
        <f>$A13/$D$5</f>
        <v>#DIV/0!</v>
      </c>
      <c r="C13" s="7" t="e">
        <f>POWER($A13,2)/$D$5</f>
        <v>#DIV/0!</v>
      </c>
      <c r="D13" s="3"/>
      <c r="E13" s="27" t="e">
        <f>B13/$E$8</f>
        <v>#DIV/0!</v>
      </c>
      <c r="F13" s="7">
        <f>'Acc DCCT'!E8</f>
        <v>0</v>
      </c>
      <c r="G13" s="3" t="e">
        <f>((F13-F$17)/E$17)*E$18+F$18</f>
        <v>#VALUE!</v>
      </c>
      <c r="H13" s="3"/>
      <c r="I13" s="27" t="e">
        <f>$B13/$D$4/$D$3/I$8</f>
        <v>#DIV/0!</v>
      </c>
      <c r="J13" s="7">
        <f>'Acc DCCT'!G8</f>
        <v>0</v>
      </c>
      <c r="K13" s="3" t="e">
        <f>((J13-J$17)/I$17)*I$18+J$18</f>
        <v>#VALUE!</v>
      </c>
      <c r="X13" s="1"/>
    </row>
    <row r="14" ht="12.75">
      <c r="X14" s="1"/>
    </row>
    <row r="15" spans="5:24" ht="12.75">
      <c r="E15" s="2" t="s">
        <v>4</v>
      </c>
      <c r="F15" s="2" t="s">
        <v>5</v>
      </c>
      <c r="I15" s="2" t="s">
        <v>4</v>
      </c>
      <c r="J15" s="2" t="s">
        <v>5</v>
      </c>
      <c r="X15" s="1"/>
    </row>
    <row r="16" spans="4:24" ht="12.75">
      <c r="D16" s="4" t="s">
        <v>3</v>
      </c>
      <c r="E16" s="6" t="e">
        <f>INDEX(LINEST(F$9:F$13,E$9:E$13),1)</f>
        <v>#VALUE!</v>
      </c>
      <c r="F16" s="6" t="e">
        <f>INDEX(LINEST(F$9:F$13,E$9:E$13),2)</f>
        <v>#VALUE!</v>
      </c>
      <c r="H16" s="4" t="s">
        <v>3</v>
      </c>
      <c r="I16" s="6" t="e">
        <f>INDEX(LINEST(J$9:J$13,I$9:I$13),1)</f>
        <v>#VALUE!</v>
      </c>
      <c r="J16" s="6" t="e">
        <f>INDEX(LINEST(J$9:J$13,I$9:I$13),2)</f>
        <v>#VALUE!</v>
      </c>
      <c r="X16" s="1"/>
    </row>
    <row r="17" spans="4:24" ht="12.75">
      <c r="D17" s="4" t="s">
        <v>7</v>
      </c>
      <c r="E17" s="6">
        <v>100</v>
      </c>
      <c r="F17" s="6">
        <v>0</v>
      </c>
      <c r="H17" s="4" t="s">
        <v>7</v>
      </c>
      <c r="I17" s="6">
        <v>40</v>
      </c>
      <c r="J17" s="6">
        <v>0</v>
      </c>
      <c r="X17" s="1"/>
    </row>
    <row r="18" spans="4:24" ht="12.75">
      <c r="D18" s="2" t="s">
        <v>6</v>
      </c>
      <c r="E18" s="6" t="e">
        <f>E$17/E$16</f>
        <v>#VALUE!</v>
      </c>
      <c r="F18" s="6" t="e">
        <f>(F$17-F$16)/E$16</f>
        <v>#VALUE!</v>
      </c>
      <c r="H18" s="2" t="s">
        <v>6</v>
      </c>
      <c r="I18" s="6" t="e">
        <f>I$17/I$16</f>
        <v>#VALUE!</v>
      </c>
      <c r="J18" s="6" t="e">
        <f>(J$17-J$16)/I$16</f>
        <v>#VALUE!</v>
      </c>
      <c r="X18" s="1"/>
    </row>
    <row r="19" spans="5:24" ht="12.75">
      <c r="E19" s="78" t="str">
        <f>F8</f>
        <v>A:IBEAM</v>
      </c>
      <c r="F19" s="78"/>
      <c r="I19" s="88" t="str">
        <f>J8</f>
        <v>A:IBEAMB</v>
      </c>
      <c r="J19" s="78"/>
      <c r="X19" s="1"/>
    </row>
    <row r="20" spans="5:11" s="4" customFormat="1" ht="12.75">
      <c r="E20" s="10" t="e">
        <f>(E$18-E$17)/E$17</f>
        <v>#VALUE!</v>
      </c>
      <c r="F20" s="11" t="e">
        <f>F18-F17</f>
        <v>#VALUE!</v>
      </c>
      <c r="I20" s="10" t="e">
        <f>(I$18-I$17)/I$17</f>
        <v>#VALUE!</v>
      </c>
      <c r="J20" s="11" t="e">
        <f>J18-J17</f>
        <v>#VALUE!</v>
      </c>
      <c r="K20" s="10"/>
    </row>
    <row r="21" ht="12.75">
      <c r="X21" s="1"/>
    </row>
    <row r="22" ht="12.75">
      <c r="X22" s="1"/>
    </row>
  </sheetData>
  <mergeCells count="5">
    <mergeCell ref="I19:J19"/>
    <mergeCell ref="A3:C3"/>
    <mergeCell ref="A4:C4"/>
    <mergeCell ref="A5:C5"/>
    <mergeCell ref="E19:F19"/>
  </mergeCells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MAC Ibrahim</dc:creator>
  <cp:keywords/>
  <dc:description/>
  <cp:lastModifiedBy>cadornaa@fnal.gov</cp:lastModifiedBy>
  <cp:lastPrinted>2003-12-10T17:31:26Z</cp:lastPrinted>
  <dcterms:created xsi:type="dcterms:W3CDTF">2003-11-05T00:37:34Z</dcterms:created>
  <dcterms:modified xsi:type="dcterms:W3CDTF">2004-03-02T21:13:33Z</dcterms:modified>
  <cp:category/>
  <cp:version/>
  <cp:contentType/>
  <cp:contentStatus/>
</cp:coreProperties>
</file>