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on AIPs\Cryo AIP\Status\November 2016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18" i="1" l="1"/>
  <c r="A3" i="1"/>
  <c r="A8" i="1"/>
  <c r="A10" i="1"/>
  <c r="A11" i="1"/>
  <c r="A12" i="1"/>
  <c r="A13" i="1"/>
  <c r="A14" i="1"/>
  <c r="A15" i="1"/>
  <c r="A4" i="1"/>
  <c r="A5" i="1"/>
  <c r="A6" i="1"/>
  <c r="A16" i="1"/>
  <c r="A19" i="1"/>
  <c r="A20" i="1"/>
  <c r="A21" i="1"/>
  <c r="A22" i="1"/>
  <c r="A23" i="1"/>
  <c r="A24" i="1"/>
  <c r="A25" i="1"/>
  <c r="A7" i="1"/>
  <c r="A17" i="1"/>
  <c r="A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<sst xmlns="http://schemas.openxmlformats.org/spreadsheetml/2006/main" count="141" uniqueCount="35">
  <si>
    <t xml:space="preserve"> </t>
  </si>
  <si>
    <t>A1301.05.01</t>
  </si>
  <si>
    <t>Mu2e Interface Connection</t>
  </si>
  <si>
    <t>Mu2e Interface - Assemble Other Components</t>
  </si>
  <si>
    <t>Mu2e Interface - Assemble/Install Transfer Line</t>
  </si>
  <si>
    <t>Mu2e Interface - Transfer Line Testing</t>
  </si>
  <si>
    <t>Mu2e Interface - Install Helium Gas Lines between MC-1 and MC-2</t>
  </si>
  <si>
    <t>A1301.09</t>
  </si>
  <si>
    <t>Cryo Mu2e Acceptance Tests</t>
  </si>
  <si>
    <t>A1301.10</t>
  </si>
  <si>
    <t>Cryo Distribution Box (CDB)</t>
  </si>
  <si>
    <t>Fermilab Oversight of CDB</t>
  </si>
  <si>
    <t>Procure Transfer line A</t>
  </si>
  <si>
    <t>TLs from CDB to feedbox</t>
  </si>
  <si>
    <t>TL from Helium dewar to CDB</t>
  </si>
  <si>
    <t>Procure Helium dewar</t>
  </si>
  <si>
    <t>Vendor Compl Vessel Code Stmp, Theral Shld Compnts, Trace Tube</t>
  </si>
  <si>
    <t>Design Improvements/Upgrades</t>
  </si>
  <si>
    <t>A1301.14</t>
  </si>
  <si>
    <t>MC-1 Refrigerator Upgrades</t>
  </si>
  <si>
    <t>Dampen noisy instrument signals in PLC</t>
  </si>
  <si>
    <t>Calib all Cryo Instrmts, incl Charg VPTs, Trans, Gauges, Check Calib on Thermometry, Flow Meters, etc.</t>
  </si>
  <si>
    <t>Inst Press Trace Cables for all Engines, Wired to an Oscill w/Select Switch</t>
  </si>
  <si>
    <t>Correct all Control Loops, Fix Feedback, Retune, 26 Loops for Compressors &amp; One Refrig</t>
  </si>
  <si>
    <t>Instl Block &amp; Bypass Valves for Purifier, Allow Temp Instl of Mobile Purifier</t>
  </si>
  <si>
    <t>Move Nitrogen Gas Pipe</t>
  </si>
  <si>
    <t>Instrument Air Pipeline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</si>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</sst>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/>
  </sheetViews>
  <sheetFormatPr defaultRowHeight="15" x14ac:dyDescent="0.25"/>
  <cols>
    <col min="1" max="1" width="100.42578125" bestFit="1" customWidth="1"/>
    <col min="2" max="2" width="14.140625" hidden="1" customWidth="1"/>
    <col min="3" max="3" width="5" hidden="1" customWidth="1"/>
    <col min="4" max="4" width="93.140625" hidden="1" customWidth="1"/>
    <col min="5" max="6" width="10.85546875" style="3" bestFit="1" customWidth="1"/>
    <col min="7" max="7" width="17.5703125" style="3" bestFit="1" customWidth="1"/>
  </cols>
  <sheetData>
    <row r="1" spans="1:13" s="1" customFormat="1" x14ac:dyDescent="0.25">
      <c r="A1" s="1" t="s">
        <v>33</v>
      </c>
      <c r="B1" s="1" t="s">
        <v>27</v>
      </c>
      <c r="C1" s="1" t="s">
        <v>28</v>
      </c>
      <c r="D1" s="1" t="s">
        <v>29</v>
      </c>
      <c r="E1" s="2" t="s">
        <v>30</v>
      </c>
      <c r="F1" s="2" t="s">
        <v>31</v>
      </c>
      <c r="G1" s="2" t="s">
        <v>32</v>
      </c>
    </row>
    <row r="2" spans="1:13" s="1" customFormat="1" x14ac:dyDescent="0.25">
      <c r="A2" s="1" t="s">
        <v>34</v>
      </c>
      <c r="E2" s="2">
        <v>8073066</v>
      </c>
      <c r="F2" s="2">
        <v>7259697</v>
      </c>
      <c r="G2" s="2">
        <f>F2-E2</f>
        <v>-813369</v>
      </c>
    </row>
    <row r="3" spans="1:13" x14ac:dyDescent="0.25">
      <c r="A3" s="1" t="str">
        <f>CONCATENATE(B3," ",D3)</f>
        <v>A1301.05.01 Mu2e Interface Connection</v>
      </c>
      <c r="B3" s="1" t="s">
        <v>1</v>
      </c>
      <c r="C3" s="1" t="s">
        <v>0</v>
      </c>
      <c r="D3" s="1" t="s">
        <v>2</v>
      </c>
      <c r="E3" s="2">
        <v>1190013.5900000001</v>
      </c>
      <c r="F3" s="2">
        <v>1092902.8899999999</v>
      </c>
      <c r="G3" s="2">
        <f>F3-E3</f>
        <v>-97110.700000000186</v>
      </c>
      <c r="M3" t="s">
        <v>0</v>
      </c>
    </row>
    <row r="4" spans="1:13" x14ac:dyDescent="0.25">
      <c r="A4" s="4" t="str">
        <f>CONCATENATE(C4," ",D4)</f>
        <v>2979 Mu2e Interface - Assemble Other Components</v>
      </c>
      <c r="B4" t="s">
        <v>1</v>
      </c>
      <c r="C4">
        <v>2979</v>
      </c>
      <c r="D4" t="s">
        <v>3</v>
      </c>
      <c r="E4" s="3">
        <v>323546.40999999997</v>
      </c>
      <c r="F4" s="3">
        <v>300898.15999999997</v>
      </c>
      <c r="G4" s="3">
        <f>F4-E4</f>
        <v>-22648.25</v>
      </c>
      <c r="H4" t="s">
        <v>0</v>
      </c>
      <c r="I4" t="s">
        <v>0</v>
      </c>
      <c r="J4" t="s">
        <v>0</v>
      </c>
      <c r="K4" t="s">
        <v>0</v>
      </c>
      <c r="L4" t="s">
        <v>0</v>
      </c>
    </row>
    <row r="5" spans="1:13" x14ac:dyDescent="0.25">
      <c r="A5" s="4" t="str">
        <f>CONCATENATE(C5," ",D5)</f>
        <v>2980 Mu2e Interface - Assemble/Install Transfer Line</v>
      </c>
      <c r="B5" t="s">
        <v>1</v>
      </c>
      <c r="C5">
        <v>2980</v>
      </c>
      <c r="D5" t="s">
        <v>4</v>
      </c>
      <c r="E5" s="3">
        <v>209679.52</v>
      </c>
      <c r="F5" s="3">
        <v>167743.60999999999</v>
      </c>
      <c r="G5" s="3">
        <f>F5-E5</f>
        <v>-41935.910000000003</v>
      </c>
      <c r="M5" t="s">
        <v>0</v>
      </c>
    </row>
    <row r="6" spans="1:13" x14ac:dyDescent="0.25">
      <c r="A6" s="4" t="str">
        <f>CONCATENATE(C6," ",D6)</f>
        <v>2981 Mu2e Interface - Transfer Line Testing</v>
      </c>
      <c r="B6" t="s">
        <v>1</v>
      </c>
      <c r="C6">
        <v>2981</v>
      </c>
      <c r="D6" t="s">
        <v>5</v>
      </c>
      <c r="E6" s="3">
        <v>120425.47</v>
      </c>
      <c r="F6" s="3">
        <v>96314.28</v>
      </c>
      <c r="G6" s="3">
        <f>F6-E6</f>
        <v>-24111.190000000002</v>
      </c>
      <c r="H6" t="s">
        <v>0</v>
      </c>
      <c r="I6" t="s">
        <v>0</v>
      </c>
      <c r="J6" t="s">
        <v>0</v>
      </c>
      <c r="K6" t="s">
        <v>0</v>
      </c>
      <c r="L6" t="s">
        <v>0</v>
      </c>
    </row>
    <row r="7" spans="1:13" x14ac:dyDescent="0.25">
      <c r="A7" s="4" t="str">
        <f>CONCATENATE(C7," ",D7)</f>
        <v>3010 Mu2e Interface - Install Helium Gas Lines between MC-1 and MC-2</v>
      </c>
      <c r="B7" t="s">
        <v>1</v>
      </c>
      <c r="C7">
        <v>3010</v>
      </c>
      <c r="D7" t="s">
        <v>6</v>
      </c>
      <c r="E7" s="3">
        <v>83968.56</v>
      </c>
      <c r="F7" s="3">
        <v>75553.210000000006</v>
      </c>
      <c r="G7" s="3">
        <f>F7-E7</f>
        <v>-8415.3499999999913</v>
      </c>
      <c r="M7" t="s">
        <v>0</v>
      </c>
    </row>
    <row r="8" spans="1:13" x14ac:dyDescent="0.25">
      <c r="A8" s="1" t="str">
        <f>CONCATENATE(B8," ",D8)</f>
        <v>A1301.09 Cryo Mu2e Acceptance Tests</v>
      </c>
      <c r="B8" s="1" t="s">
        <v>7</v>
      </c>
      <c r="C8" s="1" t="s">
        <v>0</v>
      </c>
      <c r="D8" s="1" t="s">
        <v>8</v>
      </c>
      <c r="E8" s="2">
        <v>33155.85</v>
      </c>
      <c r="F8" s="2">
        <v>0</v>
      </c>
      <c r="G8" s="2">
        <f>F8-E8</f>
        <v>-33155.85</v>
      </c>
      <c r="H8" t="s">
        <v>0</v>
      </c>
      <c r="I8" t="s">
        <v>0</v>
      </c>
      <c r="J8" t="s">
        <v>0</v>
      </c>
      <c r="K8" t="s">
        <v>0</v>
      </c>
      <c r="L8" t="s">
        <v>0</v>
      </c>
    </row>
    <row r="9" spans="1:13" x14ac:dyDescent="0.25">
      <c r="A9" s="4" t="str">
        <f>CONCATENATE(C9," ",D9)</f>
        <v>2611 Cryo Mu2e Acceptance Tests</v>
      </c>
      <c r="B9" t="s">
        <v>7</v>
      </c>
      <c r="C9">
        <v>2611</v>
      </c>
      <c r="D9" t="s">
        <v>8</v>
      </c>
      <c r="E9" s="3">
        <v>33155.85</v>
      </c>
      <c r="F9" s="3">
        <v>0</v>
      </c>
      <c r="G9" s="3">
        <f>F9-E9</f>
        <v>-33155.85</v>
      </c>
      <c r="M9" t="s">
        <v>0</v>
      </c>
    </row>
    <row r="10" spans="1:13" x14ac:dyDescent="0.25">
      <c r="A10" s="1" t="str">
        <f>CONCATENATE(B10," ",D10)</f>
        <v>A1301.10 Cryo Distribution Box (CDB)</v>
      </c>
      <c r="B10" s="1" t="s">
        <v>9</v>
      </c>
      <c r="C10" s="1" t="s">
        <v>0</v>
      </c>
      <c r="D10" s="1" t="s">
        <v>10</v>
      </c>
      <c r="E10" s="2">
        <v>1695496.47</v>
      </c>
      <c r="F10" s="2">
        <v>1237841.1100000001</v>
      </c>
      <c r="G10" s="2">
        <f>F10-E10</f>
        <v>-457655.35999999987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</row>
    <row r="11" spans="1:13" x14ac:dyDescent="0.25">
      <c r="A11" s="4" t="str">
        <f>CONCATENATE(C11," ",D11)</f>
        <v>2955 Fermilab Oversight of CDB</v>
      </c>
      <c r="B11" t="s">
        <v>9</v>
      </c>
      <c r="C11">
        <v>2955</v>
      </c>
      <c r="D11" t="s">
        <v>11</v>
      </c>
      <c r="E11" s="3">
        <v>103919.29</v>
      </c>
      <c r="F11" s="3">
        <v>77627.009999999995</v>
      </c>
      <c r="G11" s="3">
        <f>F11-E11</f>
        <v>-26292.28</v>
      </c>
      <c r="M11" t="s">
        <v>0</v>
      </c>
    </row>
    <row r="12" spans="1:13" x14ac:dyDescent="0.25">
      <c r="A12" s="4" t="str">
        <f>CONCATENATE(C12," ",D12)</f>
        <v>2964 Procure Transfer line A</v>
      </c>
      <c r="B12" t="s">
        <v>9</v>
      </c>
      <c r="C12">
        <v>2964</v>
      </c>
      <c r="D12" t="s">
        <v>12</v>
      </c>
      <c r="E12" s="3">
        <v>122728.87</v>
      </c>
      <c r="F12" s="3">
        <v>36818.660000000003</v>
      </c>
      <c r="G12" s="3">
        <f>F12-E12</f>
        <v>-85910.209999999992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  <row r="13" spans="1:13" x14ac:dyDescent="0.25">
      <c r="A13" s="4" t="str">
        <f>CONCATENATE(C13," ",D13)</f>
        <v>2965 TLs from CDB to feedbox</v>
      </c>
      <c r="B13" t="s">
        <v>9</v>
      </c>
      <c r="C13">
        <v>2965</v>
      </c>
      <c r="D13" t="s">
        <v>13</v>
      </c>
      <c r="E13" s="3">
        <v>155929.07</v>
      </c>
      <c r="F13" s="3">
        <v>31185.81</v>
      </c>
      <c r="G13" s="3">
        <f>F13-E13</f>
        <v>-124743.26000000001</v>
      </c>
      <c r="M13" t="s">
        <v>0</v>
      </c>
    </row>
    <row r="14" spans="1:13" x14ac:dyDescent="0.25">
      <c r="A14" s="4" t="str">
        <f>CONCATENATE(C14," ",D14)</f>
        <v>2966 TL from Helium dewar to CDB</v>
      </c>
      <c r="B14" t="s">
        <v>9</v>
      </c>
      <c r="C14">
        <v>2966</v>
      </c>
      <c r="D14" t="s">
        <v>14</v>
      </c>
      <c r="E14" s="3">
        <v>17439.22</v>
      </c>
      <c r="F14" s="3">
        <v>6155.02</v>
      </c>
      <c r="G14" s="3">
        <f>F14-E14</f>
        <v>-11284.2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</row>
    <row r="15" spans="1:13" x14ac:dyDescent="0.25">
      <c r="A15" s="4" t="str">
        <f>CONCATENATE(C15," ",D15)</f>
        <v>2968 Procure Helium dewar</v>
      </c>
      <c r="B15" t="s">
        <v>9</v>
      </c>
      <c r="C15">
        <v>2968</v>
      </c>
      <c r="D15" t="s">
        <v>15</v>
      </c>
      <c r="E15" s="3">
        <v>34877.69</v>
      </c>
      <c r="F15" s="3">
        <v>18464.66</v>
      </c>
      <c r="G15" s="3">
        <f>F15-E15</f>
        <v>-16413.030000000002</v>
      </c>
      <c r="M15" t="s">
        <v>0</v>
      </c>
    </row>
    <row r="16" spans="1:13" x14ac:dyDescent="0.25">
      <c r="A16" s="4" t="str">
        <f>CONCATENATE(C16," ",D16)</f>
        <v>2997 Vendor Compl Vessel Code Stmp, Theral Shld Compnts, Trace Tube</v>
      </c>
      <c r="B16" t="s">
        <v>9</v>
      </c>
      <c r="C16">
        <v>2997</v>
      </c>
      <c r="D16" t="s">
        <v>16</v>
      </c>
      <c r="E16" s="3">
        <v>189454.87</v>
      </c>
      <c r="F16" s="3">
        <v>0</v>
      </c>
      <c r="G16" s="3">
        <f>F16-E16</f>
        <v>-189454.87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</row>
    <row r="17" spans="1:13" x14ac:dyDescent="0.25">
      <c r="A17" s="4" t="str">
        <f>CONCATENATE(C17," ",D17)</f>
        <v>3011 Design Improvements/Upgrades</v>
      </c>
      <c r="B17" t="s">
        <v>9</v>
      </c>
      <c r="C17">
        <v>3011</v>
      </c>
      <c r="D17" t="s">
        <v>17</v>
      </c>
      <c r="E17" s="3">
        <v>7115.02</v>
      </c>
      <c r="F17" s="3">
        <v>3557.51</v>
      </c>
      <c r="G17" s="3">
        <f>F17-E17</f>
        <v>-3557.51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</row>
    <row r="18" spans="1:13" x14ac:dyDescent="0.25">
      <c r="A18" s="1" t="str">
        <f>CONCATENATE(B18," ",D18)</f>
        <v>A1301.14 MC-1 Refrigerator Upgrades</v>
      </c>
      <c r="B18" s="1" t="s">
        <v>18</v>
      </c>
      <c r="C18" s="1" t="s">
        <v>0</v>
      </c>
      <c r="D18" s="1" t="s">
        <v>19</v>
      </c>
      <c r="E18" s="2">
        <v>287951.55</v>
      </c>
      <c r="F18" s="2">
        <v>62504.45</v>
      </c>
      <c r="G18" s="2">
        <f>F18-E18</f>
        <v>-225447.09999999998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</row>
    <row r="19" spans="1:13" x14ac:dyDescent="0.25">
      <c r="A19" s="4" t="str">
        <f>CONCATENATE(C19," ",D19)</f>
        <v>3000 Dampen noisy instrument signals in PLC</v>
      </c>
      <c r="B19" t="s">
        <v>18</v>
      </c>
      <c r="C19">
        <v>3000</v>
      </c>
      <c r="D19" t="s">
        <v>20</v>
      </c>
      <c r="E19" s="3">
        <v>6839.39</v>
      </c>
      <c r="F19" s="3">
        <v>2735.76</v>
      </c>
      <c r="G19" s="3">
        <f>F19-E19</f>
        <v>-4103.63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</row>
    <row r="20" spans="1:13" x14ac:dyDescent="0.25">
      <c r="A20" s="4" t="str">
        <f>CONCATENATE(C20," ",D20)</f>
        <v>3002 Calib all Cryo Instrmts, incl Charg VPTs, Trans, Gauges, Check Calib on Thermometry, Flow Meters, etc.</v>
      </c>
      <c r="B20" t="s">
        <v>18</v>
      </c>
      <c r="C20">
        <v>3002</v>
      </c>
      <c r="D20" t="s">
        <v>21</v>
      </c>
      <c r="E20" s="3">
        <v>67276.13</v>
      </c>
      <c r="F20" s="3">
        <v>16807.04</v>
      </c>
      <c r="G20" s="3">
        <f>F20-E20</f>
        <v>-50469.090000000004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</row>
    <row r="21" spans="1:13" x14ac:dyDescent="0.25">
      <c r="A21" s="4" t="str">
        <f>CONCATENATE(C21," ",D21)</f>
        <v>3003 Inst Press Trace Cables for all Engines, Wired to an Oscill w/Select Switch</v>
      </c>
      <c r="B21" t="s">
        <v>18</v>
      </c>
      <c r="C21">
        <v>3003</v>
      </c>
      <c r="D21" t="s">
        <v>22</v>
      </c>
      <c r="E21" s="3">
        <v>7386.35</v>
      </c>
      <c r="F21" s="3">
        <v>738.64</v>
      </c>
      <c r="G21" s="3">
        <f>F21-E21</f>
        <v>-6647.71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</row>
    <row r="22" spans="1:13" s="1" customFormat="1" x14ac:dyDescent="0.25">
      <c r="A22" s="4" t="str">
        <f>CONCATENATE(C22," ",D22)</f>
        <v>3004 Correct all Control Loops, Fix Feedback, Retune, 26 Loops for Compressors &amp; One Refrig</v>
      </c>
      <c r="B22" t="s">
        <v>18</v>
      </c>
      <c r="C22">
        <v>3004</v>
      </c>
      <c r="D22" t="s">
        <v>23</v>
      </c>
      <c r="E22" s="3">
        <v>95004.11</v>
      </c>
      <c r="F22" s="3">
        <v>4757.4399999999996</v>
      </c>
      <c r="G22" s="3">
        <f>F22-E22</f>
        <v>-90246.67</v>
      </c>
      <c r="M22" s="1" t="s">
        <v>0</v>
      </c>
    </row>
    <row r="23" spans="1:13" s="1" customFormat="1" x14ac:dyDescent="0.25">
      <c r="A23" s="4" t="str">
        <f>CONCATENATE(C23," ",D23)</f>
        <v>3005 Instl Block &amp; Bypass Valves for Purifier, Allow Temp Instl of Mobile Purifier</v>
      </c>
      <c r="B23" t="s">
        <v>18</v>
      </c>
      <c r="C23">
        <v>3005</v>
      </c>
      <c r="D23" t="s">
        <v>24</v>
      </c>
      <c r="E23" s="3">
        <v>89616.17</v>
      </c>
      <c r="F23" s="3">
        <v>22616.85</v>
      </c>
      <c r="G23" s="3">
        <f>F23-E23</f>
        <v>-66999.320000000007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</row>
    <row r="24" spans="1:13" s="1" customFormat="1" x14ac:dyDescent="0.25">
      <c r="A24" s="4" t="str">
        <f>CONCATENATE(C24," ",D24)</f>
        <v>3006 Move Nitrogen Gas Pipe</v>
      </c>
      <c r="B24" t="s">
        <v>18</v>
      </c>
      <c r="C24">
        <v>3006</v>
      </c>
      <c r="D24" t="s">
        <v>25</v>
      </c>
      <c r="E24" s="3">
        <v>7693.08</v>
      </c>
      <c r="F24" s="3">
        <v>1531.06</v>
      </c>
      <c r="G24" s="3">
        <f>F24-E24</f>
        <v>-6162.02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</row>
    <row r="25" spans="1:13" s="1" customFormat="1" x14ac:dyDescent="0.25">
      <c r="A25" s="4" t="str">
        <f>CONCATENATE(C25," ",D25)</f>
        <v>3007 Instrument Air Pipeline</v>
      </c>
      <c r="B25" t="s">
        <v>18</v>
      </c>
      <c r="C25">
        <v>3007</v>
      </c>
      <c r="D25" t="s">
        <v>26</v>
      </c>
      <c r="E25" s="3">
        <v>8126.92</v>
      </c>
      <c r="F25" s="3">
        <v>7308.28</v>
      </c>
      <c r="G25" s="3">
        <f>F25-E25</f>
        <v>-818.64000000000033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2016-12-12T15:43:50Z</dcterms:created>
  <dcterms:modified xsi:type="dcterms:W3CDTF">2016-12-12T15:52:13Z</dcterms:modified>
</cp:coreProperties>
</file>