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Z:\AD-Instrumentation\Front-End Programming\"/>
    </mc:Choice>
  </mc:AlternateContent>
  <bookViews>
    <workbookView xWindow="0" yWindow="0" windowWidth="28785" windowHeight="13875" activeTab="1"/>
  </bookViews>
  <sheets>
    <sheet name="First Estimate" sheetId="1" r:id="rId1"/>
    <sheet name="Yearly Breakdown" sheetId="2" r:id="rId2"/>
  </sheets>
  <definedNames>
    <definedName name="_xlnm.Print_Area" localSheetId="1">'Yearly Breakdown'!$A$1:$K$68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2" i="2"/>
  <c r="E53" i="2"/>
  <c r="F24" i="2"/>
  <c r="F25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3" i="2"/>
  <c r="F44" i="2"/>
  <c r="F23" i="2"/>
  <c r="E4" i="2"/>
  <c r="E5" i="2"/>
  <c r="E45" i="2"/>
  <c r="E64" i="2" s="1"/>
  <c r="E65" i="2" s="1"/>
  <c r="E67" i="2" s="1"/>
  <c r="E68" i="2" s="1"/>
  <c r="J45" i="2"/>
  <c r="H45" i="2"/>
  <c r="I45" i="2"/>
  <c r="G45" i="2"/>
  <c r="E18" i="2" l="1"/>
  <c r="F45" i="2"/>
  <c r="F62" i="2" l="1"/>
  <c r="E62" i="2"/>
  <c r="E32" i="1"/>
  <c r="F32" i="1"/>
  <c r="G32" i="1"/>
  <c r="D37" i="1" l="1"/>
  <c r="D36" i="1"/>
  <c r="E21" i="1"/>
  <c r="E20" i="1"/>
</calcChain>
</file>

<file path=xl/comments1.xml><?xml version="1.0" encoding="utf-8"?>
<comments xmlns="http://schemas.openxmlformats.org/spreadsheetml/2006/main">
  <authors>
    <author>Craig C. Drennan x2160 09298N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Contact
Dave Slimmer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Contact
Dave Slimmer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4 man-weeks for the first.
2 man-weeks for the rest.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4 man-weeks for the first.
2 man-weeks for the rest.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Work being done by Duanne Voy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20 "duanne-style" xfer lines and pre-tev style echotek drivers
6 MI BPMs
6 RR BPMs</t>
        </r>
      </text>
    </comment>
  </commentList>
</comments>
</file>

<file path=xl/comments2.xml><?xml version="1.0" encoding="utf-8"?>
<comments xmlns="http://schemas.openxmlformats.org/spreadsheetml/2006/main">
  <authors>
    <author>Craig C. Drennan x2160 09298N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4 man-weeks for the first.
2 man-weeks for the rest.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4 man-weeks for the first.
2 man-weeks for the rest.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
Immediate task,  needs specification meeting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
500ms data collection reduced to 5ms data collection time.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20 "duanne-style" xfer lines and pre-tev style echotek drivers
6 MI BPMs
6 RR BPMs
AD/Controls has deprecated VxWorks 5.x and will end-of-line at the end of 2019</t>
        </r>
      </text>
    </comment>
  </commentList>
</comments>
</file>

<file path=xl/sharedStrings.xml><?xml version="1.0" encoding="utf-8"?>
<sst xmlns="http://schemas.openxmlformats.org/spreadsheetml/2006/main" count="333" uniqueCount="162">
  <si>
    <t>Action to take</t>
  </si>
  <si>
    <t>System</t>
  </si>
  <si>
    <t>Booster BPM's</t>
  </si>
  <si>
    <t>Develop FE processes on x86 processors running Linux</t>
  </si>
  <si>
    <t># of FE's</t>
  </si>
  <si>
    <t>PIP2IT, Laser Profile Monitor (test)</t>
  </si>
  <si>
    <t>Comments</t>
  </si>
  <si>
    <t>Deadline</t>
  </si>
  <si>
    <t>Immediate MVME 500 Vxworks 250 MHz Digitizer (Alexey)</t>
  </si>
  <si>
    <t>Predecessors</t>
  </si>
  <si>
    <t xml:space="preserve">Specify Reg/Mem Map </t>
  </si>
  <si>
    <t>Immediate task,  needs specification meeting</t>
  </si>
  <si>
    <t>PIP2IT, BPM's (pre-Linux upgrade)</t>
  </si>
  <si>
    <t>PIP2IT, BPM's (Linux upgrade)</t>
  </si>
  <si>
    <t>Convert applications for x86 processors running Linux</t>
  </si>
  <si>
    <t>When does this work happen ??</t>
  </si>
  <si>
    <t>Code written by C. Briegel, supported by D. Slimmer</t>
  </si>
  <si>
    <t>NML/FAST/IOTA BPM's (pre-Linux upgrade)</t>
  </si>
  <si>
    <t>NML/FAST/IOTA BPM's (Linux upgrade)</t>
  </si>
  <si>
    <t>Muon Transfer Line BPM's</t>
  </si>
  <si>
    <t>Managing changes and debugging the new installation</t>
  </si>
  <si>
    <t>Requires 10% of a programmer. Ongoing Support</t>
  </si>
  <si>
    <t>Delivery Ring BPM's</t>
  </si>
  <si>
    <t>Commissioning MVME 5500 VxWorks system</t>
  </si>
  <si>
    <t>Upgrade All VxWorks 5.4/5.5 to VxWorks 6.4</t>
  </si>
  <si>
    <t>Go through the VxWorks upgrade on all Echotek Digitizer FE's</t>
  </si>
  <si>
    <t>960 man-hours of work</t>
  </si>
  <si>
    <t>RR BPM's</t>
  </si>
  <si>
    <t>500ms data collection reduced to 5ms data collection time.</t>
  </si>
  <si>
    <t>Currently at VxWorks 6.4</t>
  </si>
  <si>
    <t>General Assignment</t>
  </si>
  <si>
    <t>Booster Dampers</t>
  </si>
  <si>
    <t>???</t>
  </si>
  <si>
    <t>MI/RR Intensity Monitors General Requests</t>
  </si>
  <si>
    <t>Requests for application changes and additions</t>
  </si>
  <si>
    <t>Install new VME crates and processors and associate code</t>
  </si>
  <si>
    <t>Booster/RR Ion Profile Monitors (IPM's)</t>
  </si>
  <si>
    <t>MI/RR BPM's General Requests</t>
  </si>
  <si>
    <t>Mc Crory, Diamond</t>
  </si>
  <si>
    <t>Switchyard BPM's CW style</t>
  </si>
  <si>
    <t>Mc Crory</t>
  </si>
  <si>
    <t>Support for AD/Inst. 125 MHz 8-Channel Digitizers</t>
  </si>
  <si>
    <t>Updating Labview/ACNET infrastructure</t>
  </si>
  <si>
    <t>VxWorks and Linux Embedded Software Tools</t>
  </si>
  <si>
    <t>Voy, Diamond</t>
  </si>
  <si>
    <t>Slimmer</t>
  </si>
  <si>
    <t>Voy</t>
  </si>
  <si>
    <t>Maint. of development build enviroment and version control</t>
  </si>
  <si>
    <t>PIP II High-bandwidth DAQ R&amp;D</t>
  </si>
  <si>
    <t>Controls, Instr, RF, EES</t>
  </si>
  <si>
    <t>Working group discussion and investigation</t>
  </si>
  <si>
    <t>Booster BPM Upgrade used as a test case.</t>
  </si>
  <si>
    <t>Software Engineering Standards and Documentation</t>
  </si>
  <si>
    <t>Software Driver Support for FPGA-based Hardware</t>
  </si>
  <si>
    <t>Instrumentation FE's previously supported by C. Breigel</t>
  </si>
  <si>
    <t>NUMI BPM Front-Ends</t>
  </si>
  <si>
    <t>Existing/Temporary VxWorks FE's at NML and CMTF</t>
  </si>
  <si>
    <t>BLM Front-ends</t>
  </si>
  <si>
    <t>Randy Thurman Keup's Projects</t>
  </si>
  <si>
    <t>Electron Beam Profiler at MI-62</t>
  </si>
  <si>
    <t>NML Bunch Lenth Measurement (running VxWorks 6.5)</t>
  </si>
  <si>
    <t>Pixie Dump Transition Radiation Camera</t>
  </si>
  <si>
    <t>IOTA Synchrotron Radiation Measurement</t>
  </si>
  <si>
    <t>Linac Laser Notcher Labview</t>
  </si>
  <si>
    <t>see Dave Johnson ????????</t>
  </si>
  <si>
    <t>divide into one-time and on-going effort</t>
  </si>
  <si>
    <t>man-weeks 
One-Time</t>
  </si>
  <si>
    <t>man-weeks per year
On-going</t>
  </si>
  <si>
    <t>Task Duration, wks</t>
  </si>
  <si>
    <t>Booster BPM Application Support</t>
  </si>
  <si>
    <t>Diamond</t>
  </si>
  <si>
    <t>Reconfigure crates to utilize existing FE's fully</t>
  </si>
  <si>
    <t>MI/RR Intensity Monitors Planned Revisions (Aisha)</t>
  </si>
  <si>
    <t>Pixie Intensity Monitors Planned Revisions</t>
  </si>
  <si>
    <t>On-going support</t>
  </si>
  <si>
    <t xml:space="preserve"> </t>
  </si>
  <si>
    <t>Mc Crory, Slimmer</t>
  </si>
  <si>
    <t>MI/RR Ion Profile Monitors (IPM's)</t>
  </si>
  <si>
    <t>Current Triggering Issues and High Voltage Gating</t>
  </si>
  <si>
    <t>TOTALS</t>
  </si>
  <si>
    <t>New Application Support</t>
  </si>
  <si>
    <t>Front-End Type</t>
  </si>
  <si>
    <t>Task Duration, weeks</t>
  </si>
  <si>
    <t>Implement revisions outlined by Aisha</t>
  </si>
  <si>
    <t>Install new VME crates and processors and associated code</t>
  </si>
  <si>
    <t>Requests for software supporting AD/Inst VME modules</t>
  </si>
  <si>
    <t>Linux, x86 VME</t>
  </si>
  <si>
    <t>VxWorks, PPC VME</t>
  </si>
  <si>
    <t>2018
Specific Task
Start Date</t>
  </si>
  <si>
    <t>2018
Specific Task
End Date</t>
  </si>
  <si>
    <t>In Progress</t>
  </si>
  <si>
    <t>TBD</t>
  </si>
  <si>
    <t>Upgrade of RR BPM to VxWorks 6.4</t>
  </si>
  <si>
    <t>VxWorks, PPC VME, Console</t>
  </si>
  <si>
    <t>Maint. of development build enviroment and software libraries</t>
  </si>
  <si>
    <t>Switchyard BPM's</t>
  </si>
  <si>
    <t>PIP2IT Intensity Monitors Planned Revisions (Aisha)</t>
  </si>
  <si>
    <t>None</t>
  </si>
  <si>
    <t>Linux, X86 VME</t>
  </si>
  <si>
    <t>Firmware upgrade</t>
  </si>
  <si>
    <t>MI/RR/BNB Transfer/Abort Line BPMs</t>
  </si>
  <si>
    <t>Booster BPM upgrade, hardware spec</t>
  </si>
  <si>
    <t>Redmine, Git, Doxygen, Software Quality Assurance manual</t>
  </si>
  <si>
    <t>IOTA DCCT</t>
  </si>
  <si>
    <t>Deliver Ring DCCT</t>
  </si>
  <si>
    <t>Support for latched readings and beam energy loss</t>
  </si>
  <si>
    <t>Requirements from machine experts</t>
  </si>
  <si>
    <t>Decision on DAQ hardware</t>
  </si>
  <si>
    <t>Develop FE processes on x86 processors running Linux (Booster Devel.)</t>
  </si>
  <si>
    <t>New instance of MIBEAM (Like MI DCCT)</t>
  </si>
  <si>
    <t># of FE's
Linux</t>
  </si>
  <si>
    <t># of FE's
VxW 5.4</t>
  </si>
  <si>
    <t># of FE's
VxW 6.4</t>
  </si>
  <si>
    <t>Inventory of AD/Instrumentation Front-Ends</t>
  </si>
  <si>
    <t>Front-End Programming Support Tasks</t>
  </si>
  <si>
    <t>TOTALS =</t>
  </si>
  <si>
    <t># of FE's
Labview
PC</t>
  </si>
  <si>
    <t>2018
Task
Man-weeks</t>
  </si>
  <si>
    <t>AD/CNTRLS</t>
  </si>
  <si>
    <t>Booster Ion Profile Monitors (IPM's)</t>
  </si>
  <si>
    <t>PIP2IT, Laser Profile Monitor</t>
  </si>
  <si>
    <t>MI/RR BPM's</t>
  </si>
  <si>
    <t xml:space="preserve">MI/RR Intensity Monitors </t>
  </si>
  <si>
    <t xml:space="preserve">NML/FASH/IOTA Intensity Monitor </t>
  </si>
  <si>
    <t>NML/FAST/IOTA BPM's</t>
  </si>
  <si>
    <t>PIP2IT Intensity Monitor</t>
  </si>
  <si>
    <t>Labview Console</t>
  </si>
  <si>
    <t>PIP2IT, BPM's</t>
  </si>
  <si>
    <t>On-going support for/with AD/CNTRLS</t>
  </si>
  <si>
    <t xml:space="preserve"># of FE's
</t>
  </si>
  <si>
    <t>FE deployments to MI/RR, FPGA upgrade</t>
  </si>
  <si>
    <t>RR BPM Upgrade to Increase Data Throughput</t>
  </si>
  <si>
    <t>VxWorks version 5.4 to 6.4 upgrade on all Echotek Digitizer FE's</t>
  </si>
  <si>
    <t>Merge analog transition control code and DAQ code into each FE</t>
  </si>
  <si>
    <t>Address Current Triggering Issues and High Voltage Gating</t>
  </si>
  <si>
    <t xml:space="preserve">Install new MVME 5500 Vxworks / 250 MHz Digitizer (Alexey) </t>
  </si>
  <si>
    <t>Commissioning MVME 5500 VxWorks 5.4 system (Echotek system)</t>
  </si>
  <si>
    <t>* IOTA, PIP II, Booster need Higher speed DAQ</t>
  </si>
  <si>
    <t>Booster BPM Upgrade (Linux upgrade developed)</t>
  </si>
  <si>
    <t>Accelerator shutdown work</t>
  </si>
  <si>
    <t>TOTAL =</t>
  </si>
  <si>
    <t>Specific Front-End Programming Tasks</t>
  </si>
  <si>
    <t>2018
Task
Man-weeks
2 Years</t>
  </si>
  <si>
    <t>Integrate DAE RF Interlock equipment and tie into ACNET</t>
  </si>
  <si>
    <t>PIP2IT, SSR1 RF Interlocks (from PIP-II BOE 121.3.10.5)</t>
  </si>
  <si>
    <t>PIP2IT, HWR RF Interlocks (from PIP-II BOE 121.3.10.5)</t>
  </si>
  <si>
    <t>Available Programmers (per year)</t>
  </si>
  <si>
    <t>* Voy</t>
  </si>
  <si>
    <t>Linac Laser Notcher Labview (email from D. Johnson)</t>
  </si>
  <si>
    <t>Solid State Amp modifications and Hot spare work</t>
  </si>
  <si>
    <t>2 Year Work Sum</t>
  </si>
  <si>
    <t>man-weeks</t>
  </si>
  <si>
    <t>(given a standard FTE is 1768 hours)</t>
  </si>
  <si>
    <t>man-years</t>
  </si>
  <si>
    <t>1 year estimate assuming uniform distribution of work</t>
  </si>
  <si>
    <t>FTE</t>
  </si>
  <si>
    <t>Including 20% contingency on work estimation numbers</t>
  </si>
  <si>
    <t>FTE w/20% contingency</t>
  </si>
  <si>
    <t>Delivery Ring DCCT</t>
  </si>
  <si>
    <t>Linac BPM console application and OAC software</t>
  </si>
  <si>
    <t>OAC, Console Application</t>
  </si>
  <si>
    <t>MI QXR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</si>
</sst>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5" fontId="0" fillId="0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7" borderId="7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4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Fill="1" applyBorder="1" applyAlignment="1">
      <alignment horizontal="right" vertic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5" x14ac:dyDescent="0.25"/>
  <cols>
    <col min="1" max="1" width="53.5703125" customWidth="1"/>
    <col min="2" max="2" width="20.42578125" customWidth="1"/>
    <col min="3" max="3" width="56.85546875" customWidth="1"/>
    <col min="4" max="4" width="9.140625" style="4"/>
    <col min="5" max="5" width="14" customWidth="1"/>
    <col min="6" max="6" width="14.42578125" customWidth="1"/>
    <col min="7" max="7" width="14" customWidth="1"/>
    <col min="8" max="8" width="28.7109375" customWidth="1"/>
    <col min="9" max="9" width="14.42578125" style="4" customWidth="1"/>
    <col min="10" max="10" width="52.28515625" customWidth="1"/>
  </cols>
  <sheetData>
    <row r="1" spans="1:10" s="1" customFormat="1" ht="20.25" customHeight="1" x14ac:dyDescent="0.25">
      <c r="D1" s="3"/>
      <c r="I1" s="3"/>
    </row>
    <row r="2" spans="1:10" s="1" customFormat="1" ht="20.25" customHeight="1" x14ac:dyDescent="0.25">
      <c r="D2" s="3"/>
      <c r="E2" s="7" t="s">
        <v>65</v>
      </c>
      <c r="G2" s="7"/>
      <c r="I2" s="3"/>
    </row>
    <row r="3" spans="1:10" s="1" customFormat="1" ht="20.25" customHeight="1" x14ac:dyDescent="0.25">
      <c r="D3" s="3"/>
      <c r="I3" s="3"/>
    </row>
    <row r="4" spans="1:10" s="9" customFormat="1" ht="60" customHeight="1" x14ac:dyDescent="0.25">
      <c r="A4" s="5" t="s">
        <v>1</v>
      </c>
      <c r="B4" s="5" t="s">
        <v>30</v>
      </c>
      <c r="C4" s="5" t="s">
        <v>0</v>
      </c>
      <c r="D4" s="8" t="s">
        <v>4</v>
      </c>
      <c r="E4" s="5" t="s">
        <v>66</v>
      </c>
      <c r="F4" s="5" t="s">
        <v>68</v>
      </c>
      <c r="G4" s="5" t="s">
        <v>67</v>
      </c>
      <c r="H4" s="5" t="s">
        <v>9</v>
      </c>
      <c r="I4" s="8" t="s">
        <v>7</v>
      </c>
      <c r="J4" s="5" t="s">
        <v>6</v>
      </c>
    </row>
    <row r="5" spans="1:10" s="14" customFormat="1" ht="20.25" customHeight="1" x14ac:dyDescent="0.25">
      <c r="A5" s="14" t="s">
        <v>43</v>
      </c>
      <c r="B5" s="14" t="s">
        <v>44</v>
      </c>
      <c r="C5" s="14" t="s">
        <v>47</v>
      </c>
      <c r="D5" s="15"/>
      <c r="G5" s="14">
        <v>5</v>
      </c>
      <c r="I5" s="15"/>
    </row>
    <row r="6" spans="1:10" s="14" customFormat="1" ht="20.25" customHeight="1" x14ac:dyDescent="0.25">
      <c r="A6" s="14" t="s">
        <v>69</v>
      </c>
      <c r="B6" s="14" t="s">
        <v>70</v>
      </c>
      <c r="D6" s="15"/>
      <c r="G6" s="14">
        <v>4</v>
      </c>
      <c r="I6" s="15"/>
    </row>
    <row r="7" spans="1:10" s="14" customFormat="1" ht="20.25" customHeight="1" x14ac:dyDescent="0.25">
      <c r="A7" s="14" t="s">
        <v>12</v>
      </c>
      <c r="B7" s="14" t="s">
        <v>45</v>
      </c>
      <c r="C7" s="14" t="s">
        <v>16</v>
      </c>
      <c r="D7" s="15"/>
      <c r="G7" s="14">
        <v>4</v>
      </c>
      <c r="I7" s="15"/>
      <c r="J7" s="14" t="s">
        <v>29</v>
      </c>
    </row>
    <row r="8" spans="1:10" s="14" customFormat="1" ht="20.25" customHeight="1" x14ac:dyDescent="0.25">
      <c r="A8" s="14" t="s">
        <v>17</v>
      </c>
      <c r="B8" s="14" t="s">
        <v>45</v>
      </c>
      <c r="C8" s="14" t="s">
        <v>16</v>
      </c>
      <c r="D8" s="15">
        <v>2</v>
      </c>
      <c r="G8" s="14">
        <v>4</v>
      </c>
      <c r="I8" s="15"/>
      <c r="J8" s="14" t="s">
        <v>29</v>
      </c>
    </row>
    <row r="9" spans="1:10" s="14" customFormat="1" ht="20.25" customHeight="1" x14ac:dyDescent="0.25">
      <c r="A9" s="14" t="s">
        <v>19</v>
      </c>
      <c r="B9" s="14" t="s">
        <v>70</v>
      </c>
      <c r="C9" s="14" t="s">
        <v>20</v>
      </c>
      <c r="D9" s="15"/>
      <c r="G9" s="14">
        <v>4</v>
      </c>
      <c r="I9" s="15"/>
      <c r="J9" s="14" t="s">
        <v>21</v>
      </c>
    </row>
    <row r="10" spans="1:10" s="14" customFormat="1" ht="20.25" customHeight="1" x14ac:dyDescent="0.25">
      <c r="A10" s="14" t="s">
        <v>33</v>
      </c>
      <c r="B10" s="14" t="s">
        <v>40</v>
      </c>
      <c r="C10" s="14" t="s">
        <v>34</v>
      </c>
      <c r="D10" s="15"/>
      <c r="G10" s="14">
        <v>4</v>
      </c>
      <c r="I10" s="15"/>
    </row>
    <row r="11" spans="1:10" s="14" customFormat="1" ht="20.25" customHeight="1" x14ac:dyDescent="0.25">
      <c r="A11" s="14" t="s">
        <v>31</v>
      </c>
      <c r="B11" s="14" t="s">
        <v>46</v>
      </c>
      <c r="C11" s="14" t="s">
        <v>74</v>
      </c>
      <c r="D11" s="15"/>
      <c r="G11" s="14">
        <v>4</v>
      </c>
      <c r="I11" s="15"/>
    </row>
    <row r="12" spans="1:10" s="14" customFormat="1" ht="20.25" customHeight="1" x14ac:dyDescent="0.25">
      <c r="A12" s="14" t="s">
        <v>36</v>
      </c>
      <c r="B12" s="14" t="s">
        <v>76</v>
      </c>
      <c r="C12" s="14" t="s">
        <v>74</v>
      </c>
      <c r="D12" s="15"/>
      <c r="G12" s="14">
        <v>4</v>
      </c>
      <c r="I12" s="15"/>
    </row>
    <row r="13" spans="1:10" s="14" customFormat="1" ht="20.25" customHeight="1" x14ac:dyDescent="0.25">
      <c r="A13" s="14" t="s">
        <v>77</v>
      </c>
      <c r="B13" s="14" t="s">
        <v>76</v>
      </c>
      <c r="C13" s="14" t="s">
        <v>74</v>
      </c>
      <c r="D13" s="15">
        <v>4</v>
      </c>
      <c r="G13" s="14">
        <v>4</v>
      </c>
      <c r="I13" s="15"/>
    </row>
    <row r="14" spans="1:10" s="14" customFormat="1" ht="20.25" customHeight="1" x14ac:dyDescent="0.25">
      <c r="A14" s="14" t="s">
        <v>37</v>
      </c>
      <c r="B14" s="14" t="s">
        <v>38</v>
      </c>
      <c r="C14" s="14" t="s">
        <v>34</v>
      </c>
      <c r="D14" s="15">
        <v>12</v>
      </c>
      <c r="G14" s="14">
        <v>4</v>
      </c>
      <c r="I14" s="15"/>
    </row>
    <row r="15" spans="1:10" s="14" customFormat="1" ht="20.25" customHeight="1" x14ac:dyDescent="0.25">
      <c r="A15" s="14" t="s">
        <v>52</v>
      </c>
      <c r="C15" s="14" t="s">
        <v>32</v>
      </c>
      <c r="D15" s="15"/>
      <c r="G15" s="14">
        <v>4</v>
      </c>
      <c r="I15" s="15"/>
    </row>
    <row r="16" spans="1:10" s="14" customFormat="1" ht="20.25" customHeight="1" x14ac:dyDescent="0.25">
      <c r="A16" s="14" t="s">
        <v>53</v>
      </c>
      <c r="C16" s="14" t="s">
        <v>32</v>
      </c>
      <c r="D16" s="15"/>
      <c r="G16" s="14">
        <v>4</v>
      </c>
      <c r="I16" s="15"/>
    </row>
    <row r="17" spans="1:10" s="14" customFormat="1" ht="20.25" customHeight="1" x14ac:dyDescent="0.25">
      <c r="A17" s="14" t="s">
        <v>42</v>
      </c>
      <c r="B17" s="14" t="s">
        <v>45</v>
      </c>
      <c r="C17" s="14" t="s">
        <v>74</v>
      </c>
      <c r="D17" s="15"/>
      <c r="E17" s="14" t="s">
        <v>75</v>
      </c>
      <c r="G17" s="14">
        <v>2</v>
      </c>
      <c r="I17" s="15"/>
    </row>
    <row r="18" spans="1:10" s="16" customFormat="1" ht="20.25" customHeight="1" x14ac:dyDescent="0.25">
      <c r="A18" s="16" t="s">
        <v>2</v>
      </c>
      <c r="B18" s="16" t="s">
        <v>70</v>
      </c>
      <c r="C18" s="16" t="s">
        <v>3</v>
      </c>
      <c r="D18" s="17">
        <v>6</v>
      </c>
      <c r="E18" s="16">
        <v>16</v>
      </c>
      <c r="F18" s="16">
        <v>40</v>
      </c>
      <c r="I18" s="17"/>
    </row>
    <row r="19" spans="1:10" s="16" customFormat="1" ht="20.25" customHeight="1" x14ac:dyDescent="0.25">
      <c r="A19" s="16" t="s">
        <v>5</v>
      </c>
      <c r="B19" s="16" t="s">
        <v>70</v>
      </c>
      <c r="C19" s="16" t="s">
        <v>8</v>
      </c>
      <c r="D19" s="17">
        <v>1</v>
      </c>
      <c r="E19" s="16">
        <v>4</v>
      </c>
      <c r="F19" s="16">
        <v>5</v>
      </c>
      <c r="H19" s="16" t="s">
        <v>10</v>
      </c>
      <c r="I19" s="18">
        <v>42826</v>
      </c>
      <c r="J19" s="16" t="s">
        <v>11</v>
      </c>
    </row>
    <row r="20" spans="1:10" s="16" customFormat="1" ht="20.25" customHeight="1" x14ac:dyDescent="0.25">
      <c r="A20" s="16" t="s">
        <v>13</v>
      </c>
      <c r="B20" s="16" t="s">
        <v>70</v>
      </c>
      <c r="C20" s="16" t="s">
        <v>14</v>
      </c>
      <c r="D20" s="17">
        <v>2</v>
      </c>
      <c r="E20" s="16">
        <f>0.75*6</f>
        <v>4.5</v>
      </c>
      <c r="F20" s="16">
        <v>6</v>
      </c>
      <c r="I20" s="17"/>
      <c r="J20" s="2" t="s">
        <v>15</v>
      </c>
    </row>
    <row r="21" spans="1:10" s="16" customFormat="1" ht="20.25" customHeight="1" x14ac:dyDescent="0.25">
      <c r="A21" s="16" t="s">
        <v>18</v>
      </c>
      <c r="B21" s="16" t="s">
        <v>70</v>
      </c>
      <c r="C21" s="16" t="s">
        <v>14</v>
      </c>
      <c r="D21" s="17">
        <v>2</v>
      </c>
      <c r="E21" s="16">
        <f>0.75*6</f>
        <v>4.5</v>
      </c>
      <c r="F21" s="16">
        <v>6</v>
      </c>
      <c r="I21" s="17"/>
      <c r="J21" s="2" t="s">
        <v>15</v>
      </c>
    </row>
    <row r="22" spans="1:10" s="16" customFormat="1" ht="20.25" customHeight="1" x14ac:dyDescent="0.25">
      <c r="A22" s="16" t="s">
        <v>22</v>
      </c>
      <c r="B22" s="16" t="s">
        <v>46</v>
      </c>
      <c r="C22" s="16" t="s">
        <v>23</v>
      </c>
      <c r="D22" s="17"/>
      <c r="E22" s="16">
        <v>4</v>
      </c>
      <c r="F22" s="16">
        <v>48</v>
      </c>
      <c r="I22" s="17"/>
    </row>
    <row r="23" spans="1:10" s="16" customFormat="1" ht="20.25" customHeight="1" x14ac:dyDescent="0.25">
      <c r="A23" s="16" t="s">
        <v>24</v>
      </c>
      <c r="B23" s="16" t="s">
        <v>70</v>
      </c>
      <c r="C23" s="16" t="s">
        <v>25</v>
      </c>
      <c r="D23" s="17"/>
      <c r="E23" s="16">
        <v>24</v>
      </c>
      <c r="F23" s="16">
        <v>72</v>
      </c>
      <c r="I23" s="18">
        <v>43556</v>
      </c>
      <c r="J23" s="16" t="s">
        <v>26</v>
      </c>
    </row>
    <row r="24" spans="1:10" s="16" customFormat="1" ht="20.25" customHeight="1" x14ac:dyDescent="0.25">
      <c r="A24" s="16" t="s">
        <v>27</v>
      </c>
      <c r="B24" s="16" t="s">
        <v>38</v>
      </c>
      <c r="C24" s="16" t="s">
        <v>71</v>
      </c>
      <c r="D24" s="17"/>
      <c r="E24" s="16">
        <v>8</v>
      </c>
      <c r="F24" s="16">
        <v>40</v>
      </c>
      <c r="I24" s="17"/>
      <c r="J24" s="16" t="s">
        <v>28</v>
      </c>
    </row>
    <row r="25" spans="1:10" s="16" customFormat="1" ht="20.25" customHeight="1" x14ac:dyDescent="0.25">
      <c r="A25" s="16" t="s">
        <v>72</v>
      </c>
      <c r="B25" s="16" t="s">
        <v>40</v>
      </c>
      <c r="C25" s="16" t="s">
        <v>35</v>
      </c>
      <c r="D25" s="17"/>
      <c r="E25" s="16">
        <v>4</v>
      </c>
      <c r="F25" s="16">
        <v>48</v>
      </c>
      <c r="I25" s="17"/>
    </row>
    <row r="26" spans="1:10" s="16" customFormat="1" ht="20.25" customHeight="1" x14ac:dyDescent="0.25">
      <c r="A26" s="16" t="s">
        <v>73</v>
      </c>
      <c r="D26" s="17"/>
      <c r="E26" s="16">
        <v>2</v>
      </c>
      <c r="F26" s="16">
        <v>48</v>
      </c>
      <c r="I26" s="17"/>
    </row>
    <row r="27" spans="1:10" s="16" customFormat="1" ht="20.25" customHeight="1" x14ac:dyDescent="0.25">
      <c r="A27" s="16" t="s">
        <v>77</v>
      </c>
      <c r="B27" s="16" t="s">
        <v>76</v>
      </c>
      <c r="C27" s="16" t="s">
        <v>78</v>
      </c>
      <c r="D27" s="17"/>
      <c r="E27" s="16">
        <v>4</v>
      </c>
      <c r="F27" s="16">
        <v>48</v>
      </c>
      <c r="I27" s="17"/>
    </row>
    <row r="28" spans="1:10" s="16" customFormat="1" ht="20.25" customHeight="1" x14ac:dyDescent="0.25">
      <c r="A28" s="16" t="s">
        <v>39</v>
      </c>
      <c r="B28" s="16" t="s">
        <v>40</v>
      </c>
      <c r="C28" s="16" t="s">
        <v>41</v>
      </c>
      <c r="D28" s="17">
        <v>4</v>
      </c>
      <c r="E28" s="16">
        <v>10</v>
      </c>
      <c r="F28" s="16">
        <v>24</v>
      </c>
      <c r="I28" s="17"/>
    </row>
    <row r="29" spans="1:10" s="16" customFormat="1" ht="20.25" customHeight="1" x14ac:dyDescent="0.25">
      <c r="A29" s="16" t="s">
        <v>48</v>
      </c>
      <c r="B29" s="16" t="s">
        <v>49</v>
      </c>
      <c r="C29" s="16" t="s">
        <v>50</v>
      </c>
      <c r="D29" s="17"/>
      <c r="E29" s="16">
        <v>4</v>
      </c>
      <c r="F29" s="16">
        <v>48</v>
      </c>
      <c r="I29" s="17"/>
      <c r="J29" s="16" t="s">
        <v>51</v>
      </c>
    </row>
    <row r="30" spans="1:10" s="16" customFormat="1" ht="20.25" customHeight="1" x14ac:dyDescent="0.25">
      <c r="A30" s="16" t="s">
        <v>63</v>
      </c>
      <c r="B30" s="16" t="s">
        <v>45</v>
      </c>
      <c r="C30" s="16" t="s">
        <v>64</v>
      </c>
      <c r="D30" s="17"/>
      <c r="E30" s="16">
        <v>6</v>
      </c>
      <c r="F30" s="16">
        <v>72</v>
      </c>
      <c r="I30" s="17"/>
    </row>
    <row r="31" spans="1:10" s="1" customFormat="1" ht="20.25" customHeight="1" x14ac:dyDescent="0.25">
      <c r="D31" s="3"/>
      <c r="I31" s="3"/>
    </row>
    <row r="32" spans="1:10" s="1" customFormat="1" ht="20.25" customHeight="1" x14ac:dyDescent="0.25">
      <c r="C32" s="10" t="s">
        <v>79</v>
      </c>
      <c r="D32" s="11"/>
      <c r="E32" s="12">
        <f>SUM(E5:E30)</f>
        <v>95</v>
      </c>
      <c r="F32" s="12">
        <f>SUM(F5:F30)</f>
        <v>505</v>
      </c>
      <c r="G32" s="13">
        <f>SUM(G5:G30)</f>
        <v>51</v>
      </c>
      <c r="I32" s="3"/>
    </row>
    <row r="33" spans="1:9" s="1" customFormat="1" ht="20.25" customHeight="1" x14ac:dyDescent="0.25">
      <c r="D33" s="3"/>
      <c r="I33" s="3"/>
    </row>
    <row r="34" spans="1:9" s="1" customFormat="1" ht="20.25" customHeight="1" x14ac:dyDescent="0.25">
      <c r="D34" s="3"/>
      <c r="I34" s="3"/>
    </row>
    <row r="35" spans="1:9" s="1" customFormat="1" ht="20.25" customHeight="1" x14ac:dyDescent="0.25">
      <c r="A35" s="6" t="s">
        <v>54</v>
      </c>
      <c r="D35" s="3"/>
      <c r="I35" s="3"/>
    </row>
    <row r="36" spans="1:9" s="1" customFormat="1" ht="20.25" customHeight="1" x14ac:dyDescent="0.25">
      <c r="A36" s="1" t="s">
        <v>55</v>
      </c>
      <c r="D36" s="3">
        <f>104/1.4</f>
        <v>74.285714285714292</v>
      </c>
      <c r="I36" s="3"/>
    </row>
    <row r="37" spans="1:9" s="1" customFormat="1" ht="20.25" customHeight="1" x14ac:dyDescent="0.25">
      <c r="A37" s="1" t="s">
        <v>56</v>
      </c>
      <c r="D37" s="3">
        <f>D36/48</f>
        <v>1.5476190476190477</v>
      </c>
      <c r="I37" s="3"/>
    </row>
    <row r="38" spans="1:9" s="1" customFormat="1" ht="20.25" customHeight="1" x14ac:dyDescent="0.25">
      <c r="A38" s="1" t="s">
        <v>57</v>
      </c>
      <c r="D38" s="3"/>
      <c r="I38" s="3"/>
    </row>
    <row r="40" spans="1:9" x14ac:dyDescent="0.25">
      <c r="A40" s="6" t="s">
        <v>58</v>
      </c>
    </row>
    <row r="41" spans="1:9" x14ac:dyDescent="0.25">
      <c r="A41" s="1" t="s">
        <v>59</v>
      </c>
    </row>
    <row r="42" spans="1:9" x14ac:dyDescent="0.25">
      <c r="A42" s="1" t="s">
        <v>60</v>
      </c>
    </row>
    <row r="43" spans="1:9" x14ac:dyDescent="0.25">
      <c r="A43" s="1" t="s">
        <v>61</v>
      </c>
    </row>
    <row r="44" spans="1:9" x14ac:dyDescent="0.25">
      <c r="A44" s="1" t="s">
        <v>62</v>
      </c>
    </row>
  </sheetData>
  <sortState ref="A5:J30">
    <sortCondition descending="1" ref="G5:G30"/>
  </sortState>
  <pageMargins left="0.7" right="0.7" top="0.75" bottom="0.75" header="0.3" footer="0.3"/>
  <pageSetup paperSize="1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topLeftCell="A49" zoomScale="85" zoomScaleNormal="85" workbookViewId="0">
      <selection activeCell="A45" sqref="A45"/>
    </sheetView>
  </sheetViews>
  <sheetFormatPr defaultRowHeight="15" x14ac:dyDescent="0.25"/>
  <cols>
    <col min="1" max="1" width="53.5703125" customWidth="1"/>
    <col min="2" max="2" width="20.42578125" customWidth="1"/>
    <col min="3" max="3" width="27" customWidth="1"/>
    <col min="4" max="4" width="65.7109375" bestFit="1" customWidth="1"/>
    <col min="5" max="5" width="11.28515625" style="4" customWidth="1"/>
    <col min="6" max="9" width="11.140625" style="4" customWidth="1"/>
    <col min="10" max="10" width="13" style="4" customWidth="1"/>
    <col min="11" max="11" width="42.5703125" style="4" customWidth="1"/>
    <col min="12" max="12" width="14.42578125" style="4" customWidth="1"/>
    <col min="13" max="13" width="52.28515625" customWidth="1"/>
  </cols>
  <sheetData>
    <row r="1" spans="1:11" s="36" customFormat="1" ht="60" customHeight="1" x14ac:dyDescent="0.25">
      <c r="A1" s="35" t="s">
        <v>1</v>
      </c>
      <c r="B1" s="35" t="s">
        <v>30</v>
      </c>
      <c r="C1" s="35" t="s">
        <v>81</v>
      </c>
      <c r="D1" s="35" t="s">
        <v>0</v>
      </c>
      <c r="E1" s="53" t="s">
        <v>117</v>
      </c>
      <c r="F1" s="35" t="s">
        <v>129</v>
      </c>
      <c r="G1" s="35" t="s">
        <v>88</v>
      </c>
      <c r="H1" s="35" t="s">
        <v>89</v>
      </c>
      <c r="I1" s="35" t="s">
        <v>82</v>
      </c>
      <c r="J1" s="35" t="s">
        <v>7</v>
      </c>
      <c r="K1" s="35" t="s">
        <v>9</v>
      </c>
    </row>
    <row r="2" spans="1:11" s="49" customFormat="1" ht="21.75" customHeight="1" x14ac:dyDescent="0.25">
      <c r="A2" s="66" t="s">
        <v>141</v>
      </c>
      <c r="B2" s="67"/>
      <c r="C2" s="67"/>
      <c r="D2" s="67"/>
      <c r="E2" s="54"/>
      <c r="F2" s="64"/>
      <c r="G2" s="64"/>
      <c r="H2" s="64"/>
      <c r="I2" s="64"/>
      <c r="J2" s="64"/>
      <c r="K2" s="67"/>
    </row>
    <row r="3" spans="1:11" s="41" customFormat="1" ht="20.25" customHeight="1" x14ac:dyDescent="0.25">
      <c r="A3" s="38" t="s">
        <v>138</v>
      </c>
      <c r="B3" s="38" t="s">
        <v>70</v>
      </c>
      <c r="C3" s="38" t="s">
        <v>86</v>
      </c>
      <c r="D3" s="68" t="s">
        <v>108</v>
      </c>
      <c r="E3" s="70">
        <v>20</v>
      </c>
      <c r="F3" s="69">
        <v>6</v>
      </c>
      <c r="G3" s="40" t="s">
        <v>90</v>
      </c>
      <c r="H3" s="40">
        <v>43252</v>
      </c>
      <c r="I3" s="39">
        <v>40</v>
      </c>
      <c r="J3" s="40"/>
      <c r="K3" s="38" t="s">
        <v>97</v>
      </c>
    </row>
    <row r="4" spans="1:11" s="21" customFormat="1" ht="20.25" customHeight="1" x14ac:dyDescent="0.25">
      <c r="A4" s="38" t="s">
        <v>18</v>
      </c>
      <c r="B4" s="38" t="s">
        <v>70</v>
      </c>
      <c r="C4" s="38" t="s">
        <v>98</v>
      </c>
      <c r="D4" s="68" t="s">
        <v>14</v>
      </c>
      <c r="E4" s="70">
        <f>0.75*6</f>
        <v>4.5</v>
      </c>
      <c r="F4" s="69">
        <v>3</v>
      </c>
      <c r="G4" s="40">
        <v>43252</v>
      </c>
      <c r="H4" s="40">
        <v>43296</v>
      </c>
      <c r="I4" s="39">
        <v>6</v>
      </c>
      <c r="J4" s="40">
        <v>43296</v>
      </c>
      <c r="K4" s="38" t="s">
        <v>101</v>
      </c>
    </row>
    <row r="5" spans="1:11" s="21" customFormat="1" ht="20.25" customHeight="1" x14ac:dyDescent="0.25">
      <c r="A5" s="38" t="s">
        <v>13</v>
      </c>
      <c r="B5" s="38" t="s">
        <v>70</v>
      </c>
      <c r="C5" s="38" t="s">
        <v>86</v>
      </c>
      <c r="D5" s="68" t="s">
        <v>14</v>
      </c>
      <c r="E5" s="70">
        <f>0.75*6</f>
        <v>4.5</v>
      </c>
      <c r="F5" s="69">
        <v>2</v>
      </c>
      <c r="G5" s="40">
        <v>43296</v>
      </c>
      <c r="H5" s="40">
        <v>43344</v>
      </c>
      <c r="I5" s="39">
        <v>6</v>
      </c>
      <c r="J5" s="40"/>
      <c r="K5" s="38" t="s">
        <v>101</v>
      </c>
    </row>
    <row r="6" spans="1:11" s="21" customFormat="1" ht="20.25" customHeight="1" x14ac:dyDescent="0.25">
      <c r="A6" s="38" t="s">
        <v>5</v>
      </c>
      <c r="B6" s="38" t="s">
        <v>70</v>
      </c>
      <c r="C6" s="38" t="s">
        <v>87</v>
      </c>
      <c r="D6" s="68" t="s">
        <v>135</v>
      </c>
      <c r="E6" s="70">
        <v>4</v>
      </c>
      <c r="F6" s="69">
        <v>1</v>
      </c>
      <c r="G6" s="40">
        <v>43150</v>
      </c>
      <c r="H6" s="40">
        <v>43191</v>
      </c>
      <c r="I6" s="39">
        <v>5</v>
      </c>
      <c r="J6" s="40">
        <v>43191</v>
      </c>
      <c r="K6" s="38" t="s">
        <v>10</v>
      </c>
    </row>
    <row r="7" spans="1:11" s="81" customFormat="1" ht="20.25" customHeight="1" x14ac:dyDescent="0.25">
      <c r="A7" s="75" t="s">
        <v>145</v>
      </c>
      <c r="B7" s="75" t="s">
        <v>70</v>
      </c>
      <c r="C7" s="75" t="s">
        <v>87</v>
      </c>
      <c r="D7" s="76" t="s">
        <v>143</v>
      </c>
      <c r="E7" s="77">
        <v>25</v>
      </c>
      <c r="F7" s="78"/>
      <c r="G7" s="79"/>
      <c r="H7" s="79"/>
      <c r="I7" s="80"/>
      <c r="J7" s="79"/>
      <c r="K7" s="75"/>
    </row>
    <row r="8" spans="1:11" s="81" customFormat="1" ht="20.25" customHeight="1" x14ac:dyDescent="0.25">
      <c r="A8" s="75" t="s">
        <v>144</v>
      </c>
      <c r="B8" s="75" t="s">
        <v>70</v>
      </c>
      <c r="C8" s="75" t="s">
        <v>87</v>
      </c>
      <c r="D8" s="76" t="s">
        <v>143</v>
      </c>
      <c r="E8" s="77">
        <v>20</v>
      </c>
      <c r="F8" s="78"/>
      <c r="G8" s="79"/>
      <c r="H8" s="79"/>
      <c r="I8" s="80"/>
      <c r="J8" s="79"/>
      <c r="K8" s="75"/>
    </row>
    <row r="9" spans="1:11" s="21" customFormat="1" ht="20.25" customHeight="1" x14ac:dyDescent="0.25">
      <c r="A9" s="38" t="s">
        <v>96</v>
      </c>
      <c r="B9" s="38" t="s">
        <v>40</v>
      </c>
      <c r="C9" s="38" t="s">
        <v>87</v>
      </c>
      <c r="D9" s="68" t="s">
        <v>83</v>
      </c>
      <c r="E9" s="70">
        <v>2</v>
      </c>
      <c r="F9" s="69">
        <v>1</v>
      </c>
      <c r="G9" s="40" t="s">
        <v>91</v>
      </c>
      <c r="H9" s="40" t="s">
        <v>91</v>
      </c>
      <c r="I9" s="39">
        <v>48</v>
      </c>
      <c r="J9" s="40"/>
      <c r="K9" s="38" t="s">
        <v>99</v>
      </c>
    </row>
    <row r="10" spans="1:11" s="21" customFormat="1" ht="20.25" customHeight="1" x14ac:dyDescent="0.25">
      <c r="A10" s="38" t="s">
        <v>103</v>
      </c>
      <c r="B10" s="38"/>
      <c r="C10" s="38" t="s">
        <v>87</v>
      </c>
      <c r="D10" s="68" t="s">
        <v>109</v>
      </c>
      <c r="E10" s="70">
        <v>2</v>
      </c>
      <c r="F10" s="69">
        <v>1</v>
      </c>
      <c r="G10" s="40"/>
      <c r="H10" s="40"/>
      <c r="I10" s="39"/>
      <c r="J10" s="40"/>
      <c r="K10" s="38" t="s">
        <v>107</v>
      </c>
    </row>
    <row r="11" spans="1:11" s="21" customFormat="1" ht="20.25" customHeight="1" x14ac:dyDescent="0.25">
      <c r="A11" s="38" t="s">
        <v>158</v>
      </c>
      <c r="B11" s="38"/>
      <c r="C11" s="38" t="s">
        <v>87</v>
      </c>
      <c r="D11" s="68" t="s">
        <v>105</v>
      </c>
      <c r="E11" s="70">
        <v>2</v>
      </c>
      <c r="F11" s="69">
        <v>1</v>
      </c>
      <c r="G11" s="40"/>
      <c r="H11" s="40"/>
      <c r="I11" s="39"/>
      <c r="J11" s="40"/>
      <c r="K11" s="38" t="s">
        <v>106</v>
      </c>
    </row>
    <row r="12" spans="1:11" s="21" customFormat="1" ht="20.25" customHeight="1" x14ac:dyDescent="0.25">
      <c r="A12" s="38" t="s">
        <v>22</v>
      </c>
      <c r="B12" s="38" t="s">
        <v>46</v>
      </c>
      <c r="C12" s="38" t="s">
        <v>87</v>
      </c>
      <c r="D12" s="68" t="s">
        <v>136</v>
      </c>
      <c r="E12" s="70">
        <v>4</v>
      </c>
      <c r="F12" s="69">
        <v>6</v>
      </c>
      <c r="G12" s="40" t="s">
        <v>90</v>
      </c>
      <c r="H12" s="40">
        <v>43132</v>
      </c>
      <c r="I12" s="39">
        <v>48</v>
      </c>
      <c r="J12" s="40"/>
      <c r="K12" s="38"/>
    </row>
    <row r="13" spans="1:11" s="21" customFormat="1" ht="20.25" customHeight="1" x14ac:dyDescent="0.25">
      <c r="A13" s="38" t="s">
        <v>72</v>
      </c>
      <c r="B13" s="38" t="s">
        <v>40</v>
      </c>
      <c r="C13" s="38" t="s">
        <v>87</v>
      </c>
      <c r="D13" s="68" t="s">
        <v>84</v>
      </c>
      <c r="E13" s="70">
        <v>4</v>
      </c>
      <c r="F13" s="69">
        <v>6</v>
      </c>
      <c r="G13" s="40" t="s">
        <v>91</v>
      </c>
      <c r="H13" s="40" t="s">
        <v>91</v>
      </c>
      <c r="I13" s="39">
        <v>48</v>
      </c>
      <c r="J13" s="40"/>
      <c r="K13" s="38" t="s">
        <v>130</v>
      </c>
    </row>
    <row r="14" spans="1:11" s="21" customFormat="1" ht="20.25" customHeight="1" x14ac:dyDescent="0.25">
      <c r="A14" s="38" t="s">
        <v>77</v>
      </c>
      <c r="B14" s="38" t="s">
        <v>76</v>
      </c>
      <c r="C14" s="38" t="s">
        <v>87</v>
      </c>
      <c r="D14" s="68" t="s">
        <v>134</v>
      </c>
      <c r="E14" s="70">
        <v>4</v>
      </c>
      <c r="F14" s="69">
        <v>2</v>
      </c>
      <c r="G14" s="39"/>
      <c r="H14" s="39"/>
      <c r="I14" s="39">
        <v>48</v>
      </c>
      <c r="J14" s="40"/>
      <c r="K14" s="38"/>
    </row>
    <row r="15" spans="1:11" s="21" customFormat="1" ht="20.25" customHeight="1" x14ac:dyDescent="0.25">
      <c r="A15" s="38" t="s">
        <v>131</v>
      </c>
      <c r="B15" s="38" t="s">
        <v>38</v>
      </c>
      <c r="C15" s="38" t="s">
        <v>87</v>
      </c>
      <c r="D15" s="68" t="s">
        <v>133</v>
      </c>
      <c r="E15" s="70">
        <v>12</v>
      </c>
      <c r="F15" s="69">
        <v>12</v>
      </c>
      <c r="G15" s="40">
        <v>43132</v>
      </c>
      <c r="H15" s="40">
        <v>43266</v>
      </c>
      <c r="I15" s="39">
        <v>40</v>
      </c>
      <c r="J15" s="40"/>
      <c r="K15" s="38" t="s">
        <v>92</v>
      </c>
    </row>
    <row r="16" spans="1:11" s="21" customFormat="1" ht="20.25" customHeight="1" x14ac:dyDescent="0.25">
      <c r="A16" s="38" t="s">
        <v>24</v>
      </c>
      <c r="B16" s="38" t="s">
        <v>38</v>
      </c>
      <c r="C16" s="38" t="s">
        <v>87</v>
      </c>
      <c r="D16" s="68" t="s">
        <v>132</v>
      </c>
      <c r="E16" s="70">
        <v>24</v>
      </c>
      <c r="F16" s="69">
        <v>41</v>
      </c>
      <c r="G16" s="40" t="s">
        <v>91</v>
      </c>
      <c r="H16" s="40">
        <v>43830</v>
      </c>
      <c r="I16" s="39">
        <v>72</v>
      </c>
      <c r="J16" s="40">
        <v>43556</v>
      </c>
      <c r="K16" s="38" t="s">
        <v>139</v>
      </c>
    </row>
    <row r="17" spans="1:15" s="21" customFormat="1" ht="20.25" customHeight="1" x14ac:dyDescent="0.25">
      <c r="A17" s="38" t="s">
        <v>148</v>
      </c>
      <c r="B17" s="38" t="s">
        <v>45</v>
      </c>
      <c r="C17" s="38" t="s">
        <v>126</v>
      </c>
      <c r="D17" s="68" t="s">
        <v>149</v>
      </c>
      <c r="E17" s="70">
        <v>10</v>
      </c>
      <c r="F17" s="69">
        <v>1</v>
      </c>
      <c r="G17" s="39"/>
      <c r="H17" s="39"/>
      <c r="I17" s="39">
        <v>72</v>
      </c>
      <c r="J17" s="40"/>
      <c r="K17" s="38"/>
    </row>
    <row r="18" spans="1:15" s="1" customFormat="1" ht="20.25" customHeight="1" thickBot="1" x14ac:dyDescent="0.3">
      <c r="A18" s="24" t="s">
        <v>137</v>
      </c>
      <c r="D18" s="32" t="s">
        <v>140</v>
      </c>
      <c r="E18" s="61">
        <f>SUM(E3:E17)</f>
        <v>142</v>
      </c>
      <c r="F18" s="19"/>
      <c r="G18" s="19"/>
      <c r="H18" s="19"/>
      <c r="I18" s="19"/>
      <c r="J18" s="19"/>
      <c r="K18" s="20"/>
    </row>
    <row r="20" spans="1:15" ht="15.75" thickBot="1" x14ac:dyDescent="0.3"/>
    <row r="21" spans="1:15" s="36" customFormat="1" ht="60" customHeight="1" x14ac:dyDescent="0.25">
      <c r="A21" s="35" t="s">
        <v>1</v>
      </c>
      <c r="B21" s="35" t="s">
        <v>30</v>
      </c>
      <c r="C21" s="35" t="s">
        <v>81</v>
      </c>
      <c r="D21" s="35" t="s">
        <v>0</v>
      </c>
      <c r="E21" s="53" t="s">
        <v>142</v>
      </c>
      <c r="F21" s="63" t="s">
        <v>4</v>
      </c>
      <c r="G21" s="35" t="s">
        <v>110</v>
      </c>
      <c r="H21" s="35" t="s">
        <v>111</v>
      </c>
      <c r="I21" s="35" t="s">
        <v>112</v>
      </c>
      <c r="J21" s="35" t="s">
        <v>116</v>
      </c>
      <c r="K21" s="47"/>
      <c r="L21" s="47"/>
      <c r="M21" s="47"/>
      <c r="N21" s="47"/>
      <c r="O21" s="47"/>
    </row>
    <row r="22" spans="1:15" s="25" customFormat="1" ht="21.75" customHeight="1" x14ac:dyDescent="0.25">
      <c r="A22" s="34" t="s">
        <v>113</v>
      </c>
      <c r="B22" s="26"/>
      <c r="C22" s="26"/>
      <c r="D22" s="26"/>
      <c r="E22" s="54"/>
      <c r="F22" s="64"/>
      <c r="G22" s="27"/>
      <c r="H22" s="27"/>
      <c r="I22" s="27"/>
      <c r="J22" s="27"/>
      <c r="K22" s="48"/>
      <c r="L22" s="48"/>
      <c r="M22" s="49"/>
      <c r="N22" s="48"/>
      <c r="O22" s="49"/>
    </row>
    <row r="23" spans="1:15" s="21" customFormat="1" ht="20.25" customHeight="1" x14ac:dyDescent="0.25">
      <c r="A23" s="43" t="s">
        <v>31</v>
      </c>
      <c r="B23" s="43" t="s">
        <v>46</v>
      </c>
      <c r="C23" s="43" t="s">
        <v>87</v>
      </c>
      <c r="D23" s="51" t="s">
        <v>74</v>
      </c>
      <c r="E23" s="55">
        <v>8</v>
      </c>
      <c r="F23" s="52">
        <f>SUM(G23:J23)</f>
        <v>1</v>
      </c>
      <c r="G23" s="43"/>
      <c r="H23" s="44">
        <v>1</v>
      </c>
      <c r="I23" s="44"/>
      <c r="J23" s="45"/>
      <c r="K23" s="42"/>
      <c r="L23" s="42"/>
      <c r="M23" s="41"/>
      <c r="N23" s="42"/>
      <c r="O23" s="41"/>
    </row>
    <row r="24" spans="1:15" s="21" customFormat="1" ht="20.25" customHeight="1" x14ac:dyDescent="0.25">
      <c r="A24" s="43" t="s">
        <v>69</v>
      </c>
      <c r="B24" s="43" t="s">
        <v>70</v>
      </c>
      <c r="C24" s="43" t="s">
        <v>86</v>
      </c>
      <c r="D24" s="51" t="s">
        <v>80</v>
      </c>
      <c r="E24" s="55">
        <v>8</v>
      </c>
      <c r="F24" s="52">
        <f t="shared" ref="F24:F44" si="0">SUM(G24:J24)</f>
        <v>6</v>
      </c>
      <c r="G24" s="44">
        <v>6</v>
      </c>
      <c r="H24" s="44"/>
      <c r="I24" s="44"/>
      <c r="J24" s="45"/>
      <c r="K24" s="42"/>
      <c r="L24" s="42"/>
      <c r="M24" s="41"/>
      <c r="N24" s="42"/>
      <c r="O24" s="41"/>
    </row>
    <row r="25" spans="1:15" s="21" customFormat="1" ht="20.25" customHeight="1" x14ac:dyDescent="0.25">
      <c r="A25" s="43" t="s">
        <v>119</v>
      </c>
      <c r="B25" s="43" t="s">
        <v>76</v>
      </c>
      <c r="C25" s="43" t="s">
        <v>93</v>
      </c>
      <c r="D25" s="51" t="s">
        <v>74</v>
      </c>
      <c r="E25" s="55">
        <v>8</v>
      </c>
      <c r="F25" s="52">
        <f t="shared" si="0"/>
        <v>2</v>
      </c>
      <c r="G25" s="43"/>
      <c r="H25" s="44">
        <v>1</v>
      </c>
      <c r="I25" s="44"/>
      <c r="J25" s="45">
        <v>1</v>
      </c>
      <c r="K25" s="42"/>
      <c r="L25" s="42"/>
      <c r="M25" s="41"/>
      <c r="N25" s="42"/>
      <c r="O25" s="41"/>
    </row>
    <row r="26" spans="1:15" s="21" customFormat="1" ht="20.25" customHeight="1" x14ac:dyDescent="0.25">
      <c r="A26" s="43" t="s">
        <v>159</v>
      </c>
      <c r="B26" s="43" t="s">
        <v>40</v>
      </c>
      <c r="C26" s="43" t="s">
        <v>160</v>
      </c>
      <c r="D26" s="51" t="s">
        <v>74</v>
      </c>
      <c r="E26" s="55">
        <v>4</v>
      </c>
      <c r="F26" s="52">
        <v>1</v>
      </c>
      <c r="G26" s="43"/>
      <c r="H26" s="44">
        <v>1</v>
      </c>
      <c r="I26" s="44"/>
      <c r="J26" s="45"/>
      <c r="K26" s="42"/>
      <c r="L26" s="42"/>
      <c r="M26" s="41"/>
      <c r="N26" s="42"/>
      <c r="O26" s="41"/>
    </row>
    <row r="27" spans="1:15" s="21" customFormat="1" ht="20.25" customHeight="1" x14ac:dyDescent="0.25">
      <c r="A27" s="43" t="s">
        <v>63</v>
      </c>
      <c r="B27" s="43" t="s">
        <v>45</v>
      </c>
      <c r="C27" s="43" t="s">
        <v>126</v>
      </c>
      <c r="D27" s="51" t="s">
        <v>74</v>
      </c>
      <c r="E27" s="55">
        <v>8</v>
      </c>
      <c r="F27" s="52">
        <f t="shared" si="0"/>
        <v>1</v>
      </c>
      <c r="G27" s="43"/>
      <c r="H27" s="44"/>
      <c r="I27" s="44"/>
      <c r="J27" s="45">
        <v>1</v>
      </c>
      <c r="K27" s="42"/>
      <c r="L27" s="42"/>
      <c r="M27" s="41"/>
      <c r="N27" s="42"/>
      <c r="O27" s="41"/>
    </row>
    <row r="28" spans="1:15" s="21" customFormat="1" ht="20.25" customHeight="1" x14ac:dyDescent="0.25">
      <c r="A28" s="43" t="s">
        <v>127</v>
      </c>
      <c r="B28" s="43" t="s">
        <v>45</v>
      </c>
      <c r="C28" s="43" t="s">
        <v>87</v>
      </c>
      <c r="D28" s="51" t="s">
        <v>74</v>
      </c>
      <c r="E28" s="55">
        <v>8</v>
      </c>
      <c r="F28" s="52">
        <f t="shared" si="0"/>
        <v>1</v>
      </c>
      <c r="G28" s="43"/>
      <c r="H28" s="43"/>
      <c r="I28" s="44">
        <v>1</v>
      </c>
      <c r="J28" s="45"/>
      <c r="K28" s="42"/>
      <c r="L28" s="42"/>
      <c r="M28" s="41"/>
      <c r="N28" s="42"/>
      <c r="O28" s="41"/>
    </row>
    <row r="29" spans="1:15" s="21" customFormat="1" ht="20.25" customHeight="1" x14ac:dyDescent="0.25">
      <c r="A29" s="43" t="s">
        <v>125</v>
      </c>
      <c r="B29" s="43" t="s">
        <v>40</v>
      </c>
      <c r="C29" s="43" t="s">
        <v>87</v>
      </c>
      <c r="D29" s="51" t="s">
        <v>74</v>
      </c>
      <c r="E29" s="55">
        <v>8</v>
      </c>
      <c r="F29" s="52">
        <f t="shared" si="0"/>
        <v>1</v>
      </c>
      <c r="G29" s="43"/>
      <c r="H29" s="43"/>
      <c r="I29" s="44">
        <v>1</v>
      </c>
      <c r="J29" s="45"/>
      <c r="K29" s="42"/>
      <c r="L29" s="42"/>
      <c r="M29" s="41"/>
      <c r="N29" s="42"/>
      <c r="O29" s="41"/>
    </row>
    <row r="30" spans="1:15" s="21" customFormat="1" ht="20.25" customHeight="1" x14ac:dyDescent="0.25">
      <c r="A30" s="43" t="s">
        <v>120</v>
      </c>
      <c r="B30" s="43" t="s">
        <v>70</v>
      </c>
      <c r="C30" s="43" t="s">
        <v>87</v>
      </c>
      <c r="D30" s="51" t="s">
        <v>74</v>
      </c>
      <c r="E30" s="55">
        <v>8</v>
      </c>
      <c r="F30" s="52">
        <f t="shared" si="0"/>
        <v>1</v>
      </c>
      <c r="G30" s="44"/>
      <c r="H30" s="44"/>
      <c r="I30" s="44">
        <v>1</v>
      </c>
      <c r="J30" s="45"/>
      <c r="K30" s="42"/>
      <c r="L30" s="42"/>
      <c r="M30" s="41"/>
      <c r="N30" s="50"/>
      <c r="O30" s="41"/>
    </row>
    <row r="31" spans="1:15" s="21" customFormat="1" ht="20.25" customHeight="1" x14ac:dyDescent="0.25">
      <c r="A31" s="43" t="s">
        <v>124</v>
      </c>
      <c r="B31" s="43" t="s">
        <v>45</v>
      </c>
      <c r="C31" s="43" t="s">
        <v>87</v>
      </c>
      <c r="D31" s="51" t="s">
        <v>74</v>
      </c>
      <c r="E31" s="55">
        <v>8</v>
      </c>
      <c r="F31" s="52">
        <f t="shared" si="0"/>
        <v>3</v>
      </c>
      <c r="G31" s="43"/>
      <c r="H31" s="43"/>
      <c r="I31" s="44">
        <v>3</v>
      </c>
      <c r="J31" s="45"/>
      <c r="K31" s="42"/>
      <c r="L31" s="42"/>
      <c r="M31" s="41"/>
      <c r="N31" s="42"/>
      <c r="O31" s="41"/>
    </row>
    <row r="32" spans="1:15" s="21" customFormat="1" ht="20.25" customHeight="1" x14ac:dyDescent="0.25">
      <c r="A32" s="43" t="s">
        <v>123</v>
      </c>
      <c r="B32" s="43" t="s">
        <v>40</v>
      </c>
      <c r="C32" s="43" t="s">
        <v>87</v>
      </c>
      <c r="D32" s="51" t="s">
        <v>74</v>
      </c>
      <c r="E32" s="55">
        <v>8</v>
      </c>
      <c r="F32" s="52">
        <f t="shared" si="0"/>
        <v>3</v>
      </c>
      <c r="G32" s="43"/>
      <c r="H32" s="43"/>
      <c r="I32" s="44">
        <v>3</v>
      </c>
      <c r="J32" s="45"/>
      <c r="K32" s="42"/>
      <c r="L32" s="42"/>
      <c r="M32" s="41"/>
      <c r="N32" s="42"/>
      <c r="O32" s="41"/>
    </row>
    <row r="33" spans="1:15" s="21" customFormat="1" ht="20.25" customHeight="1" x14ac:dyDescent="0.25">
      <c r="A33" s="43" t="s">
        <v>121</v>
      </c>
      <c r="B33" s="43" t="s">
        <v>38</v>
      </c>
      <c r="C33" s="43" t="s">
        <v>87</v>
      </c>
      <c r="D33" s="51" t="s">
        <v>74</v>
      </c>
      <c r="E33" s="55">
        <v>8</v>
      </c>
      <c r="F33" s="52">
        <f t="shared" si="0"/>
        <v>18</v>
      </c>
      <c r="G33" s="43"/>
      <c r="H33" s="44">
        <v>18</v>
      </c>
      <c r="I33" s="44"/>
      <c r="J33" s="45"/>
      <c r="K33" s="42"/>
      <c r="L33" s="42"/>
      <c r="M33" s="41"/>
      <c r="N33" s="42"/>
      <c r="O33" s="41"/>
    </row>
    <row r="34" spans="1:15" s="21" customFormat="1" ht="20.25" customHeight="1" x14ac:dyDescent="0.25">
      <c r="A34" s="43" t="s">
        <v>122</v>
      </c>
      <c r="B34" s="43" t="s">
        <v>40</v>
      </c>
      <c r="C34" s="43" t="s">
        <v>87</v>
      </c>
      <c r="D34" s="51" t="s">
        <v>74</v>
      </c>
      <c r="E34" s="55">
        <v>8</v>
      </c>
      <c r="F34" s="52">
        <f t="shared" si="0"/>
        <v>6</v>
      </c>
      <c r="G34" s="43"/>
      <c r="H34" s="44">
        <v>3</v>
      </c>
      <c r="I34" s="44">
        <v>3</v>
      </c>
      <c r="J34" s="45"/>
      <c r="K34" s="42"/>
      <c r="L34" s="42"/>
      <c r="M34" s="41"/>
      <c r="N34" s="42"/>
      <c r="O34" s="41"/>
    </row>
    <row r="35" spans="1:15" s="21" customFormat="1" ht="20.25" customHeight="1" x14ac:dyDescent="0.25">
      <c r="A35" s="43" t="s">
        <v>77</v>
      </c>
      <c r="B35" s="43" t="s">
        <v>76</v>
      </c>
      <c r="C35" s="43" t="s">
        <v>93</v>
      </c>
      <c r="D35" s="51" t="s">
        <v>74</v>
      </c>
      <c r="E35" s="55">
        <v>8</v>
      </c>
      <c r="F35" s="52">
        <f t="shared" si="0"/>
        <v>4</v>
      </c>
      <c r="G35" s="43"/>
      <c r="H35" s="44">
        <v>2</v>
      </c>
      <c r="I35" s="44"/>
      <c r="J35" s="45">
        <v>2</v>
      </c>
      <c r="K35" s="42"/>
      <c r="L35" s="42"/>
      <c r="M35" s="41"/>
      <c r="N35" s="42"/>
      <c r="O35" s="41"/>
    </row>
    <row r="36" spans="1:15" s="21" customFormat="1" ht="20.25" customHeight="1" x14ac:dyDescent="0.25">
      <c r="A36" s="43" t="s">
        <v>100</v>
      </c>
      <c r="B36" s="43" t="s">
        <v>44</v>
      </c>
      <c r="C36" s="43" t="s">
        <v>87</v>
      </c>
      <c r="D36" s="51" t="s">
        <v>74</v>
      </c>
      <c r="E36" s="55">
        <v>8</v>
      </c>
      <c r="F36" s="52">
        <f t="shared" si="0"/>
        <v>4</v>
      </c>
      <c r="G36" s="43"/>
      <c r="H36" s="44">
        <v>4</v>
      </c>
      <c r="I36" s="44"/>
      <c r="J36" s="45"/>
      <c r="K36" s="42"/>
      <c r="L36" s="42"/>
      <c r="M36" s="41"/>
      <c r="N36" s="42"/>
      <c r="O36" s="41"/>
    </row>
    <row r="37" spans="1:15" s="21" customFormat="1" ht="20.25" customHeight="1" x14ac:dyDescent="0.25">
      <c r="A37" s="43" t="s">
        <v>161</v>
      </c>
      <c r="B37" s="43" t="s">
        <v>70</v>
      </c>
      <c r="C37" s="43" t="s">
        <v>87</v>
      </c>
      <c r="D37" s="51" t="s">
        <v>74</v>
      </c>
      <c r="E37" s="55">
        <v>8</v>
      </c>
      <c r="F37" s="52">
        <v>1</v>
      </c>
      <c r="G37" s="43"/>
      <c r="H37" s="44">
        <v>1</v>
      </c>
      <c r="I37" s="44"/>
      <c r="J37" s="45"/>
      <c r="K37" s="42"/>
      <c r="L37" s="42"/>
      <c r="M37" s="41"/>
      <c r="N37" s="42"/>
      <c r="O37" s="41"/>
    </row>
    <row r="38" spans="1:15" s="21" customFormat="1" ht="20.25" customHeight="1" x14ac:dyDescent="0.25">
      <c r="A38" s="43" t="s">
        <v>95</v>
      </c>
      <c r="B38" s="43" t="s">
        <v>40</v>
      </c>
      <c r="C38" s="43" t="s">
        <v>87</v>
      </c>
      <c r="D38" s="51" t="s">
        <v>74</v>
      </c>
      <c r="E38" s="55">
        <v>8</v>
      </c>
      <c r="F38" s="52">
        <f t="shared" si="0"/>
        <v>4</v>
      </c>
      <c r="G38" s="43"/>
      <c r="H38" s="43"/>
      <c r="I38" s="44">
        <v>4</v>
      </c>
      <c r="J38" s="45"/>
      <c r="K38" s="42"/>
      <c r="L38" s="42"/>
      <c r="M38" s="41"/>
      <c r="N38" s="42"/>
      <c r="O38" s="41"/>
    </row>
    <row r="39" spans="1:15" s="21" customFormat="1" ht="20.25" customHeight="1" x14ac:dyDescent="0.25">
      <c r="A39" s="43" t="s">
        <v>55</v>
      </c>
      <c r="B39" s="43" t="s">
        <v>46</v>
      </c>
      <c r="C39" s="43" t="s">
        <v>87</v>
      </c>
      <c r="D39" s="51" t="s">
        <v>74</v>
      </c>
      <c r="E39" s="55">
        <v>8</v>
      </c>
      <c r="F39" s="52">
        <f t="shared" si="0"/>
        <v>5</v>
      </c>
      <c r="G39" s="43"/>
      <c r="H39" s="44">
        <v>5</v>
      </c>
      <c r="I39" s="44"/>
      <c r="J39" s="45"/>
      <c r="K39" s="42"/>
      <c r="L39" s="42"/>
      <c r="M39" s="41"/>
      <c r="N39" s="42"/>
      <c r="O39" s="41"/>
    </row>
    <row r="40" spans="1:15" s="21" customFormat="1" ht="20.25" customHeight="1" x14ac:dyDescent="0.25">
      <c r="A40" s="43" t="s">
        <v>19</v>
      </c>
      <c r="B40" s="43" t="s">
        <v>70</v>
      </c>
      <c r="C40" s="43" t="s">
        <v>87</v>
      </c>
      <c r="D40" s="51" t="s">
        <v>74</v>
      </c>
      <c r="E40" s="55">
        <v>8</v>
      </c>
      <c r="F40" s="52">
        <f t="shared" si="0"/>
        <v>5</v>
      </c>
      <c r="G40" s="43"/>
      <c r="H40" s="44">
        <v>5</v>
      </c>
      <c r="I40" s="44"/>
      <c r="J40" s="45"/>
      <c r="K40" s="42"/>
      <c r="L40" s="42"/>
      <c r="M40" s="41"/>
      <c r="N40" s="42"/>
      <c r="O40" s="41"/>
    </row>
    <row r="41" spans="1:15" s="21" customFormat="1" ht="20.25" customHeight="1" x14ac:dyDescent="0.25">
      <c r="A41" s="43" t="s">
        <v>104</v>
      </c>
      <c r="B41" s="43" t="s">
        <v>70</v>
      </c>
      <c r="C41" s="43" t="s">
        <v>87</v>
      </c>
      <c r="D41" s="51" t="s">
        <v>74</v>
      </c>
      <c r="E41" s="55">
        <v>8</v>
      </c>
      <c r="F41" s="52">
        <f t="shared" si="0"/>
        <v>1</v>
      </c>
      <c r="G41" s="43"/>
      <c r="H41" s="44"/>
      <c r="I41" s="44">
        <v>1</v>
      </c>
      <c r="J41" s="45"/>
      <c r="K41" s="42"/>
      <c r="L41" s="42"/>
      <c r="M41" s="41"/>
      <c r="N41" s="42"/>
      <c r="O41" s="41"/>
    </row>
    <row r="42" spans="1:15" s="21" customFormat="1" ht="20.25" customHeight="1" x14ac:dyDescent="0.25">
      <c r="A42" s="43" t="s">
        <v>22</v>
      </c>
      <c r="B42" s="43" t="s">
        <v>46</v>
      </c>
      <c r="C42" s="43" t="s">
        <v>87</v>
      </c>
      <c r="D42" s="51" t="s">
        <v>74</v>
      </c>
      <c r="E42" s="55">
        <v>8</v>
      </c>
      <c r="F42" s="52">
        <f t="shared" si="0"/>
        <v>6</v>
      </c>
      <c r="G42" s="43"/>
      <c r="H42" s="44"/>
      <c r="I42" s="44">
        <v>6</v>
      </c>
      <c r="J42" s="45"/>
      <c r="K42" s="42"/>
      <c r="L42" s="42"/>
      <c r="M42" s="41"/>
      <c r="N42" s="42"/>
      <c r="O42" s="41"/>
    </row>
    <row r="43" spans="1:15" s="21" customFormat="1" ht="20.25" customHeight="1" x14ac:dyDescent="0.25">
      <c r="A43" s="43" t="s">
        <v>56</v>
      </c>
      <c r="B43" s="43" t="s">
        <v>46</v>
      </c>
      <c r="C43" s="43" t="s">
        <v>87</v>
      </c>
      <c r="D43" s="51" t="s">
        <v>74</v>
      </c>
      <c r="E43" s="55">
        <v>8</v>
      </c>
      <c r="F43" s="52">
        <f t="shared" si="0"/>
        <v>4</v>
      </c>
      <c r="G43" s="43"/>
      <c r="H43" s="43"/>
      <c r="I43" s="44">
        <v>4</v>
      </c>
      <c r="J43" s="45"/>
      <c r="K43" s="42"/>
      <c r="L43" s="42"/>
      <c r="M43" s="41"/>
      <c r="N43" s="42"/>
      <c r="O43" s="41"/>
    </row>
    <row r="44" spans="1:15" s="21" customFormat="1" ht="20.25" customHeight="1" x14ac:dyDescent="0.25">
      <c r="A44" s="43" t="s">
        <v>57</v>
      </c>
      <c r="B44" s="43" t="s">
        <v>118</v>
      </c>
      <c r="C44" s="43" t="s">
        <v>87</v>
      </c>
      <c r="D44" s="51" t="s">
        <v>128</v>
      </c>
      <c r="E44" s="55">
        <v>8</v>
      </c>
      <c r="F44" s="52">
        <f t="shared" si="0"/>
        <v>0</v>
      </c>
      <c r="G44" s="44"/>
      <c r="H44" s="44"/>
      <c r="I44" s="44"/>
      <c r="J44" s="45"/>
      <c r="K44" s="42"/>
      <c r="L44" s="42"/>
      <c r="M44" s="41"/>
      <c r="N44" s="42"/>
      <c r="O44" s="41"/>
    </row>
    <row r="45" spans="1:15" s="21" customFormat="1" ht="20.25" customHeight="1" thickBot="1" x14ac:dyDescent="0.3">
      <c r="A45" s="28"/>
      <c r="B45" s="22"/>
      <c r="C45" s="22"/>
      <c r="D45" s="32" t="s">
        <v>115</v>
      </c>
      <c r="E45" s="56">
        <f t="shared" ref="E45:J45" si="1">SUM(E23:E44)</f>
        <v>172</v>
      </c>
      <c r="F45" s="23">
        <f t="shared" si="1"/>
        <v>78</v>
      </c>
      <c r="G45" s="23">
        <f t="shared" si="1"/>
        <v>6</v>
      </c>
      <c r="H45" s="23">
        <f t="shared" si="1"/>
        <v>41</v>
      </c>
      <c r="I45" s="23">
        <f t="shared" si="1"/>
        <v>27</v>
      </c>
      <c r="J45" s="23">
        <f t="shared" si="1"/>
        <v>4</v>
      </c>
      <c r="K45" s="42"/>
      <c r="L45" s="42"/>
      <c r="M45" s="41"/>
      <c r="N45" s="42"/>
      <c r="O45" s="46"/>
    </row>
    <row r="46" spans="1:15" s="21" customFormat="1" ht="20.25" customHeight="1" x14ac:dyDescent="0.25">
      <c r="A46" s="29"/>
      <c r="B46" s="30"/>
      <c r="C46" s="30"/>
      <c r="D46" s="33"/>
      <c r="E46" s="31"/>
      <c r="F46" s="42"/>
      <c r="G46" s="42"/>
      <c r="H46" s="42"/>
      <c r="I46" s="42"/>
      <c r="J46" s="42"/>
      <c r="K46" s="42"/>
      <c r="L46" s="42"/>
      <c r="M46" s="41"/>
      <c r="N46" s="42"/>
      <c r="O46" s="46"/>
    </row>
    <row r="47" spans="1:15" s="25" customFormat="1" ht="21.75" customHeight="1" thickBot="1" x14ac:dyDescent="0.3">
      <c r="A47" s="34" t="s">
        <v>114</v>
      </c>
      <c r="B47" s="26"/>
      <c r="C47" s="26"/>
      <c r="D47" s="26"/>
      <c r="E47" s="27"/>
      <c r="F47" s="71"/>
      <c r="G47" s="48"/>
      <c r="H47" s="48"/>
      <c r="I47" s="48"/>
      <c r="J47" s="48"/>
      <c r="K47" s="48"/>
      <c r="L47" s="49"/>
      <c r="M47" s="48"/>
      <c r="N47" s="49"/>
    </row>
    <row r="48" spans="1:15" s="21" customFormat="1" ht="20.25" customHeight="1" x14ac:dyDescent="0.25">
      <c r="A48" s="37" t="s">
        <v>43</v>
      </c>
      <c r="B48" s="37" t="s">
        <v>44</v>
      </c>
      <c r="C48" s="37"/>
      <c r="D48" s="57" t="s">
        <v>94</v>
      </c>
      <c r="E48" s="59">
        <v>5</v>
      </c>
      <c r="F48" s="42"/>
      <c r="G48" s="42"/>
      <c r="H48" s="42"/>
      <c r="I48" s="42"/>
      <c r="J48" s="42"/>
      <c r="K48" s="42"/>
      <c r="L48" s="41"/>
      <c r="M48" s="42"/>
      <c r="N48" s="41"/>
    </row>
    <row r="49" spans="1:14" s="21" customFormat="1" ht="20.25" customHeight="1" x14ac:dyDescent="0.25">
      <c r="A49" s="37" t="s">
        <v>48</v>
      </c>
      <c r="B49" s="37" t="s">
        <v>49</v>
      </c>
      <c r="C49" s="37"/>
      <c r="D49" s="57" t="s">
        <v>50</v>
      </c>
      <c r="E49" s="60">
        <v>4</v>
      </c>
      <c r="F49" s="42"/>
      <c r="G49" s="42"/>
      <c r="H49" s="42"/>
      <c r="I49" s="42"/>
      <c r="J49" s="42"/>
      <c r="K49" s="42"/>
      <c r="L49" s="41"/>
      <c r="M49" s="42"/>
      <c r="N49" s="41"/>
    </row>
    <row r="50" spans="1:14" s="21" customFormat="1" ht="20.25" customHeight="1" x14ac:dyDescent="0.25">
      <c r="A50" s="37" t="s">
        <v>52</v>
      </c>
      <c r="B50" s="37" t="s">
        <v>70</v>
      </c>
      <c r="C50" s="37"/>
      <c r="D50" s="57" t="s">
        <v>102</v>
      </c>
      <c r="E50" s="60">
        <v>4</v>
      </c>
      <c r="F50" s="42"/>
      <c r="G50" s="42"/>
      <c r="H50" s="42"/>
      <c r="I50" s="42"/>
      <c r="J50" s="42"/>
      <c r="K50" s="42"/>
      <c r="L50" s="41"/>
      <c r="M50" s="42"/>
      <c r="N50" s="41"/>
    </row>
    <row r="51" spans="1:14" s="21" customFormat="1" ht="20.25" customHeight="1" x14ac:dyDescent="0.25">
      <c r="A51" s="37" t="s">
        <v>53</v>
      </c>
      <c r="B51" s="37" t="s">
        <v>70</v>
      </c>
      <c r="C51" s="37"/>
      <c r="D51" s="57" t="s">
        <v>85</v>
      </c>
      <c r="E51" s="60">
        <v>4</v>
      </c>
      <c r="F51" s="42"/>
      <c r="G51" s="42"/>
      <c r="H51" s="42"/>
      <c r="I51" s="42"/>
      <c r="J51" s="42"/>
      <c r="K51" s="42"/>
      <c r="L51" s="41"/>
      <c r="M51" s="42"/>
      <c r="N51" s="41"/>
    </row>
    <row r="52" spans="1:14" s="21" customFormat="1" ht="20.25" customHeight="1" x14ac:dyDescent="0.25">
      <c r="A52" s="37" t="s">
        <v>42</v>
      </c>
      <c r="B52" s="37" t="s">
        <v>45</v>
      </c>
      <c r="C52" s="37"/>
      <c r="D52" s="58" t="s">
        <v>74</v>
      </c>
      <c r="E52" s="60">
        <v>2</v>
      </c>
      <c r="F52" s="42"/>
      <c r="G52" s="42"/>
      <c r="H52" s="42"/>
      <c r="I52" s="42"/>
      <c r="J52" s="42"/>
      <c r="K52" s="42"/>
      <c r="L52" s="41"/>
      <c r="M52" s="42"/>
      <c r="N52" s="41"/>
    </row>
    <row r="53" spans="1:14" s="41" customFormat="1" ht="20.25" customHeight="1" thickBot="1" x14ac:dyDescent="0.3">
      <c r="D53" s="32" t="s">
        <v>140</v>
      </c>
      <c r="E53" s="65">
        <f>SUM(E48:E52)</f>
        <v>19</v>
      </c>
      <c r="F53" s="42"/>
      <c r="G53" s="42"/>
      <c r="H53" s="42"/>
      <c r="I53" s="42"/>
      <c r="J53" s="42"/>
      <c r="K53" s="42"/>
      <c r="L53" s="42"/>
    </row>
    <row r="54" spans="1:14" s="41" customFormat="1" ht="20.25" customHeight="1" x14ac:dyDescent="0.25">
      <c r="E54" s="42"/>
      <c r="F54" s="42"/>
      <c r="G54" s="42"/>
      <c r="H54" s="42"/>
      <c r="I54" s="42"/>
      <c r="J54" s="42"/>
      <c r="K54" s="42"/>
      <c r="L54" s="42"/>
    </row>
    <row r="55" spans="1:14" s="1" customFormat="1" ht="20.25" customHeight="1" x14ac:dyDescent="0.25">
      <c r="D55" s="20"/>
      <c r="E55" s="19"/>
      <c r="F55" s="19"/>
      <c r="G55" s="19"/>
      <c r="H55" s="19"/>
      <c r="I55" s="19"/>
      <c r="J55" s="19"/>
      <c r="K55" s="19"/>
      <c r="L55" s="3"/>
    </row>
    <row r="56" spans="1:14" s="1" customFormat="1" ht="20.25" customHeight="1" x14ac:dyDescent="0.25">
      <c r="D56" s="19"/>
      <c r="F56" s="19"/>
      <c r="G56" s="19"/>
      <c r="H56" s="42"/>
      <c r="I56" s="42"/>
      <c r="J56" s="21"/>
      <c r="K56" s="3"/>
      <c r="L56" s="3"/>
    </row>
    <row r="57" spans="1:14" s="1" customFormat="1" ht="20.25" customHeight="1" x14ac:dyDescent="0.25">
      <c r="A57" s="6" t="s">
        <v>54</v>
      </c>
      <c r="D57" s="20"/>
      <c r="E57" s="72" t="s">
        <v>146</v>
      </c>
      <c r="F57" s="72"/>
      <c r="G57" s="72"/>
      <c r="H57" s="42"/>
      <c r="I57" s="42"/>
      <c r="J57" s="21"/>
      <c r="L57" s="3"/>
    </row>
    <row r="58" spans="1:14" s="1" customFormat="1" ht="20.25" customHeight="1" x14ac:dyDescent="0.25">
      <c r="A58" s="1" t="s">
        <v>55</v>
      </c>
      <c r="D58" s="83" t="s">
        <v>70</v>
      </c>
      <c r="E58" s="73">
        <v>1</v>
      </c>
      <c r="F58" s="73">
        <v>1</v>
      </c>
      <c r="G58" s="19"/>
      <c r="H58" s="42"/>
      <c r="I58" s="42"/>
      <c r="J58" s="21"/>
      <c r="L58" s="3"/>
    </row>
    <row r="59" spans="1:14" s="1" customFormat="1" ht="20.25" customHeight="1" x14ac:dyDescent="0.25">
      <c r="A59" s="1" t="s">
        <v>56</v>
      </c>
      <c r="D59" s="83" t="s">
        <v>40</v>
      </c>
      <c r="E59" s="73">
        <v>0.5</v>
      </c>
      <c r="F59" s="73">
        <v>0.5</v>
      </c>
      <c r="G59" s="19"/>
      <c r="H59" s="42"/>
      <c r="I59" s="42"/>
      <c r="J59" s="21"/>
      <c r="L59" s="3"/>
    </row>
    <row r="60" spans="1:14" s="1" customFormat="1" ht="20.25" customHeight="1" x14ac:dyDescent="0.25">
      <c r="A60" s="1" t="s">
        <v>57</v>
      </c>
      <c r="D60" s="83" t="s">
        <v>45</v>
      </c>
      <c r="E60" s="73">
        <v>1</v>
      </c>
      <c r="F60" s="73">
        <v>1</v>
      </c>
      <c r="G60" s="19"/>
      <c r="H60" s="85"/>
      <c r="I60" s="42"/>
      <c r="J60" s="21"/>
      <c r="L60" s="3"/>
    </row>
    <row r="61" spans="1:14" ht="15.75" thickBot="1" x14ac:dyDescent="0.3">
      <c r="D61" s="83" t="s">
        <v>147</v>
      </c>
      <c r="E61" s="74">
        <v>0</v>
      </c>
      <c r="F61" s="74">
        <v>0.5</v>
      </c>
      <c r="G61" s="62"/>
      <c r="H61" s="86"/>
      <c r="I61" s="87"/>
      <c r="J61" s="88"/>
    </row>
    <row r="62" spans="1:14" ht="15.75" thickTop="1" x14ac:dyDescent="0.25">
      <c r="A62" s="6" t="s">
        <v>58</v>
      </c>
      <c r="D62" s="84"/>
      <c r="E62" s="82">
        <f>SUM(E58:E61)</f>
        <v>2.5</v>
      </c>
      <c r="F62" s="82">
        <f>SUM(F58:F61)</f>
        <v>3</v>
      </c>
      <c r="G62" s="62"/>
      <c r="H62" s="89"/>
      <c r="I62" s="87"/>
      <c r="J62" s="88"/>
    </row>
    <row r="63" spans="1:14" ht="35.25" customHeight="1" x14ac:dyDescent="0.25">
      <c r="A63" s="1" t="s">
        <v>59</v>
      </c>
      <c r="D63" s="62"/>
      <c r="E63" s="62"/>
      <c r="F63" s="62"/>
      <c r="G63" s="62"/>
      <c r="H63" s="85"/>
      <c r="I63" s="90"/>
      <c r="J63" s="88"/>
    </row>
    <row r="64" spans="1:14" x14ac:dyDescent="0.25">
      <c r="A64" s="1" t="s">
        <v>60</v>
      </c>
      <c r="D64" s="91" t="s">
        <v>150</v>
      </c>
      <c r="E64" s="92">
        <f>E18+E53+E45</f>
        <v>333</v>
      </c>
      <c r="F64" s="92" t="s">
        <v>151</v>
      </c>
      <c r="G64" s="93"/>
    </row>
    <row r="65" spans="1:7" x14ac:dyDescent="0.25">
      <c r="A65" s="1" t="s">
        <v>61</v>
      </c>
      <c r="D65" s="94" t="s">
        <v>152</v>
      </c>
      <c r="E65" s="95">
        <f>E64*40/1768</f>
        <v>7.5339366515837103</v>
      </c>
      <c r="F65" s="62" t="s">
        <v>153</v>
      </c>
      <c r="G65" s="96"/>
    </row>
    <row r="66" spans="1:7" x14ac:dyDescent="0.25">
      <c r="A66" s="1" t="s">
        <v>62</v>
      </c>
      <c r="D66" s="97"/>
      <c r="E66" s="62"/>
      <c r="F66" s="62"/>
      <c r="G66" s="96"/>
    </row>
    <row r="67" spans="1:7" x14ac:dyDescent="0.25">
      <c r="D67" s="98" t="s">
        <v>154</v>
      </c>
      <c r="E67" s="95">
        <f>E65/2</f>
        <v>3.7669683257918551</v>
      </c>
      <c r="F67" s="62" t="s">
        <v>155</v>
      </c>
      <c r="G67" s="96"/>
    </row>
    <row r="68" spans="1:7" x14ac:dyDescent="0.25">
      <c r="D68" s="99" t="s">
        <v>156</v>
      </c>
      <c r="E68" s="100">
        <f>E67*1.2</f>
        <v>4.5203619909502262</v>
      </c>
      <c r="F68" s="101" t="s">
        <v>157</v>
      </c>
      <c r="G68" s="102"/>
    </row>
  </sheetData>
  <pageMargins left="0.7" right="0.7" top="0.75" bottom="0.75" header="0.3" footer="0.3"/>
  <pageSetup paperSize="17" scale="50" orientation="landscape" r:id="rId1"/>
  <rowBreaks count="1" manualBreakCount="1">
    <brk id="19" max="16383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First Estimate</vt:lpstr>
      <vt:lpstr>Yearly Breakdown</vt:lpstr>
      <vt:lpstr>'Yearly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C. Drennan x2160 09298N</dc:creator>
  <cp:lastModifiedBy>Craig C. Drennan x2160 09298N</cp:lastModifiedBy>
  <cp:lastPrinted>2018-01-05T20:38:24Z</cp:lastPrinted>
  <dcterms:created xsi:type="dcterms:W3CDTF">2017-12-14T19:45:56Z</dcterms:created>
  <dcterms:modified xsi:type="dcterms:W3CDTF">2018-01-12T13:54:27Z</dcterms:modified>
</cp:coreProperties>
</file>