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pellico\Desktop\"/>
    </mc:Choice>
  </mc:AlternateContent>
  <xr:revisionPtr revIDLastSave="0" documentId="8_{343A70CB-E356-4562-B17F-AEF5C8D10262}" xr6:coauthVersionLast="31" xr6:coauthVersionMax="31" xr10:uidLastSave="{00000000-0000-0000-0000-000000000000}"/>
  <bookViews>
    <workbookView xWindow="0" yWindow="470" windowWidth="28800" windowHeight="16100" activeTab="1" xr2:uid="{4C051404-793F-4383-A82F-86C3B606C313}"/>
  </bookViews>
  <sheets>
    <sheet name="Planning by Percentage" sheetId="5" r:id="rId1"/>
    <sheet name="Planning by FTEs" sheetId="1" r:id="rId2"/>
    <sheet name="Lab Activities" sheetId="3" r:id="rId3"/>
    <sheet name="Lab Capabilities" sheetId="4" r:id="rId4"/>
    <sheet name="OHAP Functional Categories" sheetId="2" r:id="rId5"/>
    <sheet name="OHAP Functional Roles" sheetId="7" r:id="rId6"/>
    <sheet name="Completed Activities" sheetId="6" r:id="rId7"/>
  </sheets>
  <definedNames>
    <definedName name="owssvr__5" localSheetId="3" hidden="1">'Lab Capabilities'!$B$1:$H$126</definedName>
    <definedName name="owssvr__6" localSheetId="2" hidden="1">'Lab Activities'!$D$1:$J$119</definedName>
    <definedName name="_xlnm.Print_Area" localSheetId="1">'Planning by FTEs'!$A$1:$R$28</definedName>
    <definedName name="_xlnm.Print_Area" localSheetId="0">'Planning by Percentage'!$A$1:$S$20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 l="1"/>
  <c r="R25" i="1"/>
  <c r="Q25" i="1"/>
  <c r="P25" i="1"/>
  <c r="O25" i="1"/>
  <c r="N25" i="1"/>
  <c r="M25" i="1"/>
  <c r="L25" i="1"/>
  <c r="K25" i="1"/>
  <c r="J25" i="1"/>
  <c r="I25" i="1"/>
  <c r="H25" i="1"/>
  <c r="D25" i="1"/>
  <c r="C25" i="1"/>
  <c r="D26" i="1"/>
  <c r="C26" i="1"/>
  <c r="D20" i="1" l="1"/>
  <c r="C20" i="1"/>
  <c r="D24" i="1"/>
  <c r="C24" i="1"/>
  <c r="D14" i="1"/>
  <c r="C14" i="1"/>
  <c r="D19" i="1"/>
  <c r="C19" i="1"/>
  <c r="D16" i="1"/>
  <c r="C16" i="1"/>
  <c r="D13" i="1"/>
  <c r="C13" i="1"/>
  <c r="S23" i="1" l="1"/>
  <c r="R23" i="1"/>
  <c r="Q23" i="1"/>
  <c r="P23" i="1"/>
  <c r="O23" i="1"/>
  <c r="N23" i="1"/>
  <c r="M23" i="1"/>
  <c r="L23" i="1"/>
  <c r="K23" i="1"/>
  <c r="J23" i="1"/>
  <c r="I23" i="1"/>
  <c r="H23" i="1"/>
  <c r="S22" i="1"/>
  <c r="R22" i="1"/>
  <c r="Q22" i="1"/>
  <c r="P22" i="1"/>
  <c r="P28" i="1" s="1"/>
  <c r="O22" i="1"/>
  <c r="N22" i="1"/>
  <c r="M22" i="1"/>
  <c r="L22" i="1"/>
  <c r="K22" i="1"/>
  <c r="J22" i="1"/>
  <c r="I22" i="1"/>
  <c r="H22" i="1"/>
  <c r="H28" i="1" s="1"/>
  <c r="J28" i="1"/>
  <c r="S18" i="1"/>
  <c r="R18" i="1"/>
  <c r="Q18" i="1"/>
  <c r="P18" i="1"/>
  <c r="O18" i="1"/>
  <c r="N18" i="1"/>
  <c r="N28" i="1" s="1"/>
  <c r="M18" i="1"/>
  <c r="M28" i="1" s="1"/>
  <c r="L18" i="1"/>
  <c r="K18" i="1"/>
  <c r="J18" i="1"/>
  <c r="I18" i="1"/>
  <c r="H18" i="1"/>
  <c r="R28" i="1"/>
  <c r="S28" i="1" l="1"/>
  <c r="Q28" i="1"/>
  <c r="K28" i="1"/>
  <c r="O28" i="1"/>
  <c r="I28" i="1"/>
  <c r="L28" i="1"/>
  <c r="C12" i="1"/>
  <c r="D12" i="1"/>
  <c r="C15" i="1"/>
  <c r="D15" i="1"/>
  <c r="C17" i="1"/>
  <c r="D17" i="1"/>
  <c r="C18" i="1"/>
  <c r="D18" i="1"/>
  <c r="C21" i="1"/>
  <c r="D21" i="1"/>
  <c r="C22" i="1"/>
  <c r="D22" i="1"/>
  <c r="C23" i="1"/>
  <c r="D23" i="1"/>
  <c r="C27" i="1"/>
  <c r="D27" i="1"/>
  <c r="I8" i="6" l="1"/>
  <c r="A8" i="6"/>
  <c r="I7" i="6"/>
  <c r="A7" i="6"/>
  <c r="I6" i="6"/>
  <c r="A6" i="6"/>
  <c r="I5" i="6"/>
  <c r="A5" i="6"/>
  <c r="I4" i="6"/>
  <c r="A4" i="6"/>
  <c r="I3" i="6"/>
  <c r="A3" i="6"/>
  <c r="I2" i="6"/>
  <c r="A2" i="6"/>
  <c r="E18" i="5"/>
  <c r="D18" i="5"/>
  <c r="C18" i="5"/>
  <c r="E17" i="5"/>
  <c r="D17" i="5"/>
  <c r="C17" i="5"/>
  <c r="E16" i="5"/>
  <c r="D16" i="5"/>
  <c r="C16" i="5"/>
  <c r="E15" i="5"/>
  <c r="D15" i="5"/>
  <c r="C15" i="5"/>
  <c r="E14" i="5"/>
  <c r="D14" i="5"/>
  <c r="C14" i="5"/>
  <c r="E13" i="5"/>
  <c r="D13" i="5"/>
  <c r="C13" i="5"/>
  <c r="E12" i="5"/>
  <c r="D12" i="5"/>
  <c r="C12" i="5"/>
  <c r="E11" i="5"/>
  <c r="D11" i="5"/>
  <c r="C11" i="5"/>
  <c r="D11" i="1" l="1"/>
  <c r="C11" i="1"/>
  <c r="D5" i="5"/>
  <c r="C5" i="5" l="1"/>
  <c r="D5" i="1"/>
  <c r="E5" i="5"/>
  <c r="C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ecrowley\AppData\Local\Microsoft\Windows\INetCache\IE\V1Y5PRED\owssvr (5).iqy" keepAlive="1" name="owssvr (5)" type="5" refreshedVersion="6" minRefreshableVersion="3" saveData="1">
    <dbPr connection="Provider=Microsoft.Office.List.OLEDB.2.0;Data Source=&quot;&quot;;ApplicationName=Excel;Version=12.0.0.0" command="&lt;LIST&gt;&lt;VIEWGUID&gt;{238544AF-FEE0-43AD-9EDB-83D9B3800D05}&lt;/VIEWGUID&gt;&lt;LISTNAME&gt;{F38B10F2-D3C0-429C-B155-8FE9CB77127D}&lt;/LISTNAME&gt;&lt;LISTWEB&gt;https://fermipoint.fnal.gov/organization/ocoo/ippm/_vti_bin&lt;/LISTWEB&gt;&lt;LISTSUBWEB&gt;&lt;/LISTSUBWEB&gt;&lt;ROOTFOLDER&gt;/organization/ocoo/ippm/Lists/Lab Capabilities&lt;/ROOTFOLDER&gt;&lt;/LIST&gt;" commandType="5"/>
  </connection>
  <connection id="2" xr16:uid="{00000000-0015-0000-FFFF-FFFF01000000}" odcFile="C:\Users\ecrowley\AppData\Local\Microsoft\Windows\INetCache\IE\OS4JHRFG\owssvr (6).iqy" keepAlive="1" name="owssvr (6)" type="5" refreshedVersion="6" minRefreshableVersion="3" saveData="1">
    <dbPr connection="Provider=Microsoft.Office.List.OLEDB.2.0;Data Source=&quot;&quot;;ApplicationName=Excel;Version=12.0.0.0" command="&lt;LIST&gt;&lt;VIEWGUID&gt;{73EA226D-6BC8-4072-BCE4-2BEB1E0D6647}&lt;/VIEWGUID&gt;&lt;LISTNAME&gt;{02BE21C4-8E94-4F39-891D-2E263AE38D69}&lt;/LISTNAME&gt;&lt;LISTWEB&gt;https://fermipoint.fnal.gov/organization/ocoo/ippm/_vti_bin&lt;/LISTWEB&gt;&lt;LISTSUBWEB&gt;&lt;/LISTSUBWEB&gt;&lt;ROOTFOLDER&gt;/organization/ocoo/ippm/Lists/Lab Activities&lt;/ROOTFOLDER&gt;&lt;/LIST&gt;" commandType="5"/>
  </connection>
</connections>
</file>

<file path=xl/sharedStrings.xml><?xml version="1.0" encoding="utf-8"?>
<sst xmlns="http://schemas.openxmlformats.org/spreadsheetml/2006/main" count="2565" uniqueCount="1412">
  <si>
    <t>FY19</t>
  </si>
  <si>
    <t>FY20</t>
  </si>
  <si>
    <t>FY21</t>
  </si>
  <si>
    <t>FY22</t>
  </si>
  <si>
    <t>FY23</t>
  </si>
  <si>
    <t>FY24</t>
  </si>
  <si>
    <t>FY25</t>
  </si>
  <si>
    <t>FY26</t>
  </si>
  <si>
    <t>FY27</t>
  </si>
  <si>
    <t>FY28</t>
  </si>
  <si>
    <t>FY29</t>
  </si>
  <si>
    <t>FY30</t>
  </si>
  <si>
    <t>OHAP Functional Category</t>
  </si>
  <si>
    <t>Procurement</t>
  </si>
  <si>
    <t>Project Management</t>
  </si>
  <si>
    <t>Engineer: Civil</t>
  </si>
  <si>
    <t>Engineer: Electrical</t>
  </si>
  <si>
    <t>Engineer: Mechanical</t>
  </si>
  <si>
    <t>ES&amp;H</t>
  </si>
  <si>
    <t>Neutrino Cross-Section Analysis Expertise</t>
  </si>
  <si>
    <t>Facilities Management</t>
  </si>
  <si>
    <t>Information Technology</t>
  </si>
  <si>
    <t>Scientist: Scientist</t>
  </si>
  <si>
    <t>Scientist: Postdoc</t>
  </si>
  <si>
    <t>Technical: Alignment</t>
  </si>
  <si>
    <t>Technical: Design</t>
  </si>
  <si>
    <t>Technical: Electrical Technician</t>
  </si>
  <si>
    <t>Technical: Mechanical Technician</t>
  </si>
  <si>
    <t>Technical: Operations</t>
  </si>
  <si>
    <t>Technical: Other</t>
  </si>
  <si>
    <t>OHAP Functional Categories</t>
  </si>
  <si>
    <t>Lab Activity</t>
  </si>
  <si>
    <t>LA-00370</t>
  </si>
  <si>
    <t>PIP-II Project</t>
  </si>
  <si>
    <t>LA-00180</t>
  </si>
  <si>
    <t>LBNF/DUNE Project (FY18 PEMP)</t>
  </si>
  <si>
    <t>LA-00160</t>
  </si>
  <si>
    <t>LA-01000</t>
  </si>
  <si>
    <t>HL-LHC CMS Detector Upgrade Project</t>
  </si>
  <si>
    <t>LA-00070</t>
  </si>
  <si>
    <t>Mu2e Project</t>
  </si>
  <si>
    <t>LC-03000</t>
  </si>
  <si>
    <t>Neutrino Oscillation Analysis Expertise</t>
  </si>
  <si>
    <t>Neutrino Detector Operations Expertise</t>
  </si>
  <si>
    <t>Neutrino Detector Design and R&amp;D Expertise</t>
  </si>
  <si>
    <t>Neutrino Campus Facility</t>
  </si>
  <si>
    <t>Noble Liquid Detector Development Facility</t>
  </si>
  <si>
    <t>LC-03020</t>
  </si>
  <si>
    <t>LC-03030</t>
  </si>
  <si>
    <t>LC-13000</t>
  </si>
  <si>
    <t>LC-13010</t>
  </si>
  <si>
    <t>LC-03010</t>
  </si>
  <si>
    <t>Capability Type</t>
  </si>
  <si>
    <t>Capability Owner</t>
  </si>
  <si>
    <t>Neutrino Division</t>
  </si>
  <si>
    <t>Lab Capability</t>
  </si>
  <si>
    <t>Select a Lab Capability</t>
  </si>
  <si>
    <t>Select an OHAP Functional Category</t>
  </si>
  <si>
    <t>LA-ID</t>
  </si>
  <si>
    <t>Activity Description</t>
  </si>
  <si>
    <t>Activity Type</t>
  </si>
  <si>
    <t>Activity Owner</t>
  </si>
  <si>
    <t>Work Lead</t>
  </si>
  <si>
    <t>Applies to FY-nn</t>
  </si>
  <si>
    <t>LA-01710</t>
  </si>
  <si>
    <t>Accelerator Operations General (PARENT)</t>
  </si>
  <si>
    <t>The general operations support covers the control room operations crew, alignment support, magnet repairs, other division labor in support of shutdowns, accelerator modeling, and general expenses.​</t>
  </si>
  <si>
    <t>Operations</t>
  </si>
  <si>
    <t>Accelerator Division</t>
  </si>
  <si>
    <t>Mary E Convery;#185</t>
  </si>
  <si>
    <t>FY17;#FY18;#FY19;#FY20;#FY21;#FY22;#FY23;#FY24;#FY25;#FY26;#FY27;#FY28;#FY29;#FY30</t>
  </si>
  <si>
    <t>LA-02480</t>
  </si>
  <si>
    <t>Active Archive Facility R&amp;D</t>
  </si>
  <si>
    <t>​needs a descriptiong. </t>
  </si>
  <si>
    <t>Scientific Computing Division</t>
  </si>
  <si>
    <t>Gene A Oleynik;#433</t>
  </si>
  <si>
    <t>LA-01880</t>
  </si>
  <si>
    <t>ADMX Operations</t>
  </si>
  <si>
    <t xml:space="preserve">Develop and operate the Axion Dark Matter Search experiment (ADMX). This is a Generation 2 (G2) dark matter experiment.
</t>
  </si>
  <si>
    <t>Particle Physics Division</t>
  </si>
  <si>
    <t>Andrew Sonnenschein;#3035</t>
  </si>
  <si>
    <t>FY17;#FY18;#FY19;#FY20</t>
  </si>
  <si>
    <t>LA-01680</t>
  </si>
  <si>
    <t>ASIC Development Facility Operations</t>
  </si>
  <si>
    <t xml:space="preserve">​ASIC development facility for HEP and broader science community 
</t>
  </si>
  <si>
    <t>Robert S Tschirhart;#939</t>
  </si>
  <si>
    <t>LA-01750</t>
  </si>
  <si>
    <t>Beam Delivery Systems Operations</t>
  </si>
  <si>
    <t xml:space="preserve">Beam delivery systems covers operations and maintenance of the beam transfer lines and associaated infrastructure to the short baseline neutrino program (Booster to target), the long baseline neutrino program (Main Injector to target station), and to the switchyard and test beam experiments (Main Injector to target stations). Approximatley 8km of beam lines are included.​  Participate in or lead the design of new beamlines.
</t>
  </si>
  <si>
    <t>Thomas R Kobilarcik;#247</t>
  </si>
  <si>
    <t>LA-01770</t>
  </si>
  <si>
    <t>CMB SPT-3G Operations</t>
  </si>
  <si>
    <t xml:space="preserve">Maintain operation operations of the SPT-3G camera and SPT telescope at the South Pole.  Fermilab is responsible for operations of the SPT-3G camera, which includes maintenance ​of the telescope and camera during the austral summer.  This also includes characterizing and optimizing the performance of the detectors and readout during the observing season, and optimizing design of the SPT-3G survey to maximize science return of the survey.  ​
</t>
  </si>
  <si>
    <t>Bradford Benson;#7196</t>
  </si>
  <si>
    <t>FY17;#FY18;#FY19;#FY20;#FY21;#FY22</t>
  </si>
  <si>
    <t>LA-00040</t>
  </si>
  <si>
    <t>CMS Detector Operations (PARENT)</t>
  </si>
  <si>
    <t xml:space="preserve">Maintain and operate the CMS detector. This lab activity includes activities associated with coordination and management tasks.
</t>
  </si>
  <si>
    <t>Lothar A Bauerdick;#447</t>
  </si>
  <si>
    <t>LA-01650</t>
  </si>
  <si>
    <t>CMS Science Software and Workflow Operations</t>
  </si>
  <si>
    <t>​Software framework and workflow deployment and operations for CMS</t>
  </si>
  <si>
    <t/>
  </si>
  <si>
    <t>LA-00620</t>
  </si>
  <si>
    <t>CMS Scientific Computing Facilities Operations</t>
  </si>
  <si>
    <t>​Maintain and operate the CMS software systems for the Tier1 facility.  This lab activity includes activities associated with coordination and management tasks.​​</t>
  </si>
  <si>
    <t>Panagiotis Spentzouris;#927</t>
  </si>
  <si>
    <t>LA-01780</t>
  </si>
  <si>
    <t>Common Detector Operations</t>
  </si>
  <si>
    <t xml:space="preserve">General technical support for various experiments at the laboratory​ such as controls engineering, general technician support, small ala cart engineering requests. For example, neutrino experiments, muon experiments, and astrophysics experiments depend on this support.
</t>
  </si>
  <si>
    <t>Jonathan Lewis;#1287</t>
  </si>
  <si>
    <t>LA-01260</t>
  </si>
  <si>
    <t>Common Test Facility Operations (PARENT)</t>
  </si>
  <si>
    <t xml:space="preserve">Common test facility operations inludes the operation of the following facilities: Silicon Detector Facility (SiDet), Precision Metrology Facility, Rapid Prototyping and Special Materials Facility, and Custom Detector Technologies.
</t>
  </si>
  <si>
    <t>LA-01760</t>
  </si>
  <si>
    <t>Controls and Instrumentation Operations</t>
  </si>
  <si>
    <t xml:space="preserve">Controls and instrumentation is an activity with responsibilities that span the accelerator complex. The controls scope includes the central controls network, console hardware and software, front end hardware and software, databases, maintenance, and licensing. ​Instrumentation scope includes devices to measure beam paramenters such as intensity or beam profile.
</t>
  </si>
  <si>
    <t>Nathan Eddy;#2565;#James F Patrick;#109</t>
  </si>
  <si>
    <t>LA-01840</t>
  </si>
  <si>
    <t>Conventional Magnet Fabrication Operations</t>
  </si>
  <si>
    <t xml:space="preserve">The Conventional Magnet Facility (CMF) supports construction of room temperature magnets, small superconducting magnets, and occasional other projects.  The capabilities include a grit blast booth, rotating tables for winding coils, a large oven for vacuum impregnation, a large oven for coil curing, stacking tables for building laminated magnet cores, an electro-magnet for magnetizing permanent magnets, instruments for in-process inspection of mechanical and electrical properties, an oven for debonding any vacuum impregnated component.  Essentially every magnet in the Fermilab accelerator complex comes through CMF, as well as some non-HEP work:  PIP, Booster, Recycler, Main Injector, NOvA, Muon Campus (AIP, g-2 beamlines, Mu2e beamlines), FAST, IOTA, PXIE,  APS MBA Upgrade. 
The operation of theConventional Magnet Fabrication Facilityincludes equipment maintenance, calibration, repair, and upgrades; operator training; production oversight; consumables like Argon gas and liquid nitrogn;general improvements. These operationsare funded by Accelerator Operations B&amp;R.  Use of the equipment to workm on magnets or other devices is funded by projects, programs, and acelerator operations. 
</t>
  </si>
  <si>
    <t>Technical Division</t>
  </si>
  <si>
    <t>Gueorgui Velev;#3075;#Technical Division Members;#3328</t>
  </si>
  <si>
    <t>LA-00420</t>
  </si>
  <si>
    <t>Cryogenic Operations</t>
  </si>
  <si>
    <t>The Cryogenics Operations thrust of the Fermi-CARD B&amp;R covers the operation and maintenance of cryogenic systems that support test facilities at IB1, MDB, NML, and CMTF. 
The IB1 Helium Refrigerator is a major system that supports testing of SRF cavities and superconducting magnets.  The refrigerator liquefies helium gas, which is kept in a storage Dewar and distributed as needed to cryogenic test stands.  The helium that boils during tests is  captured in large gas buffer tanks, purified, and recirculated to the extent possible.  Losses must be restored with new helium purchases. 
The superconducting magnets tested currently include model magnets and prototypes for LARP, test magnets for the High Field Magnets Program, quadrupole magnets for the LCLS-II project, current leads for the Mu2e solenoids, and solenoid magnets for PIP-II.  Starting in FY19, testing of production magnets for HL LHC Accelerator Upgrade Porject will replace the LARP work.
SRF cavities include an active R&amp;D program exploring multiple cavity fabrication and processing approaches, LCLS-II production cavity testing, and PIP-II R&amp;D.
Tasks associated with this activity include the daily operation of the plant, maintenance (planned and unplanned), and improvements to operational reliability, efficiency, and capacity. 
The plant liquefaction and gas storage capacity currently limit measurement through-put on occasion, and demand for liquid helium to meet project schedules is projected to limit the ability to meet project and program needs.  To meet these needs, a multi-year, funding-limited improvement program has been under way for 8 years.  The next phase includes increasing the storage capacity for both liquid and gaseous helium to allow better use of the existing liquefaction capacity.  The following phase would be to increase the liquefaction capacity. 
The MDB cryo plant supports the Horizontal Test Stand (HTS) and Spoke Test Cryostat (STC), both used primarily for testing dressed SRF cavities.
The NML cryo plant supports the Fermilab Accelerator Science and Technology (FAST) facility. 
The Cryomodule Test Facility (CMTF) cryo plant supplies both the cryomodule test stand, currently being used to test LCLS-II cryomodules and the PIP-II front end R&amp;D.</t>
  </si>
  <si>
    <t>Arkadiy L Klebaner;#200</t>
  </si>
  <si>
    <t>LA-02240</t>
  </si>
  <si>
    <t>Custom Detector Technologies Facility Operations</t>
  </si>
  <si>
    <t>​Facility to create and apply custom thin films for R&amp;D, projects, and operating experiments for the HEP community and the broader science community, and development of custom and next generation scintillators and the mass production of extruded scintillator.</t>
  </si>
  <si>
    <t>LA-00440</t>
  </si>
  <si>
    <t>Dark Energy Operations</t>
  </si>
  <si>
    <t xml:space="preserve">​Dark Energy Survey operation, data analysis and dark energy science output.  
The activities are in both PPD and SCD:Maintain  and operate the DES software systems at least until cosmology analysis is complete (expected in 2021).  This lab  activity includes activities associated with coordination and management  tasks.​
</t>
  </si>
  <si>
    <t>Thomas Diehl;#5425</t>
  </si>
  <si>
    <t>FY17;#FY18;#FY19</t>
  </si>
  <si>
    <t>LA-01670</t>
  </si>
  <si>
    <t>Dark Matter Operations</t>
  </si>
  <si>
    <t xml:space="preserve">​Operate existing G1 experiments:
PICO bubble chambers at SNOLAB, particularly PICO-60
DAMIC CCD detectors at SNOLAB
SuperCDMS - G1 detector at Soudan
DarkSide-50 at Gran Sasso
</t>
  </si>
  <si>
    <t>Andrew Sonnenschein;#3035;#Stephen H Pordes;#3034;#Juan Estrada;#5914;#Daniel A Bauer;#372</t>
  </si>
  <si>
    <t>LA-01380</t>
  </si>
  <si>
    <t>General Plant Projects (GPPs)</t>
  </si>
  <si>
    <t>​Revitalization and modernization of laboratory buildings and infrastructure.</t>
  </si>
  <si>
    <t>Office of Campus Strategy &amp; Readiness</t>
  </si>
  <si>
    <t>Kent Collins;#319</t>
  </si>
  <si>
    <t>LA-01640</t>
  </si>
  <si>
    <t xml:space="preserve">Intensity Frontier Science DAQ and Controls </t>
  </si>
  <si>
    <t>​DAQ and Controls application development, deployment, and support for Intensity Frontier experiments.</t>
  </si>
  <si>
    <t>LA-00650</t>
  </si>
  <si>
    <t>Intensity Frontier Science Simulations Operations</t>
  </si>
  <si>
    <t>​Development, integration, and acrchitecture for offline, simulation software tools, providing a complete stack, including workflow, build, computational physics algorithms, and simulation algorithms and utilities to be used on the Computing Facilities (develop the simulation software "products" and architecture for the Scientific Computing Facilities)</t>
  </si>
  <si>
    <t>LA-00640</t>
  </si>
  <si>
    <t>Intensity Frontier Science Software and Workflow Operations</t>
  </si>
  <si>
    <t>​Developing, configuring, and operating the actual applications for ​projects and experiments, utilizing the services provided by the facility</t>
  </si>
  <si>
    <t>LA-02490</t>
  </si>
  <si>
    <t>Intensity Frontier Scientific Computing Electronics Operations</t>
  </si>
  <si>
    <t>Manage, operate and maintain the Physics Research Equipment Pool (PREP) provides and supports electronic instrumentation for high energy physics research.   A dedicated team of professionals maintain the inventory, manage the loan process, repair modules, and provide consultation on the appropriate use of the available electronics.  </t>
  </si>
  <si>
    <t>Lorenzo Uplegger;#3131</t>
  </si>
  <si>
    <t>LA-00630</t>
  </si>
  <si>
    <t>Intensity Frontier Scientific Computing Facilities Operations</t>
  </si>
  <si>
    <t>​Providing and managing the resources and services for data storage and bulk data processing, analysis, and DAQ (for FNAL based experiments).  Tier-0 center function for users with such needs (recording &amp; archiving data)</t>
  </si>
  <si>
    <t>LA-01400</t>
  </si>
  <si>
    <t>LQCD Scientific Computing Operations</t>
  </si>
  <si>
    <t>​​Maintain  and operate the LQCD software systems.  This lab  activity includes activities associated with coordination and management  tasks.​​</t>
  </si>
  <si>
    <t>FY17;#FY18</t>
  </si>
  <si>
    <t>LA-00400</t>
  </si>
  <si>
    <t>Magnet Test Facilities Operations</t>
  </si>
  <si>
    <t xml:space="preserve">The Superconducting (SC) Magnet Test Facility in IB1 supports a broad portfolio of superconducting magnet test programs. The test capabilities can accommodate a wide range of R&amp;D and production SC devices, whose physical characteristics, operating currents, and stored energies range from small to very large. While many tests are conducted  near 4.5 K, until recently  this has been the only facility in the US that can support testing of SC accelerator magnets at 1.9K. The facility maintains configurable systems for control &amp; monitoring, powering, protecting, characterizing quench performance, and conducting magnetic measurements on SC magnets in several test areas. The Vertical Magnet Test Facility (VMTF) is a deep cryostat for testing magnet cold masses up to 3.7 m long and 0.6 m diameter.  Test Stand 4 can test large horizontal cryostatted magnets such as LHC IR quadrupoles. One power system provides current up to 30 kA to VMTF, or slightly lower currents to either Stand 4 or 3. Stand 3 is used to test small SC magnets and HTS current leads. 
The Conventional Test Facility, also located in IB1, includes three test stands and additional portable equipment.  A calibration magnet is located in IB2. Various appropriate power supplies (up to 10kA) and controls, magnet measurement instruments, electronics, motion control, computers, and software are covered. 
The Superconducting Strand and Cable Lab, located in IB3A, measures the performance of SC strands and cables for both R&amp;D efforts and for quality control of production runs for R&amp;D programs and for projects. A cabling machine in IB3 can make cables from strands. The lab technicians prepare samples of strands and cables for testing. The lab has ovens for heat treatment of samples (reaction of Nb3Sn and HTS strands and cables), including one high pressure oven. Cryostats with equipment to apply high magnetic fields and pressures allow performance testing under strenuous conditions. The necessary power supplies, controls, instrumentation, and data acquisition systems are available. 
The operation of all three facilities includes equipment maintenance, calibration, repair, and upgrades; operator training; management.  
Needs in the magnet testing facilities include the modernization of cryogenics and vacuum equipment, power supplies, controls, and DAQ to ensure maintainability and reliability. 
  </t>
  </si>
  <si>
    <t>Michael A. Tartaglia;#978;#Gueorgui Velev;#3075;#Technical Division Members;#3328</t>
  </si>
  <si>
    <t>FY17;#FY18;#FY19;#FY20;#FY21;#FY22;#FY23;#FY24</t>
  </si>
  <si>
    <t>LA-01730</t>
  </si>
  <si>
    <t>Main Injector Operations</t>
  </si>
  <si>
    <t xml:space="preserve">​Operations and maintenance for the Recycler and Main Injector are combined, as they share a tunnel and many operational similarities. The long baseline neutrino program is run through both accelerators.  SY120 beam is accelerated and slow-extracted in the Main Injector.  Muon Campus beam is rebunched in the Recycler.
</t>
  </si>
  <si>
    <t>Ioanis Kourbanis;#201</t>
  </si>
  <si>
    <t>LA-01820</t>
  </si>
  <si>
    <t>Materials Lab Operations</t>
  </si>
  <si>
    <t>​The Materials Labs have general purpose equipment for measuring material properties.  For example, a scanning electron microscope can examine the grain structure of metals.  Two Instron® machines measure stress-strain curves, tensile strength, and the like.  Specialized equipment measures the surface properties of niobium sheets.  A new Time-of-Flight Secondary Ion Mass Spectrometer will be commissioned early in FY17.   While most of the work in the Materials Lab supports the SRF R&amp;D effort, it is also used in the HFM work and in support of accelerator operations and detector development.</t>
  </si>
  <si>
    <t>Alexander Romanenko;#811</t>
  </si>
  <si>
    <t>LA-00190</t>
  </si>
  <si>
    <t>MicroBooNE Operations</t>
  </si>
  <si>
    <t xml:space="preserve">​MicroBooNE is expected to run for 6.6E20 POT in the Booster Neutrino Beamline for its intial run, which should take approx. 3 years. After this initial run MicroBooNE will become part of the SBN Program.
</t>
  </si>
  <si>
    <t>Geralyn Zeller;#3963</t>
  </si>
  <si>
    <t>LA-00210</t>
  </si>
  <si>
    <t>MINERvA Operations</t>
  </si>
  <si>
    <t xml:space="preserve">​MINERvA is a neutrino cross-section measuring experiment in the NuMI beamline
</t>
  </si>
  <si>
    <t>Deborah Harris;#1183</t>
  </si>
  <si>
    <t>LA-00220</t>
  </si>
  <si>
    <t>MINOS+ Operations (COMPLETED)</t>
  </si>
  <si>
    <t xml:space="preserve">​The MINOS+ experiment consists of a near detector in the NuMI Underground at Fermilab and a far detector in the Soudan Mine in Minnesota both bathed on-axis by neutrinos from the NuMI beamline. The purpose is to make detailed studies of the shape on the numu disappearance curve. It is a follow on to the MINOS experiment and is looking for deviations from the expected oscillation bahaviour.
</t>
  </si>
  <si>
    <t>Robert K Plunkett;#2786</t>
  </si>
  <si>
    <t>LA-00110</t>
  </si>
  <si>
    <t>Mu2e Operations</t>
  </si>
  <si>
    <t xml:space="preserve">​Maintaining, calibrating, operating the Mu2e experiment.
</t>
  </si>
  <si>
    <t>Douglas A Glenzinski;#190</t>
  </si>
  <si>
    <t>LA-00240</t>
  </si>
  <si>
    <t>Muon Campus AIPs (COMPLETED)</t>
  </si>
  <si>
    <t>​Accelerator Improvement Projects  in support of Muon g-2 and Mu2e.</t>
  </si>
  <si>
    <t>LA-00960</t>
  </si>
  <si>
    <t>Muon g-2 Operations (FY18 PEMP)</t>
  </si>
  <si>
    <t>​Maintaining, calibrating, operating the Muon g-2 experiment.</t>
  </si>
  <si>
    <t>Brendan C Casey;#3269</t>
  </si>
  <si>
    <t>LA-01080</t>
  </si>
  <si>
    <t>Muon Source Operations</t>
  </si>
  <si>
    <t xml:space="preserve">​Muon source operations covers operations and maintenance of the muon campus by providing a muon beam to the muon g-2 experiment and a proton beam to the Mu2e experiment.
</t>
  </si>
  <si>
    <t>Gerald E Annala;#186</t>
  </si>
  <si>
    <t>LA-00170</t>
  </si>
  <si>
    <t>Neutrino Beamlines Support (COMPLETED)</t>
  </si>
  <si>
    <t>1) Aid in operating the NuMI beamline
2) Aid in operating the Booster Neutrino Beamline
3) Simulate and aid in the design and implemention of an upgrade to the Booster Neutrino Beamline
4) Fully understand the neutrino flux from the NuMI beamline
5) Simulate and aid in the design the LBNF beamline​</t>
  </si>
  <si>
    <t>Alberto Marchionni;#2485;#Peter J Wilson;#957;#Elaine G Mccluskey;#844</t>
  </si>
  <si>
    <t>LA-00200</t>
  </si>
  <si>
    <t>NOvA Operations</t>
  </si>
  <si>
    <t xml:space="preserve">​The NOvA experiment is a long baseline neutrino oscillation experiment using the NuMI beamline to send beams of neutrinos and anti-neutrinos through a near detector at Fermilab to a far detector in Ash River, Northern Minnesota.
</t>
  </si>
  <si>
    <t>Peter Shanahan;#995;#Robert K Plunkett;#2786</t>
  </si>
  <si>
    <t>FY17;#FY18;#FY19;#FY20;#FY21</t>
  </si>
  <si>
    <t>LA-00520</t>
  </si>
  <si>
    <t>Other Cosmic Operations (COMPLETED)</t>
  </si>
  <si>
    <t>Paul M Mantsch;#1105;#Aaron S Chou;#2860</t>
  </si>
  <si>
    <t>LA-02220</t>
  </si>
  <si>
    <t>Precision Metrology Facility</t>
  </si>
  <si>
    <t>​..describe</t>
  </si>
  <si>
    <t>LA-01360</t>
  </si>
  <si>
    <t>ProtoDUNE Program</t>
  </si>
  <si>
    <t xml:space="preserve">​The design, construction and operation of the two ProtoDUNE detectors at CERN
</t>
  </si>
  <si>
    <t>LA-00970</t>
  </si>
  <si>
    <t>Proton Improvement Plan (PIP)</t>
  </si>
  <si>
    <t xml:space="preserve">The Proton Improvement Plan was developed to ensure reliable operation of the proton source. The Proton Source group was asked to develop and implement a plan to meet the targets for proton source throughput, while maintaining good availability and acceptable residual activation. The plan addresses hardware modifications to increase repetition rate and improve beam loss while ensuring viable operation of the Linac through 2023, and the Booster through 2030.
</t>
  </si>
  <si>
    <t>William A Pellico;#5838</t>
  </si>
  <si>
    <t>LA-01720</t>
  </si>
  <si>
    <t>Proton Source Operations</t>
  </si>
  <si>
    <t xml:space="preserve">​Every proton delivered to the experiments at the laboratory comes from the proton source. Full operations and maintenance of the 40+ year old Linac and Booster are covered in this area.
</t>
  </si>
  <si>
    <t>LA-01830</t>
  </si>
  <si>
    <t>QC Lab Operations</t>
  </si>
  <si>
    <t xml:space="preserve">
​The Quality Control Lab is responsible for inspecting incoming components for conformity to their specifications.  The capabilities include precision measurements of parts, vacuum leak testing, surveying for alignment, magnetic properties of materials, and the chemical composition of materials (with an x-ray fluorescence analyzer). The operation of the facility includes equipment maintenance, calibration, repair, and upgrades; operator training; oversight; consumables; software licenses;  Essentially every component for an accelerator device flows through the QC Lab, supporting LCLS-II, Mu2e, g-2, AIP's, accelerator operations, all R&amp;D, and a smattering of components from around Fermilab.</t>
  </si>
  <si>
    <t>James N Blowers;#835</t>
  </si>
  <si>
    <t>LA-02230</t>
  </si>
  <si>
    <t>Rapid Prototyping and Special Materials Facility</t>
  </si>
  <si>
    <t>​Facility for rapid prototyping and fabricating detector mechanical structures, particularly low-mass structures and geometrically complex structures. </t>
  </si>
  <si>
    <t>LA-00164</t>
  </si>
  <si>
    <t>SBN AIP</t>
  </si>
  <si>
    <t xml:space="preserve">​An Accelerator Improvement Project to upgrade the Booster Neutrino Beamline (BNB) horn and target. This will enable a doubling of the neutrino interaction rate of all detectors in the BNB
</t>
  </si>
  <si>
    <t>Keith E Gollwitzer;#236</t>
  </si>
  <si>
    <t>FY18;#FY19</t>
  </si>
  <si>
    <t>LA-00162</t>
  </si>
  <si>
    <t>SBN Commissioning</t>
  </si>
  <si>
    <t xml:space="preserve">​Commision the SBN near detector (SBND) and the SBN far detector (ICARUS)
</t>
  </si>
  <si>
    <t>Peter J Wilson;#957</t>
  </si>
  <si>
    <t>LA-00166</t>
  </si>
  <si>
    <t>SBN GPP</t>
  </si>
  <si>
    <t xml:space="preserve">​The projects to construct the buildings for the SBN near detector and far detector
</t>
  </si>
  <si>
    <t>FY17</t>
  </si>
  <si>
    <t>LA-00168</t>
  </si>
  <si>
    <t>SBN Operations</t>
  </si>
  <si>
    <t xml:space="preserve">​Operate the 3 detector (SBND, MicroBooNE, ICARUS) SBN program.
</t>
  </si>
  <si>
    <t>FY18;#FY19;#FY20;#FY21</t>
  </si>
  <si>
    <t>LA-02210</t>
  </si>
  <si>
    <t>Silicon Detector Facility (SiDet)</t>
  </si>
  <si>
    <t>Facilty for R&amp;D, design, development and fabrication of demanding detector systems including silicon and sub-Kelvin systems.</t>
  </si>
  <si>
    <t>LA-00350</t>
  </si>
  <si>
    <t>SRF Production Facilities Operations</t>
  </si>
  <si>
    <t xml:space="preserve">Operation of SRF production facilities includes such activities as repairs, maintenace, calibration, and equipment improvements for the facilities used in the production of superconducting radiofrequency accelerating cavities. 
These facilities include:
 The production cavity processing facility at Argonne National Laboratory, which is supported jointly by ANL and FNAL
The R&amp;D cavity processing lab (CPL) in IB4 at Fermilab
The cavity string assembly facility at MP9
The cryomodule assembly facility at ICB
The string and cryomodule asembly facility at Lab 2
The facilities currently support LCLS-II R&amp;D and production, PIP-II R&amp;D, and SRF R&amp;D.  We anticipate needing to support a string of SRF projects for other labs, with details under dicussion. 
</t>
  </si>
  <si>
    <t>Sergey Belomestnykh;#8104;#Alexander Romanenko;#811;#Allan M Rowe;#3140</t>
  </si>
  <si>
    <t>LA-00410</t>
  </si>
  <si>
    <t>SRF Test Facilities Operations</t>
  </si>
  <si>
    <t>Vertical cavity test stands provide capability for testing individual superconducting RF cavities at frequencies from 325 MHz to 3.9 GHz.  Three test stands (VTS-1, VTS-2, and VTS-3) allow the testing of one or more single-cell or multiple-cell SRF cavities, bare or dressed, in a vertical configuration.  Each stand is a deep, magnetically shielded cryostat installed in the floor that can accept liquid helium to cool the cavity under test down to 1.8K (or higher, as desired).  The system includes RF power supplies and waveguides, radiation shielding and interlocks, RF and cryogenics controls, and instrumentation.  The VTS complex capabilities will be expanded in FY17 with the addition of a klystron to allowed higher instanraneous testing of cavities in pulsed mode.  The improvements will be funded with an early career award. 
Horizontal cavity test systems provide testing capability for fully-dressed SRF cavities, including high-power RF couplers.  The SRF cavity Horizontal Test Stand (HTS) is located in Meson Detector Building.  HTS is a cryostat in which we can test dressed SRF cavities for R&amp;D or production QC.  The MDB SRF Facility also houses the Spoke Test Cryostat (STC) and a facility for testing 325 MHz and 650 MHz couplers. 
The operation of both facilities includes equipment maintenance, calibration, repair, and upgrades; operator training; oversight; consumables
TD's engineering computing facility provides powerful computer servers and software tools for modeling multiphysics problems for a variety of accelerator components such as RF cavities (normal and superconducting), RF couplers, magnets, and beam instrumentation. The facility also supports beam dynamics simulations, safety analysis of pressure vessels, and various other projects from AD and PPD.</t>
  </si>
  <si>
    <t>Alexander Romanenko;#811;#Technical Division Members;#3328</t>
  </si>
  <si>
    <t>LA-00390</t>
  </si>
  <si>
    <t>Superconducting Magnet Fabrication Operations</t>
  </si>
  <si>
    <t>The Superconducting Magnet Facility includes equipment for the construction and in-process tests of SC magnets during fabrication. The capabilities currently include combining superconducting strands into cable, insulating and winding SC cable into long coils, reacting Nb3Sn coils in a large oven in an argon atmosphere, assembling multiple coils into a magnet cold mass, and squeezing the coils into collared, yoked, and skinned structures.  Needs include the modernization of aging equipment (cabling, insulating and winding machines, curing and welding presses, reaction oven, etc.), installation and commissioning of new test equipment (cable quality control, coil size measurement, warm magnetic measurement, etc.), and continued support of safety and environment control operations.    Current users:  High Field Magnet Program, LARP, HL LHC Upgrade, Muon g-2.  (Superconducting Magnet Fabrication Facility is funded by Accelerator Test Facilities Operations.)
The operation of the facility includes equipment maintenance, calibration, repair, and upgrades; operator training; production oversight; consumables like Argon gas and liquid nitrogn. </t>
  </si>
  <si>
    <t>LA-02600</t>
  </si>
  <si>
    <t>SURF Operations</t>
  </si>
  <si>
    <t>​...needs a description</t>
  </si>
  <si>
    <t>Office of SD Operations</t>
  </si>
  <si>
    <t>Albert Eiffes;#9058</t>
  </si>
  <si>
    <t>LA-01740</t>
  </si>
  <si>
    <t>Target Systems Operations</t>
  </si>
  <si>
    <t xml:space="preserve">​Target systems supports the operations and maintenance for the high power target stations of the long baseline and short baseline programs, with future support of the muon g-2 target station as well. All of the technical devicies in the target halls are covered: targets, horns, windows, shield piles, absorbers, collimators, and remote handling capabilities. The production of targets and horns, which are consumables with an expected lifetime, is included in this activity.
</t>
  </si>
  <si>
    <t>Robert Zwaska;#2483</t>
  </si>
  <si>
    <t>LA-01690</t>
  </si>
  <si>
    <t>Test Beam Facility Operations</t>
  </si>
  <si>
    <t xml:space="preserve">​Test beams for testing of detectors developed at Fermilab and throughout the HEP science community.
</t>
  </si>
  <si>
    <t>LA-01810</t>
  </si>
  <si>
    <t>Machining and Welding Operations</t>
  </si>
  <si>
    <t xml:space="preserve">The Fermilab Machine Shop Department provides high tolerance prototype  and small run machined parts along with certified welding processes to  the lab, DOE, and institutions across the world. The department has a  wide variety of machine tools from manual lathes and milling machines to  full Computer Numerical Control (CNC) horizontal and vertical  machines.  The shop also provides hightolerance EDM wire capability.   In addition to all standard machine tools, the Machine Shop has  water jet cutting capability of up to 4 foot by 8 foot sheet  size holding +/-.002″ tolerance.  The shop also has an engraving machine  to produce lamacoid signs using multiple colors, fonts, and designs.   Our team of welders here at Fermilab are certified to weld a variety of  metals with the GTAW weld process in the 6G position.  The machine shop also provides repair and maintenace services to multiple technicin shops across the laboratory.
The Machine Shop is a chargeback operation, required to recover all operating costs from its customers from across the lab.  Large machine tool purchases are funded from TD program support. 
</t>
  </si>
  <si>
    <t>Overhead</t>
  </si>
  <si>
    <t>James N Blowers;#835;#Gary J Markiewicz;#2822</t>
  </si>
  <si>
    <t>LA-02500</t>
  </si>
  <si>
    <t xml:space="preserve">CMB-S4 Project Participation </t>
  </si>
  <si>
    <t>​Lead DOE labs on coordination of CMB-S4 collaboration organization and achieving project status.  Fermilab scientists are members of the Interm Collaboration Coordination Committee (ICCC), participate committees to coordinate technical development, goverance, membership, and publication policy. </t>
  </si>
  <si>
    <t>Project</t>
  </si>
  <si>
    <t>Bradford Benson;#7196;#Brenna Flaugher;#2220</t>
  </si>
  <si>
    <t>FY17;#FY18;#FY19;#FY20;#FY21;#FY22;#FY23;#FY24;#FY25;#FY26;#FY27;#FY28</t>
  </si>
  <si>
    <t>LA-00900</t>
  </si>
  <si>
    <t>DESI Project Participation</t>
  </si>
  <si>
    <t>Fermilab is working on the design and fabrication of major components of the DESI project, including the packaging of CCDs for the DESI spectrograph, the plate maker, the control system, the database, and scientific engagement with the community.  </t>
  </si>
  <si>
    <t>Brenna Flaugher;#2220</t>
  </si>
  <si>
    <t>LA-00340</t>
  </si>
  <si>
    <t>HL-LHC Accelerator Upgrade Project</t>
  </si>
  <si>
    <t xml:space="preserve">​Design, build, and test intersection region quadrupoles for the LHC High Luminosity Upgrade Project and any other devices for the project as may be agreed upon. Presently, possible contributions to the SRF Crab Cavity technology are being envisioned.
</t>
  </si>
  <si>
    <t>Giorgio Apollinari;#1178;#Technical Division Members;#3328</t>
  </si>
  <si>
    <t>​The CMS Phase 2 upgrade is planned to meet the challenge of extremely high luminosity and data rates at the HL-LHC. This activity includes planning for the project activities in the US,  carries out the supporting studies and technical R&amp;D, and prepares for NSF and DOE project approval.
The main areas of R&amp;D include:
(a) development of radiation tolerant technologies for the forward pixels and end cap calorimeters
(b) development of designs, prototype assemblies and test-beam activities for the outer tracker and end cap calorimeters
(c) design of electronics for the calorimeter and track trigger upgrades
(d) performance studies for all detector upgrades involving the US</t>
  </si>
  <si>
    <t>Vivian O'Dell;#3070</t>
  </si>
  <si>
    <t>FY17;#FY18;#FY19;#FY20;#FY21;#FY22;#FY23;#FY24;#FY25;#FY26;#FY27</t>
  </si>
  <si>
    <t>LA-00700</t>
  </si>
  <si>
    <t>IERC Project</t>
  </si>
  <si>
    <t xml:space="preserve">Complete programming of space needs for the IERC, site requirements, and conceptual design to successfully achieve CD-1 approval.
</t>
  </si>
  <si>
    <t>Facilities Engineering Services Section</t>
  </si>
  <si>
    <t>Randy Ortgiesen;#198;#Kate Sienkiewicz;#439</t>
  </si>
  <si>
    <t xml:space="preserve">​Project to build a neutrino beamline to SURF in South Dakota, along with a near hall as well as the far hall in SURF and all necessary infrastructure.
</t>
  </si>
  <si>
    <t>LBNF Project Director</t>
  </si>
  <si>
    <t>Elaine G Mccluskey;#844;#Eric B James;#3289;#Jolie R Macier;#181</t>
  </si>
  <si>
    <t>LA-00300</t>
  </si>
  <si>
    <t>LCLS II Project Participation (FY18 PEMP)</t>
  </si>
  <si>
    <t xml:space="preserve">​Design, fabricate, and test 20 SRF cryomodules for the LCLS II project at SLAC, including components such as SRF cavities, couplers, and superconducting quadrupole magnets.  This represents approximately half of the cryomodules required for LCLS II (JLab will supply the other half).  Design and procure the Cryogenic Distribution System for LCLS II. 
This work is handled as a Work For Others from Fermilab's perspective.
FY16 PEMP (Objective 2.2): Support LCLS II project team in achieving CD-2/3 in FY2016 and deliver the assigned CD-3b procurements per schedule milestones.
</t>
  </si>
  <si>
    <t>Office of Chief Technology Officer</t>
  </si>
  <si>
    <t>Richard P Stanek;#834;#Michael A Lindgren;#197</t>
  </si>
  <si>
    <t>LA-00030</t>
  </si>
  <si>
    <t>LHC CMS Detector Upgrade Project</t>
  </si>
  <si>
    <t>Complete the following upgrades to the CMS detector to meet the physics goals at higher LHC energy and luminosity:
(1) Upgraded HCAL
(2) New Forward Pixel tracking detector
(3) Upgraded calorimeter and muon L1 Trigger systems.</t>
  </si>
  <si>
    <t>Steven C. Nahn;#1029</t>
  </si>
  <si>
    <t>LA-01110</t>
  </si>
  <si>
    <t>LSST Project Participation</t>
  </si>
  <si>
    <t xml:space="preserve">  Capitalize on Fermilab’s experience with DES science analysis and operations by developing Fermilab’s role in LSST-DESC and LSST operations.  Operations examples include DES experience with data quality, calibrations, operations management, data processing and working with NCSA.​</t>
  </si>
  <si>
    <t>Scott Dodelson;#6152;#James Annis;#7583</t>
  </si>
  <si>
    <t>LA-00450</t>
  </si>
  <si>
    <t>LZ Project Participation</t>
  </si>
  <si>
    <t>​Liquid Xenon G2 dark matter project</t>
  </si>
  <si>
    <t>Hugh Lippincott;#2910</t>
  </si>
  <si>
    <t>FY17;#FY18;#FY19;#FY20;#FY21;#FY22;#FY23</t>
  </si>
  <si>
    <t>Design, prototyping, and fabricating Mu2e experiment.​</t>
  </si>
  <si>
    <t>Ronald E Ray;#192</t>
  </si>
  <si>
    <t>LA-00940</t>
  </si>
  <si>
    <t>Muon g-2 Project (COMPLETED)</t>
  </si>
  <si>
    <t>​Design, prototyping, and fabricating Muon g-2 experiment.​</t>
  </si>
  <si>
    <t>Chris Polly;#189</t>
  </si>
  <si>
    <t>​PIP-II activities from CD0 through CD4, including the development and construction phases</t>
  </si>
  <si>
    <t>Lia Merminga;#10191</t>
  </si>
  <si>
    <t>SBN R&amp;D</t>
  </si>
  <si>
    <t>​The work needed to design and build the near detector (SBND) of the Short Baseline Neutrino program.</t>
  </si>
  <si>
    <t>LA-00430</t>
  </si>
  <si>
    <t>SuperCDMS(G2) Project Participation</t>
  </si>
  <si>
    <t>​G2 dark matter project currently under development together with SLAC and university groups</t>
  </si>
  <si>
    <t>Daniel A Bauer;#372</t>
  </si>
  <si>
    <t>LA-01170</t>
  </si>
  <si>
    <t>Utilities Upgrade Project</t>
  </si>
  <si>
    <t xml:space="preserve">​Complete the Utilities Upgrade Project on schedule and under budget.
</t>
  </si>
  <si>
    <t>Russell J Alber;#194</t>
  </si>
  <si>
    <t>LA-01240</t>
  </si>
  <si>
    <t>Accelerator and Beam Physics</t>
  </si>
  <si>
    <t xml:space="preserve">​IOTA Research includes commissioning the IOTA ring at the FAST facility for beam physics studies with electrons in 2018 and with protons by early 2020.
This activity belongs to the "Accelerator and Beam Physics" thrust.
The purpose of the IOTA ring is to conduct experimental studies of high-current beam dynamics in integrable non-linear focusing systems and to support a collaborative framework among laboratories and universities to address beam and particle stability including strong space charge forces. It is carried out by the IOTA/FAST department in Fermilab's Accelerator Division/Accelerator Physics Center in collaboration with AD Cryogenics, Instrumentation, Mechanical and Electrical Support departments and TD Magnet Systems department, SCD Accelerator Simulations department and 26 collaborating institutions, Universities and Labs from the US and worldwide. 
The collaborative plan for high-intensity beam physics research at IOTA is being developed as recommended by the HEPAP Accelerator R&amp;D subpanel, annual collaborative IOTA/FAST accelerator physics workshops take place at Fermilab. IOTA will support emerging research opportunities for non-linear dynamics with space charge (that includes integrable optics with nonlinear magnets and electronlenses, space-charge compensation with electron lenses and electron columns) beam cooling and quantum effects, and phase-space manipulations. The training of accelerator scientists is progressing jointly with university partners.  Dozen graduate students and postdocs carry out their research at FAST/IOTA.
</t>
  </si>
  <si>
    <t>Research</t>
  </si>
  <si>
    <t>Vladimir Shiltsev;#1180</t>
  </si>
  <si>
    <t>LA-01850</t>
  </si>
  <si>
    <t>Advanced Accelerator Concepts R&amp;D</t>
  </si>
  <si>
    <t xml:space="preserve">
This is a  thrust introduced to  Fermilab’s GARD program in 2017 following a series of the planning meetings and workshops on the development of the OHEP roadmap towards far future plasma-based electron-positron colliders. All currently considered advanced collider options have serious issues with feasibility of energy reach (acceleration of positrons, staging), feasibility of performance (beam emittance requirement, power efficiency, repetition-rate, etc) and feasibility of cost. Though the roadmap assumes possible aspired start up of such facility no sooner than 2045, the most critical physics issues need thorough analysis and assessment by experts and resolution over next decade. Fermilab as historically leading US institution in the field  of energy  frontier particle colliders has been asked to join the collaborative effort of the DOE OHEP in this field.</t>
  </si>
  <si>
    <t>LA-02630</t>
  </si>
  <si>
    <t>Astrophysical Dark Matter Research</t>
  </si>
  <si>
    <t>Astrophysical measurements are currently our only constraints on the nature of dark matter.  New cosmic surveys, such as DES and SPT-3G, can be used to place new constraints on the nature of dark matter.  FNAL is leading several active efforts, including indirect constraints from dwarf galaxies discovered by DES, and dark matter maps from DES and SPT.  </t>
  </si>
  <si>
    <t>Alex Drlica-Wagner;#6868;#Ting Li;#9059;#Daniel W Hooper;#7587;#Bradford Benson;#7196</t>
  </si>
  <si>
    <t>LA-00530</t>
  </si>
  <si>
    <t>CMB R&amp;D</t>
  </si>
  <si>
    <t xml:space="preserve">Detector and Readout technical development for technologies being considered for CMB-S4.
A risk based analysis of the CMB-S4 project has prioritized Readout and Detectors as the highest priority technical development.  FNAL will help support this recommendation and focus on the development of prototype readout electronics.  This includes the two leading candidate technologies, a MHz-bias system used for SPT-3G and GHz-bias system, which includes a GHz-electronics designed and built by FNAL for the optical MKID development efffort.  
</t>
  </si>
  <si>
    <t>LA-01420</t>
  </si>
  <si>
    <t>CMB Research</t>
  </si>
  <si>
    <t xml:space="preserve">​Cosmological constraints from the SPT and the new SPT-3G camera, including constraints from the cosmic microwave background (CMB) power spectrum, cluster number density, and joint analyses with DES. 
</t>
  </si>
  <si>
    <t>LA-00061</t>
  </si>
  <si>
    <t>CMS Higgs Physics Research</t>
  </si>
  <si>
    <t>Analysis of CMS data focused on measuring Higgs properties.</t>
  </si>
  <si>
    <t>LA-00062</t>
  </si>
  <si>
    <t>CMS Indirect Dark Matter Research</t>
  </si>
  <si>
    <t>CMS data analysis focused on the indirect search for dark matter.</t>
  </si>
  <si>
    <t>LA-02260</t>
  </si>
  <si>
    <t>CMS LHC Physics Center</t>
  </si>
  <si>
    <t>​Operation of the LHC Physics Center as a resource for the USCMS and broader CMS communities. </t>
  </si>
  <si>
    <t>LA-00063</t>
  </si>
  <si>
    <t>CMS New Physics Searches</t>
  </si>
  <si>
    <t>​CMS data analysis focused on the search for new physics signals. </t>
  </si>
  <si>
    <t>LA-00060</t>
  </si>
  <si>
    <t>CMS Research (PARENT)</t>
  </si>
  <si>
    <t xml:space="preserve">CMS research parent activity.
</t>
  </si>
  <si>
    <t>Kevin A Burkett;#2193</t>
  </si>
  <si>
    <t>LA-00610</t>
  </si>
  <si>
    <t>Computational HEP (CompHEP)</t>
  </si>
  <si>
    <t xml:space="preserve">​Computational physics R&amp;D (accelerator, LQCD, cosmology); Computing R&amp;D (workflows, DAQ, worklow management); new architectures and computing technologies.
</t>
  </si>
  <si>
    <t>LA-01660</t>
  </si>
  <si>
    <t>Cosmic Detector R&amp;D</t>
  </si>
  <si>
    <t xml:space="preserve">R&amp;D related to dark matter, dark energy, CMB, or other cosmic science that is not covered under future projects R&amp;D. Current activities include research into liquid xenon and liquid argon, as well as CCDs and MKIDs. 
</t>
  </si>
  <si>
    <t>Juan Estrada;#5914;#Hugh Lippincott;#2910</t>
  </si>
  <si>
    <t>LA-00540</t>
  </si>
  <si>
    <t>Dark Energy R&amp;D</t>
  </si>
  <si>
    <t>​R&amp;D on CCDs and MKIDS to improve survey cameras for new wide-field and supernova surveys</t>
  </si>
  <si>
    <t>Juan Estrada;#5914</t>
  </si>
  <si>
    <t>LA-01410</t>
  </si>
  <si>
    <t>Dark Energy Research</t>
  </si>
  <si>
    <t xml:space="preserve">Analysis of DES data is high priority, extracting dark energy constraints. Participation in DESI and LSST scientific design/preparation also included here.  Constrain cosmic acceleration through observation of LIGO gravitational wave sources with DECam.
​DES operations funding is expected to continue until FY20 or FY21 to support data analysis efforts. DESI operations is expected to run from FY20 to FY26​.
</t>
  </si>
  <si>
    <t>Joshua A Frieman;#5512</t>
  </si>
  <si>
    <t>FY17;#FY18;#FY19;#FY20;#FY21;#FY22;#FY23;#FY24;#FY25;#FY26</t>
  </si>
  <si>
    <t>LA-01230</t>
  </si>
  <si>
    <t>Dark Matter R&amp;D</t>
  </si>
  <si>
    <t xml:space="preserve">​R&amp;D into future dark matter detectors, including CCDs (DAMIC, SENSEI), low threshold Ge/Si (SuperCDMS), liquid xenon (LZ), and accelerator-based seraches (LDMX).  Also includes non-LDRD axion R&amp;D into cavities, etc.  Also Includes cryogenic faciliites, e.g., NEXUS: a dilution refrigerator based detector test facility under design for the NUMI near detector hall.
</t>
  </si>
  <si>
    <t>Juan Estrada;#5914;#Aaron S Chou;#2860;#Daniel A Bauer;#372</t>
  </si>
  <si>
    <t>LA-01090</t>
  </si>
  <si>
    <t>Dark Matter Research</t>
  </si>
  <si>
    <t xml:space="preserve">​Science research for dark matter experiments: SuperCDMS, SENSEI, ADMX, LZ, LDMX.
</t>
  </si>
  <si>
    <t>Andrew Sonnenschein;#3035;#Juan Estrada;#5914;#Daniel A Bauer;#372;#Hugh Lippincott;#2910;#Stephen H Pordes;#3034;#Aaron S Chou;#2860</t>
  </si>
  <si>
    <t>LA-02620</t>
  </si>
  <si>
    <t>DOE HEP Planning for Next-Generation Experiments</t>
  </si>
  <si>
    <t>DOE HEP planning and prioritization of next-generation experiments and technology development.  ​FNAL scientist pariticipate in the DOE HEP Cosmic Visions groups for Dark Energy, Dark Matter, and the CMB, planning next-generation experiments.  In addition, FNAL scientists participate in detector research and development through CPAD. </t>
  </si>
  <si>
    <t>Juan Estrada;#5914;#Bradford Benson;#7196;#Joshua A Frieman;#5512;#Daniel A Bauer;#372</t>
  </si>
  <si>
    <t>FY18;#FY19;#FY20;#FY21;#FY22;#FY23;#FY24</t>
  </si>
  <si>
    <t>LA-01370</t>
  </si>
  <si>
    <t>DUNE Near Detector Program</t>
  </si>
  <si>
    <t xml:space="preserve">​The design and construction of a near detector for the Deep Underground Neutrino Experiment (DUNE).
</t>
  </si>
  <si>
    <t>Stephen J Brice;#1027</t>
  </si>
  <si>
    <t>LA-01040</t>
  </si>
  <si>
    <t>General Accelerator R&amp;D (PARENT)</t>
  </si>
  <si>
    <t>​Support of novel accelerator concepts to advance accelerator technologies. General Accelerator R&amp;D (GARD) is a parent activity for multiple accelerator R&amp;D lab activities.</t>
  </si>
  <si>
    <t>LA-02350</t>
  </si>
  <si>
    <t>Generic Detector R&amp;D</t>
  </si>
  <si>
    <t xml:space="preserve">​Generic detector R&amp;D for future projects.
</t>
  </si>
  <si>
    <t>Petra Merkel;#6346</t>
  </si>
  <si>
    <t>LA-02460</t>
  </si>
  <si>
    <t>HEPCloud Development and Deployment</t>
  </si>
  <si>
    <t>​Leading the HEP Cloud project to expand the concept of a virtual facility capable of transparently utilizing diverse (local, LCF HPC, commercial, and opportunistic) resources.  This is a world-class leading effort with highly leveraged impact, envisioning solutions with impact for HEP and other science programs with a target move to production at the end of CY18. This facility will be located at FNAL. </t>
  </si>
  <si>
    <t>Burt Holzman;#443</t>
  </si>
  <si>
    <t>LA-02465</t>
  </si>
  <si>
    <t>HEPCloud Integration</t>
  </si>
  <si>
    <t>​Integrate HEPCLoud into the workflows allowing fuill elasticity into the commercial clouds. </t>
  </si>
  <si>
    <t>LA-00320</t>
  </si>
  <si>
    <t>High Field Magnet R&amp;D</t>
  </si>
  <si>
    <t xml:space="preserve">Design and build high-field magnets (HFM) of ever-increasing ​strength.  Future accelerators, whether a higher energy collider or a muon machine, will require higher strength magnets than can currently be built with Nb3Sn.  The history of Nb3Sn magnets and other advanced technology has shown that is takes many years of R&amp;D before the technology is ready for use in an accelerator, therefore it is imperative to continue general R&amp;D on HFM to be ready for the future.  The wisdom of this approach is has  been shown in our current readiness to build the new IR quads for the HL LHC upgrade, a position we would not be in without the previous years of GARD. 
Work in this program includes includes R&amp;D on the suitability of various superconducting materials, trying to develop new processes that can make promising materrials materials practical for magnet fabrication, improving the perfomance of more mature materials, and reducing the fabrication costs.  The effort includes design and testing of model magnets (dipoles, quadrupoles, and solenoids) with ever-increasing strength using mature and emerging materials.
</t>
  </si>
  <si>
    <t>Alexander Zlobin;#6135;#Gueorgui Velev;#3075</t>
  </si>
  <si>
    <t>LA-01630</t>
  </si>
  <si>
    <t>HPC Accelerator Modeling</t>
  </si>
  <si>
    <t>​High Performance Computing Accelerator Modeling; SciDAC funded currently.  Multi-particle dynamics, collective effects.  Capabilities unique to HPC</t>
  </si>
  <si>
    <t>LA-00330</t>
  </si>
  <si>
    <t>LARP R&amp;D</t>
  </si>
  <si>
    <t xml:space="preserve">​LARP (LHC Accelerator Research Program) is the US national program that funds acclerator research in support of the LHC.  Fermilab's main contribution is in the area of high gradient, large aperture quadrupoles for the intersection resgions.  Other activities include crab cavities, collimation, and instrumentation.  The current broad goal is ensure that the US is in a position to contribute actively to the HL LHC upgrade when the project is funded.
</t>
  </si>
  <si>
    <t>LA-01345</t>
  </si>
  <si>
    <t>Lepton-flavor Model Building</t>
  </si>
  <si>
    <t>Lepton-flavor Model Building.</t>
  </si>
  <si>
    <t>LA-01320</t>
  </si>
  <si>
    <t>LHC Detector R&amp;D</t>
  </si>
  <si>
    <t xml:space="preserve">Detector R&amp;D related to the HL-LHC upgrades for CMS.  Specific projects are connected to upgrades to the end cap calorimeter, outer tracker, and track trigger.
</t>
  </si>
  <si>
    <t>LA-00195</t>
  </si>
  <si>
    <t>MicroBooNE Research</t>
  </si>
  <si>
    <t xml:space="preserve">​ A series of neutrino-Argon cross  section measurements should result along with an assessment as to  whether the nue-like excess seen at low energies by MiniBooNE was due to  electrons or gammas. Future liquid argon activities will also be informed by the lessons learned building, operating, and analyzing MicroBooNE.
</t>
  </si>
  <si>
    <t>FY16;#FY17;#FY18;#FY19</t>
  </si>
  <si>
    <t>LA-00215</t>
  </si>
  <si>
    <t>MINERvA Research</t>
  </si>
  <si>
    <t xml:space="preserve">​MINERvA will produce a suite of neutrino and anti-neutrino interaction meaurements over a large range of energies and nuclear targets.
</t>
  </si>
  <si>
    <t>LA-00225</t>
  </si>
  <si>
    <t>MINOS+ Research (COMPLETED)</t>
  </si>
  <si>
    <t xml:space="preserve">​MINOS+ is the continuation of the MINOS+ experiment at higher enrgies. It is looking for deviations form the expected oscillations behaviour that may indicate new physics.
</t>
  </si>
  <si>
    <t>LA-00090</t>
  </si>
  <si>
    <t>Mu2e Research</t>
  </si>
  <si>
    <t>Scientific support of the Mu2e experiment.​</t>
  </si>
  <si>
    <t>LA-00950</t>
  </si>
  <si>
    <t>Muon g-2 Research</t>
  </si>
  <si>
    <t>Scientific support of the Muon g-2 experiment.​​</t>
  </si>
  <si>
    <t>LA-01460</t>
  </si>
  <si>
    <t>Nb3Sn RF Cavities (ECA)</t>
  </si>
  <si>
    <t>This Early Career Award (ECA) activity aims to substantially improve accelerating gradients and quality factors of superconducting RF cavities by coating them with Nb3Sn. Researchers will develop the capability of fabricating Nb3Sn coatings, and use feedback from measurements on samples and cavities to optimize process parameters. If successful, the research will demonstrate production-style cavities that would make future high energy or high duty factor accelerators much less expensive for a given desired energy. In addition, Nb3Sn cavities could have a transformative impact on small scale industrial accelerators by allowing them to operate with a simple cryocooler instead of a cryogenic plant.</t>
  </si>
  <si>
    <t>Sam Posen;#7399</t>
  </si>
  <si>
    <t>LA-00230</t>
  </si>
  <si>
    <t>Neutrino Detector R&amp;D and LArIAT</t>
  </si>
  <si>
    <t>​The neutrino detector R&amp;D at Fermilab is largely liquid argon based - both TPCs and light emission and collection. The LArIAT teastbeam experiment in included in this activity. In the future this activity will include working with the IERC project team to define and establish new detector R&amp;D capabilities.</t>
  </si>
  <si>
    <t>Brian J. Rebel x8226 14112N;#2826;#Stephen H Pordes;#3034</t>
  </si>
  <si>
    <t>LA-00205</t>
  </si>
  <si>
    <t>NOvA Research</t>
  </si>
  <si>
    <t>​Analyze the NOvA near and far detector data to try to determine the neutirno mass hierarchy and theta_23 octant. Also make a range of cross-section measurements using the near detector data.</t>
  </si>
  <si>
    <t>LA-00515</t>
  </si>
  <si>
    <t>Other Cosmic Research (COMPLETED)</t>
  </si>
  <si>
    <t>​Captures non-categorizable cosmic research. In particular:
The Fermilab Holometer is a set of  Michelson interferometers near the Meson Laboratory, whose purpose is to  search for a conjectured "holographic noise" effect (jitter in  spacetime at the Planck scale)</t>
  </si>
  <si>
    <t>Aaron S Chou;#2860</t>
  </si>
  <si>
    <t>FY16</t>
  </si>
  <si>
    <t>LA-01330</t>
  </si>
  <si>
    <t>Particle Astrophysics and Cosmology</t>
  </si>
  <si>
    <t xml:space="preserve">Theory of cosmology and particle astrophysics, including particle aspects of cosmological signals (like gamma ray excesses), cosmological parameters, extracting neutrino parameters from cosmological data, inflation, etc.
</t>
  </si>
  <si>
    <t>LA-01620</t>
  </si>
  <si>
    <t>Particle Matter Interaction Codes</t>
  </si>
  <si>
    <t>​R&amp;D to advance simulation algorithms for particle matter interaction modeling codes used for modeling HEP detectors, including code modernization (multi-threading, vectorization) for future computing architectures.</t>
  </si>
  <si>
    <t>LA-00990</t>
  </si>
  <si>
    <t>Particle Sources and Targets R&amp;D</t>
  </si>
  <si>
    <t xml:space="preserve">Fermilab operates, designs, and performs R&amp;D for some of the most high-power target stations in the world (including NuMI, BNB, Muon g-2, Mu2e, and LBNF).  These highly unique facilities operate in regimes of material behavior that are not yet well understood, and require specialized research to enable the future generations of experiments.  Major components within these target stations are the targets themselves, focusing devices (horns, lenses), beam windows, techniques for the control of radiactivation, and techniques for remote handling of devices.
</t>
  </si>
  <si>
    <t>Robert Zwaska;#2483;#Patrick G Hurh;#2016</t>
  </si>
  <si>
    <t>LA-01350</t>
  </si>
  <si>
    <t>Phenomenology and Model Building</t>
  </si>
  <si>
    <t xml:space="preserve">​Theoretical phenomenology and model building.
</t>
  </si>
  <si>
    <t>Marcela Carena;#7210</t>
  </si>
  <si>
    <t>LA-02300</t>
  </si>
  <si>
    <t>Phenomenology Collider</t>
  </si>
  <si>
    <t>Theoretical research focused on the phenomenology of colldier physics and associated rare-decay and precision measurements. </t>
  </si>
  <si>
    <t>LA-02310</t>
  </si>
  <si>
    <t>Phenomenology Dark Matter</t>
  </si>
  <si>
    <t>Theoretical research focused on the phenomenology of direct and indirect dark matter experiments. </t>
  </si>
  <si>
    <t>LA-02320</t>
  </si>
  <si>
    <t>Phenomenology Neutrinos</t>
  </si>
  <si>
    <t>​Theoretical research focused on the phenomenology of neutrino experiments. </t>
  </si>
  <si>
    <t>LA-01340</t>
  </si>
  <si>
    <t>QCD Lattice</t>
  </si>
  <si>
    <t xml:space="preserve">​Research on Quantum Chromodynamics (QCD) Lattice theory. Calculate leading order hadronic vacuum polarization contribution to muon g-2 with total error below 1%.​​​
</t>
  </si>
  <si>
    <t>LA-02420</t>
  </si>
  <si>
    <t>Quantum Computing</t>
  </si>
  <si>
    <t>This activity includes several HEP applications for near-term quantum computing. One example is to use quantum computing for machine learning for LHC data analysis.​</t>
  </si>
  <si>
    <t>LA-02430</t>
  </si>
  <si>
    <t>Quantum Networks</t>
  </si>
  <si>
    <t xml:space="preserve">​Secure communication networks using entangled photons to link quantum devices and computers over large distances with optical fiber and quantum repeaters.
</t>
  </si>
  <si>
    <t>Gregory J Bock;#188</t>
  </si>
  <si>
    <t>LA-02400</t>
  </si>
  <si>
    <t>Quantum Sensors</t>
  </si>
  <si>
    <t xml:space="preserve">Adapt quantum devices for use as quantum sensors for particle physics experiments. A collaboration between Fermilab and the University of Chicago is using quantum computers to demonstrate sensitivity to dark matter axions. A collaboration with Berkeley Lab (SENSEI) uses "skipper" CCD te​chnology for the direct detection of light dark matter. A collaboration with a group at Stanford is based on cold atom interferometers.
</t>
  </si>
  <si>
    <t>LA-02440</t>
  </si>
  <si>
    <t>Quantum Simulations</t>
  </si>
  <si>
    <t>...needs a description...​</t>
  </si>
  <si>
    <t>James N Simone;#830</t>
  </si>
  <si>
    <t>LA-01890</t>
  </si>
  <si>
    <t>SBN Research</t>
  </si>
  <si>
    <t xml:space="preserve">Exploit the data from the SBN triplet of detectors (SBND, MicroBooNE, and ICARUS)​ to search for electron neutrino appearance at a short baseline, to make a complete set of neutrino cross-section measurements on Argon, and inform the design of future liquid argon detectors.
</t>
  </si>
  <si>
    <t>LA-02470</t>
  </si>
  <si>
    <t>Scientific Workflow Framework R&amp;D</t>
  </si>
  <si>
    <t>​...needs a description. Waiting on Adam</t>
  </si>
  <si>
    <t>LA-02410</t>
  </si>
  <si>
    <t>Superconducting Quantum Systems</t>
  </si>
  <si>
    <t>Hosting and improving scalable superconducting quantum computers that use microwave photons in cavities. A collaboration with the University of Chicago.​</t>
  </si>
  <si>
    <t>LA-00280</t>
  </si>
  <si>
    <t>Superconducting Radio Frequency R&amp;D</t>
  </si>
  <si>
    <t xml:space="preserve">Research aimed at understanding the physics of and improving the performance of SRF cavities. It encompasses physics of superconductivity, materials research, fabrication techniques, and processing methods.  High-performance SRF cavities will be essential for future applications, such as PIP II, the successor to PIP II, the ILC, FCC, and industrial applications.
</t>
  </si>
  <si>
    <t>LA-01050</t>
  </si>
  <si>
    <t>US Particle Accelerator School</t>
  </si>
  <si>
    <t xml:space="preserve">​The USPAS is the nation’s premier training program in  accelerator science and engineering. USPAS started in 1981 and convenes  twice a year to offer a broad range of graduate-level accelerator  science and engineering courses in an intensive-school format. Training  and documentation produced by the sessions has been recognized for  excellence and has had a profound positive impact on the field. All  business and activities of the school are coordinated by the director  and the USPAS office at the U.S. Department of Energy’s Fermi National  Accelerator Laboratory.  The USPAS offers a continually updated curriculum of courses ranging  from fundamentals of accelerator science to advanced physics and  engineering concepts. The school is intended not only to meet the needs  of national laboratories, but also to educate people on the many uses of  particle accelerators in other fields, including industrial and medical  applications.
</t>
  </si>
  <si>
    <t>William A Barletta;#7266;#Steven M. Lund;#9911</t>
  </si>
  <si>
    <t>LC-ID</t>
  </si>
  <si>
    <t>Lab Capability Description</t>
  </si>
  <si>
    <t>LC-00010</t>
  </si>
  <si>
    <t>Particle Sources and Targets R&amp;D Expertise</t>
  </si>
  <si>
    <t>Lab Competence</t>
  </si>
  <si>
    <t>Expertise in particle sources and targets R&amp;D includes the knowledge, skills, and ability to perform R&amp;D, design,operate, and test high-power target stations such as those needed for NuMI, BNB, Muon g-2, Mu2e, and LBNF. Target stations like these operate in regimes of material behavior that are not well understood, so specialized expertise is needed to enable future generations of experiments.</t>
  </si>
  <si>
    <t>LC-00020</t>
  </si>
  <si>
    <t>US Particle Accelerator School Expertise</t>
  </si>
  <si>
    <t>Expertise for the US Particle Accelerator School includes the knowledge and ability to train and educate the next generation of accelerator physicists and engineers. This includes a varying curriculum that includes courses ranging from fundamentals of accelerator science to advanced physics and engineering topics to satisfy the needs national laboratories as well as industrial, medical and  university laboratories across the country interested in beams and accelerators.</t>
  </si>
  <si>
    <t>LC-00030</t>
  </si>
  <si>
    <t>Muon Source Operations Expertise</t>
  </si>
  <si>
    <t>Operation of the Muon Source requires expertise in beam physics, pulsed power supplies, and resonant extraction.</t>
  </si>
  <si>
    <t>LC-00040</t>
  </si>
  <si>
    <t>Accelerator and Beam Physics Expertise</t>
  </si>
  <si>
    <t xml:space="preserve">Accelerator and beam physics expertise includes the knowledge, skills, and ability to study beam physics in existing machines and to commission the IOTA/FAST facility and to plan, design and conduct experimental studies of high-current beam dynamics in integrable non-linear focusing system and with electron lenses. Includes expertise in general and advanced accelerator concepts (skills, and abilities needed to carry out modeling and experiemental  accelerator R&amp;D). This includes expertise in beam optics, instrumentation and diagnostics, coherent and incoherent stability, beam loading, numerical evaluation of space charge effects, the Panofsky-Wentzel theorem for accelerator power efficiency calculations, transverse beam stability with BNS-damping, time-dependent and/or non-linear focusing, interplay of linac and BDS (beam delivery and FF systems). Requires </t>
  </si>
  <si>
    <t>LC-00050</t>
  </si>
  <si>
    <t>Accelerator Complex Operations Expertise</t>
  </si>
  <si>
    <t>The expertise required for general accelerator operations includes 24x7 operating and monitoring of the accelerator complex, and accelerator shutdown coordination.</t>
  </si>
  <si>
    <t>LC-00060</t>
  </si>
  <si>
    <t>Proton Source Operations Expertise</t>
  </si>
  <si>
    <t>Operation of the Proton Source requires expertise in beam physics, ion sources, RFQ, high power RF, pulsed power supplies, linear and circular proton accelerators, electron stripping, and laser notching.</t>
  </si>
  <si>
    <t>LC-00070</t>
  </si>
  <si>
    <t>Main Injector and Recycler Operations Expertise</t>
  </si>
  <si>
    <t>Operation of the Main Injector and Recycler requires expertise in beam physics, high power RF including beam-loading compensation, proton acceleration to 120 GeV, RF slipstacking of beam to double the bunch intensity, resonant extraction, beam collimation and loss control. Muon Campus beam requires expertise in longitudinal bunch manipulations with two RF systems under heavy beam loading.</t>
  </si>
  <si>
    <t>LC-00080</t>
  </si>
  <si>
    <t>Target Systems Design &amp; Production Expertise</t>
  </si>
  <si>
    <t>Design and production of high power targets (700kW+) and horns, remote handling systems and other systems that must withstand high-radiation environments. Includes expertise with horn power supplies.  Pertains to production in support of operations and projects.  Does not include effort devoted to projects.</t>
  </si>
  <si>
    <t>LC-00090</t>
  </si>
  <si>
    <t>Beam Delivery Systems Operations Expertise</t>
  </si>
  <si>
    <t>Operation of the external beamlines requires expertise in beam physics, low-power targets, secondary and tertiary beams. Familiarity with control systems, radiation shielding, and experimental equipment used in high energy physics. Oversite of design, installation, and upgrade or maintenance of beamlines.</t>
  </si>
  <si>
    <t>LC-00100</t>
  </si>
  <si>
    <t>Controls and Instrumentation Operations Expertise</t>
  </si>
  <si>
    <t>Controls expertise includes clock and timing systems, software programming, database design and management, network maintenance. Accelerator instrumentation involves design, fabrication, testing, and maintenance of detectors used for measuring beam parameters.Includes experience developing laser systems.The range of experience is limited at this point but will likley increase when laser systems become part of operations. This competence depends on the  availability of high-power lasers that are operated in laser-approved  rooms. The equipment includes mirrors, optics, fibers, instruments capable of having fiber channel inputs, and laser tables.</t>
  </si>
  <si>
    <t>LC-00110</t>
  </si>
  <si>
    <t>RF System Design and Implementation Expertise</t>
  </si>
  <si>
    <t>High Power RF design requires the detailed knowledge of the application of appropriate klystrons, tubes, and transmission systems. Included is the knowledge of generating complex reference wave forms in the high frequency domain and closed loop systems, as well as experience with high voltage, high current DC power systems and modulators.</t>
  </si>
  <si>
    <t>LC-00120</t>
  </si>
  <si>
    <t>High Power AC/DC Conversion and Control Expertise</t>
  </si>
  <si>
    <t>​Expertise in high power AC/DC conversion and control includes the knowledge, skills, and ability to provide high-power ramped magnet systems to control the orbits for accelerator beams. This includes design expertise for HV transformers, fast rise/fall time beam injection and extraction systems, and high current DC systems with high precision regulation and control.</t>
  </si>
  <si>
    <t>LC-00130</t>
  </si>
  <si>
    <t>Energy Deposition Calculations and Modeling Expertise</t>
  </si>
  <si>
    <t>The expertise in energy deposition calculations and modeling includes the knowledge, skills, and ability needed to model beam-induced radiation, energy deposition in accelerators and particle detectors, as well as particle generation in targets. This competence includes the development and support of the MARS code for energy deposition simulations. This competence depends on the availability of computing resources (Heimdall/AD cluster).</t>
  </si>
  <si>
    <t>LC-10000</t>
  </si>
  <si>
    <t>Muon Source</t>
  </si>
  <si>
    <t>Lab Facility</t>
  </si>
  <si>
    <t>The Muon Source includes the ~140m M1 8-GeV proton line which for Muon g-2 includes quadrupoles for final focus on the target, a target station for Muon g-2 including lithium lens, a pulsed momentum-selection magnet and their pulsed power supplies, ~220m M2 and M3 lines which for Muon g-2 capture muons from the decay of secondary pions and for Mu2e bypass the target station and transport primary protons, a ~500m delivery ring where protons are removed and muons extracted for Muon g-2 and for Mu2e primary protons are resonantly extracted, and 100+ m M4 and M5 lines which transport muons to the Muon g-2 muon storage ring and protons to the Mu2e target.</t>
  </si>
  <si>
    <t>LC-10010</t>
  </si>
  <si>
    <t>FAST Facility</t>
  </si>
  <si>
    <t>The FAST facility includes a 40 meter circumference IOTA ring, capable of operating with 150 MeV/c electrons and 70 MeV/c protons, and its two injectors - 150-300 MeV&amp; electron injector consisting of a 50 MeV photoinjector (already commissioned) and a 1.3 GHz ILC-type cryomodule followed by a injection beamline to IOTA; and 70 MeV/c proton (H-) 325 MHz RFQ and proton injection line. The facility includes the people needed to maintain and operate the facility.</t>
  </si>
  <si>
    <t>LC-10020</t>
  </si>
  <si>
    <t>Main Control Room</t>
  </si>
  <si>
    <t>Main Control Room facility for operating and monitoring accelerator devices.</t>
  </si>
  <si>
    <t>LC-10030</t>
  </si>
  <si>
    <t>Proton Source</t>
  </si>
  <si>
    <t>The RFQ Injection Line and  Linac accelerate H- ions to 400 MeV, and the circular Booster accumulates and accelerates protons to 8 GeV and extracts them at 15 Hz.</t>
  </si>
  <si>
    <t>LC-10040</t>
  </si>
  <si>
    <t>Main Injector and Recycler</t>
  </si>
  <si>
    <t>The Recycler is a permanent magnet, fixed 8 GeV ring. The Main Injector is a circular proton accelerator (8 GeV to 120 GeV).</t>
  </si>
  <si>
    <t>LC-10050</t>
  </si>
  <si>
    <t>Target Systems</t>
  </si>
  <si>
    <t xml:space="preserve">Target systems include the high-power target stations of the long-baseline and short-baseline neutrino programs, and the muon g-2 target station. All of the technical devicies in the target halls are covered: targets, horns, windows, shield piles, absorbers, collimators, and remote handling capabilities. </t>
  </si>
  <si>
    <t>LC-10060</t>
  </si>
  <si>
    <t>Beam Delivery Systems</t>
  </si>
  <si>
    <t>Beam delivery systems includes beam transfer lines to the short  baseline neutrino program (Booster to target), the long baseline  neutrino program (Main Injector to target station), and to the  switchyard and test beam experiments (Main Injector to target stations).  Also includes associated infrastructure. Approximately 8km of beam lines are included.​</t>
  </si>
  <si>
    <t>LC-10070</t>
  </si>
  <si>
    <t>Accelerator Controls and Instrumentation</t>
  </si>
  <si>
    <t>The accelerator controls and instrumentation scope includes the  central controls network, console hardware and software, front-end hardware and software, databases, and various types of beam monitors.</t>
  </si>
  <si>
    <t>LC-10080</t>
  </si>
  <si>
    <t>RF Power Systems and Cavities</t>
  </si>
  <si>
    <t>RF systems are employed in the Linac, Booster, Main Injector and also the FAST facility test area and P2IT test source.</t>
  </si>
  <si>
    <t>LC-10090</t>
  </si>
  <si>
    <t>Accelerator Magnet Systems and Associated Power Supplies</t>
  </si>
  <si>
    <t>AC power distribution systems from commercially supplied power grid. Transformers for power conversion to lower voltage high current systems. Booster, Main Injector and Switchyard power supplies and cable plant.</t>
  </si>
  <si>
    <t>LC-10100</t>
  </si>
  <si>
    <t>Vacuum Facilities</t>
  </si>
  <si>
    <t>Vacuum clean room and equipment for cleaning and preparing vacuum components located at NWA and CMTF.</t>
  </si>
  <si>
    <t>LC-05010</t>
  </si>
  <si>
    <t>Service Desk</t>
  </si>
  <si>
    <t>Core Computing Division</t>
  </si>
  <si>
    <t>Provides a single point of contact for questions, technical incidents, service requests, user communications and account creation/authorization tasks. Also provides a Ticketing System to record incidents and requests (Service Now)</t>
  </si>
  <si>
    <t>LC-05020</t>
  </si>
  <si>
    <t>Authentication and Directory Services</t>
  </si>
  <si>
    <t>Enables end-user password management with the Self-Service Password Reset application.  In addition, provides central authentication to computing resources and support for EDUROAM.</t>
  </si>
  <si>
    <t>LC-05030</t>
  </si>
  <si>
    <t>Central Web Hosting</t>
  </si>
  <si>
    <t>The Central Web Hosting Service provides an enterprise-level web service</t>
  </si>
  <si>
    <t>LC-15000</t>
  </si>
  <si>
    <t>Data Centers</t>
  </si>
  <si>
    <t>Provides core services in support of operation of 3 computing centers and one communications room at Fermilab that together include over 28,000 square feet of space for computing equipment that provides Information Technology services.</t>
  </si>
  <si>
    <t>LC-05040</t>
  </si>
  <si>
    <t>Database Hosting</t>
  </si>
  <si>
    <t>Provides Oracle, SQL Server, MariaDB, PostgreSQL and MySQL database hosting for the laboratory.</t>
  </si>
  <si>
    <t>LC-05050</t>
  </si>
  <si>
    <t>Desktop Services</t>
  </si>
  <si>
    <t>Provides services including central management, antivirus, standard hardware configuration, installation, troubleshooting and disposal services for Windows and Mac desktops and laptops and associated application software.  Includes Microsoft Office Suite, and OneDrive.</t>
  </si>
  <si>
    <t>LC-05060</t>
  </si>
  <si>
    <t>Engineering Support Services</t>
  </si>
  <si>
    <t xml:space="preserve">Provides lab wide engineering, design and manufacturing services.  Engineering services include installation, support and troubleshooting of computer-aided engineering (CAE) software packages such as Teamcenter, ANSYS, NASTRAN and COMSOL.  Design services include installation, support and troubleshooting of computer aided-design (CAD) software such as NX and AutoCAD.  Manufacturing services include installation, support and troubleshooting of computer-aided manufacturing (CAM) software. </t>
  </si>
  <si>
    <t>LC-05070</t>
  </si>
  <si>
    <t>FermiMail</t>
  </si>
  <si>
    <t>Provides integrated email and calendaring services that are accessible on all supported operating systems and browsers. Also provides Listserv mailing lists capabilities.</t>
  </si>
  <si>
    <t>LC-05080</t>
  </si>
  <si>
    <t>IT Server Hosting</t>
  </si>
  <si>
    <t>Provides centrally managed Windows, and Unix servers.</t>
  </si>
  <si>
    <t>LC-05090</t>
  </si>
  <si>
    <t>Managed Print and Imaging Services</t>
  </si>
  <si>
    <t>Managed Print Services provides core printing services and copier management. Imaging Services provide general copying, posters, photos, booklets, laminating.</t>
  </si>
  <si>
    <t>LC-05100</t>
  </si>
  <si>
    <t>Network Services</t>
  </si>
  <si>
    <t xml:space="preserve">Provides network infrastructure and support for the Fermilab campus, wireless access to the Fermilab network and guest access to Fermilab Internet.  </t>
  </si>
  <si>
    <t>LC-05110</t>
  </si>
  <si>
    <t>Telecommunications</t>
  </si>
  <si>
    <t>•	Provides support for telephones (analog and cellular), voicemail, paging and portable radio equipment and select audio and video conferencing support services. This includes maintaining the twelve primary radio networks used on the campus (eg. Fire and Security, SEWS, Main Control Room, Taxi/Dispatch) in addition to overseeing all licensing of radio frequencies used at the lab, such as those used by the various remote-controlled cranes onsite.</t>
  </si>
  <si>
    <t>LC-05120</t>
  </si>
  <si>
    <t>Networked Storage</t>
  </si>
  <si>
    <t>Provides storage options for organization file storage and backup and restore options depending on the storage option selected.</t>
  </si>
  <si>
    <t>LC-05130</t>
  </si>
  <si>
    <t>Video Conferencing</t>
  </si>
  <si>
    <t xml:space="preserve">The video conferencing service provides support to facilitate communication for Fermilab users with their on-site or off-site collaborators. </t>
  </si>
  <si>
    <t>LC-05140</t>
  </si>
  <si>
    <t>Virtual Server Hosting</t>
  </si>
  <si>
    <t>Provides a centrally managed Infrastructure for hosting virtual machines.</t>
  </si>
  <si>
    <t>LC-05150</t>
  </si>
  <si>
    <t>Enterprise Applications</t>
  </si>
  <si>
    <t>Major Financial Applications include e-Business Suite, ProCard, Kronos, Budget and Planning, eMarketPlace, and Peachtree accounting.  Major Safety &amp; Health Applications include the ESH&amp;Q Suite, iTrack, Work Planning and Control.  Major HR Applications include Workday, PeopleSoft, CNAS, GIBS.  The Property Management Application is Sunflower.  Major Reporting Services include Discoverer, Crystal Report Web Queries, Fermidash, and Teammate.</t>
  </si>
  <si>
    <t>LC-05160</t>
  </si>
  <si>
    <t>Information Resources</t>
  </si>
  <si>
    <t>Information Resources provides Archives &amp; History services, Content Management including SharePoint and DocDB, Travel System, INSPIRE, Library Services, Records Management and Technical Publications Management.</t>
  </si>
  <si>
    <t>LC-05170</t>
  </si>
  <si>
    <t>Planning Applications</t>
  </si>
  <si>
    <t>Major Planning applications include Doors, Primavera, Promise, ServiceNow, NCIS services.</t>
  </si>
  <si>
    <t>LC-09080</t>
  </si>
  <si>
    <t>Quality Expertise (M8)</t>
  </si>
  <si>
    <t>ESH&amp;Q Section</t>
  </si>
  <si>
    <t>The knowledge, skills, and ability to establish confidence and assurance that customer expectations for quality are met or exceeded via proactive management of processes, tasks, and activities.</t>
  </si>
  <si>
    <t>LC-09131</t>
  </si>
  <si>
    <t>Environmental Compliance</t>
  </si>
  <si>
    <t xml:space="preserve">Environmental Compliance expertise with knowledge of environmental protection regulations and best practices to ensure Fermilab operations and compliant and do not adversely impact the environment.  This includes NEPA compliance, ground and surface water protection, chemical and radioactive waste management, and air emissions control.  </t>
  </si>
  <si>
    <t>LC-09071</t>
  </si>
  <si>
    <t>Cryogenic Safety</t>
  </si>
  <si>
    <t>Cryogenic Engineering expertise with knowledge of regulations and best practices that ensure cryogenic systems have sufficient internal controls and oversight systems in place to adequately address the hazards.</t>
  </si>
  <si>
    <t>LC-09072</t>
  </si>
  <si>
    <t>Pressure Safety</t>
  </si>
  <si>
    <t>Engineering expertise with knowledge of regulations and best practices that ensure that pressure systems are designed, fabricated, tested, inspected, maintained, repaired, and operated to adequately address the hazards.</t>
  </si>
  <si>
    <t>LC-09073</t>
  </si>
  <si>
    <t>Occupational &amp; Construction Safety</t>
  </si>
  <si>
    <t>Safety and Industrial Health excerpts with knowledge of regulations and best practices and skills to implement Integrated Safety Management to assure hazards are addressed when selecting or purchasing equipment, products, and services and protective of the workforce, including employees, users and subcontractors.</t>
  </si>
  <si>
    <t>LC-09074</t>
  </si>
  <si>
    <t>Radiation Safety</t>
  </si>
  <si>
    <t>Health Physicists with knowledge of radiation safety regulations and best practices and skills to implement and oversee radiation safety program requirements.  These include those activities to plan for and manage radiation and radioactive materials that minimize radiation exposure to workers, the public and the environment.</t>
  </si>
  <si>
    <t>LC-09075</t>
  </si>
  <si>
    <t>Fire Protection</t>
  </si>
  <si>
    <t>Fire protection experts with knowledge of fire protection regulations and best practices and skills to implement and provide a level of fire protection and fire suppression capabilities sufficient to minimize losses from fire and related hazards consistent with the best protected class of industrial risks.  This includes response cababilities provided by the Fermilab Fire Department.</t>
  </si>
  <si>
    <t>LC-09132</t>
  </si>
  <si>
    <t>Physical Security</t>
  </si>
  <si>
    <t xml:space="preserve">Physical Security experts familiar with Property Protection Interests at Fermilab including the protection of DOE Government Property from theft, fraud and destruction, and the protection of extremely limited amounts of Nuclear Material (NM), of Category IV, Attractiveness Level E. Property protection planning and physical security measures are commensurate with the risks and within the guidelines set in DOE Order 470.4B and O473.3. </t>
  </si>
  <si>
    <t>LC-09133</t>
  </si>
  <si>
    <t>Emergency Management</t>
  </si>
  <si>
    <t xml:space="preserve">Emergency Management expertise familiar with risk and hazards that might exist or occur both on-site and off-site to include natural phenomenon, fires/explosions, malevolent acts, and mass casualties.  </t>
  </si>
  <si>
    <t>LC-09134</t>
  </si>
  <si>
    <t>Occupational Medicine</t>
  </si>
  <si>
    <t>Occupational Medicine expertise for all Fermilab employees, visiting scientists, and temporary contract employees and subcontractors who are potentially exposed to hazards unique to Fermilab that require medical surveillance (e.g. oxygen deficiency hazard).</t>
  </si>
  <si>
    <t>LC-09076</t>
  </si>
  <si>
    <t>Electrical Safety</t>
  </si>
  <si>
    <t xml:space="preserve">Electrical safety expertise with knowledge of regulations and best practices and skills to implement and provide an electrical safety program that consists of policies and procedures, work planning documents, training, incident investigation and development of lessons learned to ensure safe performance.  </t>
  </si>
  <si>
    <t>LC-19070</t>
  </si>
  <si>
    <t>Radiation Physics Calibration Facility</t>
  </si>
  <si>
    <t>RPCF is the facility where radiation and environmental monitoring instruments are designed, built and maintained.  The calibration facility is unique and is used to ensure monitors are available for accelerator operations. The calibration facility also maintains and calibrates over 1000 instruments used for lab wide for surveys, personnel protection, environmental monitoring, and shielding studies.</t>
  </si>
  <si>
    <t>LC-19071</t>
  </si>
  <si>
    <t>Radionuclide Analysis Facility</t>
  </si>
  <si>
    <t xml:space="preserve">RAF is the chemistry lab where material samples are analyzed for radionuclide components.  </t>
  </si>
  <si>
    <t>LC-09081</t>
  </si>
  <si>
    <t>ESH&amp;Q Training</t>
  </si>
  <si>
    <t>Skills to develop ES&amp;H and QA training for Fermilab employees, users, subcontractors, etc.  Abilities to use development tools and write content.</t>
  </si>
  <si>
    <t>LC-09077</t>
  </si>
  <si>
    <t>Mechanical Safety</t>
  </si>
  <si>
    <t xml:space="preserve">Engineering expertise that ensures mechanical systems are designed, fabricated, tested, inspected, maintained, repaired, and operated by trained personnel to ensure safe performance.  </t>
  </si>
  <si>
    <t>The knowledge, skills and ability to measure neutrino cross-sections with a variety of experiments. Also, the ability to  integrate these measurments with theory and phenomenology. This competence depends on the availability of GRID computing, mass storage, and the neutrino campus.</t>
  </si>
  <si>
    <t>The knowledge, skills, and ability to  measure neutrino oscillation probabilities from a variety of  experiments. Also, the ability to integrate these measurments with  theory and phenomenology. This competence depends on the availability of GRID computing, mass data storage, and the neutrino campus.</t>
  </si>
  <si>
    <t>Knowledge, skills, and ability to operate neutrino detectors both onsite and in remote locations. This competence is being used to operate neutrino detectors on the Fermilab neutrino campus and the NOvA far detector at Ash River.</t>
  </si>
  <si>
    <t>The knowledge, skills, and ability to design neutrino detectors, as well as conduct detector R&amp;D to optimize those designs. This competence depends on the availability of resources at the Proton Assembly Building (PAB) and PC4.</t>
  </si>
  <si>
    <t>This facility comprises several neutrino detectors placed in the neutrino beamlines both onsite and at Ash River, MN.</t>
  </si>
  <si>
    <t>The lab equipment contained in the PAB and PC4 buildings  comprises cryostats and cryogenic capabilities needed to conduct R&amp;D on liquid argon and liquid xenon detectors.</t>
  </si>
  <si>
    <t>LC-04030</t>
  </si>
  <si>
    <t>Energy Frontier Higgs Physics Research Expertise</t>
  </si>
  <si>
    <t>Expertise in data analysis focused on measuring Higgs properties.</t>
  </si>
  <si>
    <t>LC-04040</t>
  </si>
  <si>
    <t>Energy Frontier Indirect Dark Matter Research Expertise</t>
  </si>
  <si>
    <t>​Expertise in data analysis focused on the search for dark matter produced in hadron colliders.</t>
  </si>
  <si>
    <t>LC-04050</t>
  </si>
  <si>
    <t>Energy Frontier New Physics Searches Expertise</t>
  </si>
  <si>
    <t>​Expertise in data analysis focused on the search for new physics signals in hadron colliders.</t>
  </si>
  <si>
    <t>LC-04060</t>
  </si>
  <si>
    <t>Cosmic Frontier Dark Matter Research Expertise</t>
  </si>
  <si>
    <t>Expertise in data analysis focused on direct dark matter searches.</t>
  </si>
  <si>
    <t>LC-04070</t>
  </si>
  <si>
    <t>Astrophysics and Cosmology Expertise</t>
  </si>
  <si>
    <t>Expertise in theoretical research focused on particle astrophysics and cosmology.</t>
  </si>
  <si>
    <t>LC-04110</t>
  </si>
  <si>
    <t>Cosmic Frontier Dark Energy Research Expertise</t>
  </si>
  <si>
    <t>Expertise in data analysis focused on dark energy measurements accessible from survey and CMB experiments.</t>
  </si>
  <si>
    <t>LC-04130</t>
  </si>
  <si>
    <t>ASIC Development Expertise</t>
  </si>
  <si>
    <t>​​ASIC development expertise includes the knowledge, skills, and ability to provide ASIC development as a service to the HEP and broader science community.</t>
  </si>
  <si>
    <t>LC-04140</t>
  </si>
  <si>
    <t>Intensity Frontier Rare Decay Research Expertise</t>
  </si>
  <si>
    <t>Expertise in data analysis focused on intensity frontier rare decay experiments.</t>
  </si>
  <si>
    <t>LC-04150</t>
  </si>
  <si>
    <t>Intensity Frontier Precision Measurement Research Expertise</t>
  </si>
  <si>
    <t>Expertise in data analysis focused on intensity frontier precision experiments and allied precision experiments.</t>
  </si>
  <si>
    <t>LC-14070</t>
  </si>
  <si>
    <t>​Operation of the LHC Physics Center as a resource for the USCMS and broader CMS communities.</t>
  </si>
  <si>
    <t>LC-04230</t>
  </si>
  <si>
    <t>Alignment and Metrology Expertise</t>
  </si>
  <si>
    <t>This lab competence includes the  knowledge, skills, and ability to provide alignment and metrology services to the science community.</t>
  </si>
  <si>
    <t>LC-04280</t>
  </si>
  <si>
    <t>Generic Detector R&amp;D for Future Projects Expertise</t>
  </si>
  <si>
    <t>Knowledge, skills and ability to perform generic detector R&amp;D leveraged by Fermilab detector facilities for HEP and the broader science community.</t>
  </si>
  <si>
    <t>LC-14000</t>
  </si>
  <si>
    <t>ASIC Development Facility</t>
  </si>
  <si>
    <t>​The ASIC Development Facility includes laboratory space, clean rooms, design tools, licenses, test equipment, automated production test equipment and staff associated with operating and maintaining the facility.</t>
  </si>
  <si>
    <t>LC-14010</t>
  </si>
  <si>
    <t>Test Beam Facility</t>
  </si>
  <si>
    <t>​Two beamlines with multiple test stands, instrumentation, data acquisition, hardware and software support for users and associated staff to maintain the infrastructure.</t>
  </si>
  <si>
    <t>LC-14020</t>
  </si>
  <si>
    <t>Equipment for the precision handling and measurement of silicon and optical systems, sub-Kelvin systems, systems requiring large clean room spaces and the staff associated with developing and maintaining this infrastructure.</t>
  </si>
  <si>
    <t>LC-14030</t>
  </si>
  <si>
    <t>Equipment for low-mass carbon-fiber structures, programmable mills and routers, 3D printers and associated staff to operate and maintain the infrastructure.</t>
  </si>
  <si>
    <t>LC-14040</t>
  </si>
  <si>
    <t>Custom Detector Technologies Facility</t>
  </si>
  <si>
    <t>Equipment for the development of custom and next generation scintillators, equipment to mass produce extruded scintiallator and the staff required to maintain the infrastructure. Facility to create and apply custom thin films for R&amp;D, projects, and operating experiments for the HEP community and the broader science community.</t>
  </si>
  <si>
    <t>LC-04290</t>
  </si>
  <si>
    <t>Cosmic Frontier CMB Research Expertise</t>
  </si>
  <si>
    <t>LC-04300</t>
  </si>
  <si>
    <t>Neutrino Theory Expertise</t>
  </si>
  <si>
    <t>...needs a description</t>
  </si>
  <si>
    <t>LC-04310</t>
  </si>
  <si>
    <t>Higgs Theory Expertise</t>
  </si>
  <si>
    <t>...needs description</t>
  </si>
  <si>
    <t>LC-04320</t>
  </si>
  <si>
    <t>Dark Matter Theory Expertise</t>
  </si>
  <si>
    <t>LC-04330</t>
  </si>
  <si>
    <t>Beyond Standard Model Theory Expertise</t>
  </si>
  <si>
    <t>LC-04340</t>
  </si>
  <si>
    <t>Silicon Detector Design, Assembly and Testing Experise</t>
  </si>
  <si>
    <t>...needs description
Pixels, strips, CCDs, bolometers, HGCal, MIP timing</t>
  </si>
  <si>
    <t>LC-04350</t>
  </si>
  <si>
    <t>Detector Installation, Integration, Commissioning and Operations Expertise</t>
  </si>
  <si>
    <t>LC-04360</t>
  </si>
  <si>
    <t>Gaseous Ionization Detector Design, Assembly and Testing Expertise</t>
  </si>
  <si>
    <t>...needs description
Wire chambers, straws, TPC, cathode strip detectors...</t>
  </si>
  <si>
    <t>LC-04370</t>
  </si>
  <si>
    <t>Fabrication of Light-Sensitive Detectors Expertise</t>
  </si>
  <si>
    <t>...needs description
Extruded scintillator, custom films, optical readout fibers, SiPMs</t>
  </si>
  <si>
    <t>LC-04380</t>
  </si>
  <si>
    <t>Fabrication of Precision Detector Structures Expertise</t>
  </si>
  <si>
    <t>...needs description
Carbon fiber, precision mechanical support structures, thermal stabilization, large precision CMMs</t>
  </si>
  <si>
    <t>LC-04390</t>
  </si>
  <si>
    <t>Experiment Control Systems Expertise</t>
  </si>
  <si>
    <t>LC-04400</t>
  </si>
  <si>
    <t>Low-Noise Electronics Expertise</t>
  </si>
  <si>
    <t>LC-04410</t>
  </si>
  <si>
    <t>Project Management for Detector Construction and Operations Expertise</t>
  </si>
  <si>
    <t>...needs description
Mu2e, CMS upgrades and operations, ADMX, DES, SMB-S4, Muon g-2</t>
  </si>
  <si>
    <t>LC-04420</t>
  </si>
  <si>
    <t>Design, Fabrication and Operation of Vacuum and Gas Systems Infrastructure for Experiments Expertise</t>
  </si>
  <si>
    <t>LC-04430</t>
  </si>
  <si>
    <t>Quantum Device Design, Assembly and Testing Expertise</t>
  </si>
  <si>
    <t>LC-02010</t>
  </si>
  <si>
    <t>Computing Facility Expertise in Designing, Provisioning and Operating Systems.</t>
  </si>
  <si>
    <t>Staff with experience and expertise in architecting, provisioning and operating shared-usage large scale compute clusters, disk and tape storage systems, data acquisition systems, and high speed network systems. Includes expertise in operations of hardware and facility services within a globally distributed computing paradigm servicing a diverse customer base utilizing common services on shared hardware to support diverse high throughput and high performance scientific computing at extreme scales.</t>
  </si>
  <si>
    <t>LC-02020</t>
  </si>
  <si>
    <t xml:space="preserve">Computing Facility Evolution R&amp;D Expertise </t>
  </si>
  <si>
    <t>The expertise, technical competencies, and ability to perform R&amp;D to evolve the Computing Facility. This involves a team of computer scientists, developers and domain experts with expertise in running large scale distributed computing by utilizing grids, clouds, and HPC facilities; domain knowlledge of HEP science; expertise in collecting and analyzing experiment requirements required to design and develop technical solutions; expertise in working with science collborations to execute xtreme scale workflow campaigns; computing architecture, cyber security, and cloud and grid software skills.
The lab competence depends on the availability of Computing Facility grid computing resources, servers to run software to access and monitor external (cloud, grid, and HPC) resources and run components such as decision engine, accounting, and other utilities.​</t>
  </si>
  <si>
    <t>LC-02030</t>
  </si>
  <si>
    <t>Data Analytics Software Infrastructure Support and Operations Expertise</t>
  </si>
  <si>
    <t>The unique knowledge and skills on HEP, accelerator and cosmology scientific data analysis, simulation, and modern software design and development (from requirements gathering to managing large scale code bases with best practices) ​culminating in the development, support and operations of common solutions for infrastructure code that create an environment within which physicists concentrate on writing scientific algorithms for their specific applications. This competence depends on new computing techniques and technologies R&amp;D and utilizes the Computing Facility (servers) for continuous integration, testing, and distribution of the codes. The lab competence also depends on the availability of servers to run continuous integration, testing, and distribution of the codes​.​</t>
  </si>
  <si>
    <t>LC-02040</t>
  </si>
  <si>
    <t>Large Scale Distributed Computing and Data Management Operations Expertise</t>
  </si>
  <si>
    <t>The expertise, skill, and ability needed to provide and  operate a common software solution to provision resources on a  heterogenous, distributed and advanced infrastructure, manage  interdependent, multistep scientific workflows, and manage (store,  bookkeep, and deliver) petabyte scale scientific data sets. This  supports and provides a secure cyber environment for a diverse multi-experiment community, ensuring an efficient and fair share use of  shared resources.  Depends on Computing Facility servers for data and workflow management. The competence depends on the availability of servers to run software services for data and workflow management and testing and integration.</t>
  </si>
  <si>
    <t>LC-02050</t>
  </si>
  <si>
    <t>Physics Modeling Expertise</t>
  </si>
  <si>
    <t>The expertise, skills, and ability to model the physics of (1) particle beams, (2) particle event generation and (3) interactions of particles with materials by developing, maintaining, and operating modern codes for those purposes. These models are crucial to the design and operation of accelerators and HEP experiments and require detailed understanding of the relevant physics and computing to enable precise and accurate simulations that are optimized for current and future computing resources. This competence depends on new computing techniques and technologies R&amp;D and utilizes the Computing Facility (servers) for continuous integration, testing, and distribution of the codes. Furthermore, accelerator and HEP experiments are required for simulation validation. The competence depends on the availability of Computing Facility servers for continuous integration, testing, and distribution of the codes. Furthermore, accelerator and HEP experiments are required for simulation validation.</t>
  </si>
  <si>
    <t>LC-12010</t>
  </si>
  <si>
    <t>Physics Research Equipment Pool (PREP) Operations Expertise</t>
  </si>
  <si>
    <t>The PREP facility provides the very valuable service of maintaining, repairing, and supporting a pool of electronics modules which are commonly used by HEP and NP experiments.  Users from all experiments at Fermilab and associated institutions are able to borrow modules from the pool for the duration of their need.   The pool contains commercial modules that were originally purchased by experiments and contributed to PREP once the experiment ended, or purchased by PREP directly, and custom modules that were developed at Fermilab and transferred into production use.​</t>
  </si>
  <si>
    <t>LC-02070</t>
  </si>
  <si>
    <t>New Computing Techniques and Technologies R&amp;D Expertise</t>
  </si>
  <si>
    <t>The expertise, technical competencies, and ability to perform R&amp;D on new techniques (computational algorithms and approaches) and new technologies (computing architectures and approaches) to advance and evolve the common software solutions, cybersecurity, resource provisioning, work scheduling and data access,​ and computing facility infrastrucure available to HEP experiments. This lab competence depends on availability of advanced computing resources (test beds) at the Fermilab Computing Facility, access to ASCR HPC resources, partnerships with ASCR researchers, and industrial partners (for advance technologies such as Quantum Computing).</t>
  </si>
  <si>
    <t>LC-02080</t>
  </si>
  <si>
    <t>Real Time Software and Engineering Expertise</t>
  </si>
  <si>
    <t>The expertise, skills, and ability to develop electronics, firmware, and software for use in the real-time environments of HEP experiments; conduct research in novel detector and electronics technologies for use in future experiments; support testbeam detectors and detector R&amp;D activities at the Fermilab Test Beam Facility (FTBF) and elsewhere; design and develop common DAQ frameworks; and assist experiments by consulting on the design, operation, and problem investigation for their individual real-time environments and data acquisition systems. This work depends on various Fermilab test facilities. SiDet resources and personnel are used for wire-bonding electronics, mechanical engineering support, and integration testing. FTBF beamlines are used for testing proofs of concepts of DAQ hardware, firmware, and software solutions as well as for working directly with experimenters to gather requirements and provide support. The TallBo liquid argon test stand at the proton assembly building (PAB) is used for detector and electronics testing. Test stands at the D-Zero assembly building allow us to develop solutions for specific experiments. The lab competence depends on the availability of test stands, SiDet resources, electronics lab, and servers for software distributio​n.</t>
  </si>
  <si>
    <t>LC-12000</t>
  </si>
  <si>
    <t>Computing Facility Data Centers and Computing Hardware</t>
  </si>
  <si>
    <t>​Feynman Computing Center and Grid Computing Center physical facilities; compute servers, disk storage servers; tape libraries, media, and servers; network router and switch hardware; and network cabling infrastructure. This equipment provides the common solutions used for the CMS Tier1, the Intensity Frontier and Cosmic Frontier grid computing systems, the LQCD facility, and the servers necessary for accessing non-local grid, cloud, and HPC resources. The FY18 capacity is 62.7K cores of computing, 41PB of disk, and 125PB of active data on tape, with ​~600PB tape-library capacity.​</t>
  </si>
  <si>
    <t>LC-01000</t>
  </si>
  <si>
    <t>Superconducting Radio Frequency R&amp;D Expertise</t>
  </si>
  <si>
    <t>Knowledge and skills to push the performance of SRF cavities beyond the current limits, but in maximum accelerating gradients and in Q0, enabling next generation accelerators for science and industry. This lab competence depends on the availability of equipment described in the materials science lab, SRF fabrication equipment, and SRF test equipment.</t>
  </si>
  <si>
    <t>LC-01010</t>
  </si>
  <si>
    <t>High Field Magnet and Materials R&amp;D Expertise</t>
  </si>
  <si>
    <t>Knowledge and skills to push the performance of superconducting magnets beyond the current limits while reducing costs. Special expertise includes development of Nb3Sn conductors, cable configuartions, and structures for dipoles and quadrupole magnets.The superconducting magnet R&amp;D  work depends on the availability of equipment described under magnet fabrication equipment and magnet test equipment.</t>
  </si>
  <si>
    <t>LC-01020</t>
  </si>
  <si>
    <t>Cryogenic Operations Expertise</t>
  </si>
  <si>
    <t>The Fermilab team of cryogenic engineers and plant operators understand the thermodynamics, hydrodynamics, and mechanics of liquid and gaseous helium. They manage helium liquefaction and distribution facilities in accordance to written operating and maintenance procedures. Instrumentation and controls engineers and technicians support the operation. A deep understanding of pressure vessel codes, including detailed FEA analysis, is required.</t>
  </si>
  <si>
    <t>LC-01030</t>
  </si>
  <si>
    <t>Superconducting Magnet Expertise</t>
  </si>
  <si>
    <t>​Expertise in every facet of superconducting magnets. A multi-disciplinary team understands the physics requirements of accelerators and experiments; develops magnetic design; designs coils and mechanical structures; designs cryostats; models behavior of the entire magnet under quench conditions; develops quench protection systems; insulates, winds, reacts (if needed), and vacuum impregnates coils; stacks cores; assembles coils into structures; inserts cold masses into cryostats; tests, measures, and analyzes magnet performance. This competence depends on the availability of equipment described under the magnet fabrication and testing capabilities.</t>
  </si>
  <si>
    <t>LC-01040</t>
  </si>
  <si>
    <t>SRF Expertise</t>
  </si>
  <si>
    <t>The expertise encompassed by the SRF capability includes materials science of niobium surfaces, SRF cavity design and optimization, meticulous cavity surface processing, post-processing cavity treatment, testing of cavities, precise cavity tuning, cavity assembly into strings, design of complete cryomodules, assembly of cryomodules, and testing of cryomodules. This lab capability is complemented by other capabilities such as the engineering and operation of cryogenic plants and the engineering and operation of low and high level RF power systems. This competence depends on the availability of equipment described for other capabilities used for SRF R&amp;D and projects.</t>
  </si>
  <si>
    <t>LC-11000</t>
  </si>
  <si>
    <t>SRF Production Facilities</t>
  </si>
  <si>
    <t>SRF production facilities include the production cavity processing facility at Argonne National Laboratory (jointly supported by ANL and FNAL), the R&amp;D cavity processing lab (CPL) in IB4, the cavity string assembly facility at MP9, the cryomodule assembly facility at ICB, and the string and cryomodule assembly facility at Lab 2.</t>
  </si>
  <si>
    <t>LC-11010</t>
  </si>
  <si>
    <t>Superconducting Magnet Facility</t>
  </si>
  <si>
    <t>The Superconducting Magnet Facility  includes equipment for the construction and in-process tests of SC magnets during fabrication. The equipment includes a cabling machine for combining superconducting strands into cable, equipment for insulating and winding SC cable into long coils, ovens for reacting Nb3Sn coils in an argon atmosphere, tooling for assembling multiple coils  into a magnet cold mass, presses for squeezing the coils into collared, yoked, and skinned structures, and specialized equipment for both sides of skinned core simultaneously while under high pressure. Associated equipment maintained by the Conventional Magnet Facility but also used in fabricating superconducting magnets includes presses for precision stacking of laminations, a vacuum oven for epoxy impregnation of coils, and a curing oven for curing the epoxy.</t>
  </si>
  <si>
    <t>LC-11020</t>
  </si>
  <si>
    <t>Magnet Test Facilities</t>
  </si>
  <si>
    <t>The Magnet Test Facilities encompass three main collections of related equipment, the Superconducting (SC) Magnet Test Facility in IB1; Conventional Test Facility, also located in IB1; and the Superconducting Strand and Cable Lab, located in IB3A. The Superconducting Magnet Test Facility maintains configurable systems for control and monitoring, powering, protecting, characterizing quench performance, and conducting magnetic measurements on SC magnets in several test areas. The Vertical Magnet Test Facility (VMTF) is a deep cryostat for testing magnet cold masses up to 3.7 m long and 0.6 m diameter. Test Stand 4 can test large horizontal cryostatted magnets such as LHC IR quadrupoles. One power system provides current up to 30 kA to VMTF, or slightly lower currents to either Stand 4 or 3. Stand 3 is used to test small SC magnets and HTS current leads.  While some tests are conducted  near 4.5 K, until recently this has been the only facility in the US that can support testing of SC accelerator magnets at 1.9K.
The Conventional Test Facility, also located in IB1, includes three test stands and additional portable equipment. A calibration magnet is located in IB2. Various appropriate power supplies (up to 10kA) and controls, magnet measurement instruments, electronics, motion control, computers, and software are covered.</t>
  </si>
  <si>
    <t>LC-11030</t>
  </si>
  <si>
    <t>SRF Test Equipment</t>
  </si>
  <si>
    <t>Vertical cavity test stands provide  capability for testing individual superconducting RF cavities at  frequencies from 325 MHz to 3.9 GHz. Three test stands (VTS-1, VTS-2, and VTS-3) allow the testing of one or more single-cell or multiple-cell SRF cavities, bare or dressed, in a vertical configuration. Each stand is a deep, magnetically shielded cryostat installed in the floor that can accept liquid helium to cool the cavity under test down to 1.8K (or  higher, as desired). The system includes RF power supplies and waveguides, radiation shielding and interlocks, RF and cryogenics  controls, and instrumentation. Horizontal cavity test systems provide testing capability for fully-dressed SRF cavities, including high-power  RF couplers. The SRF cavity Horizontal Test Stand (HTS) is located in Meson Detector Building. HTS is a cryostat in which we can test dressed SRF cavities for R&amp;D or production QC. The MDB SRF Facility also houses the Spoke Test Cryostat (STC) and a facility for testing 325 MHz and 650 MHz couplers.</t>
  </si>
  <si>
    <t>LC-11040</t>
  </si>
  <si>
    <t>Helium Liquefaction and Distribution Systems</t>
  </si>
  <si>
    <t>The IB1 refrigeration plant includes two large compressors, a CTI 1500 helium refrigerator, a heat exchange system, two turbines, a 10,000-liter liquid storage dewar, multiple large storage tanks for gaseous helium, a complex of valves and piping, liquid nitrogen system for thermal shields, six large vacuum pumps to allow running below 2 K, and an elaborate controls system. Newly installed systems for full-stream purification of gaseous helium will allow capture of helium used to purge the cryostats. The plant includes a large chiller as part of the Industrial Cooling Water system which controls the operating temperatures of mechanical and electrical systems in IB1. The MDB (Meson Detector Building) consists of three Tevatron satellite refrigerators, four Tevatron screw compressors, and a helium vacuum pump. The FAST facility consists of two Tevatron satellite refrigerators and compressors, along with a helium vacuum pump. CMTF (Cryomodule Test Facility) has a superfluid cryogenic plant, four Tevatron screw compressors, and helium vacuum pumps.</t>
  </si>
  <si>
    <t>LC-11050</t>
  </si>
  <si>
    <t>Materials Science Lab</t>
  </si>
  <si>
    <t>​A wide range of materials studies tools are used, including scanning electron microscopy (SEM) with energy-dispersive X-ray  spectroscopy (EDS) and electron backscatter diffraction (EBSD) capabilities, physical property measurement system (PPMS), Instron tensile testing, Keyence laser confocal microscopy, and surface topological replicas. A Time-of-Flight Secondary Ion Mass Spectrometer (TOF-SIMS) is coming on-line. Chemical treatment of samples is also a critical capability. The optical inspection system consists of a camera and lighting system mounted to a rod that is inserted into the cavity. It is used for  routine inspection of cavities during the processing cycle as well as  computer-aided close inspection of particular regions of interest. Eddy current scanning is used to examine niobium sheets prior to cavity fabrication to check for impurities.</t>
  </si>
  <si>
    <t>LC-11060</t>
  </si>
  <si>
    <t>Conventional Magnet Facility</t>
  </si>
  <si>
    <t>​The Conventional Magnet Facility (CMF) includes a grit blast booth, rotating tables for winding coils, a large oven for  vacuum impregnation, a large oven for coil curing, stacking tables for  building laminated magnet cores, an electro-magnet for magnetizing permanent magnets, instruments for in-process inspection of mechanical and electrical properties, an oven for debonding any vacuum impregnated  component.</t>
  </si>
  <si>
    <t>LC-11070</t>
  </si>
  <si>
    <t>Cryomodule Test Facility</t>
  </si>
  <si>
    <t>​The Cryomodule Test Facility (CMTF) is a research and development facility for accelerator science and technology, in particular, the testing and validating of Superconducting Radio Frequency (SRF) components. CMTF consists of two new adjoined buildings located adjacent to the existing NML building. The smaller (4000 s.f.) Compressor Building houses the warm compressors, vacuum pumps, water cooling system and utilities for the entire facility. The larger building consists of a (15,000 s.f.) high-bay with a 20-ton overhead crane and contains two liquid helium refrigerators, two Cryomodule Test Stands (CMTS), a test area for RF components and electrical systems, a cleanroom area for particle-free preparation of SRF components, and a control room/office area. The facility houses a large state of the art cryogenic plant capable of providing a total of 500W of cooling capacity at 2 Kelvin, that can provide simultaneous operation of the two independent test stands. CMTS1 will be used to test both 1.3 and 3.9 GHz cryomodules in Continuous Wave (CW) mode for LCLS-II. CMTS2 currently houses the PIP-II Injector Test, which is the R&amp;D program to test the front-end of the proposed PIP-II accelerator.</t>
  </si>
  <si>
    <t>LC-01070</t>
  </si>
  <si>
    <t>LC-01050</t>
  </si>
  <si>
    <t>Cryogenic systems engineering</t>
  </si>
  <si>
    <t>Expertise in design, analysis, construction, integration and commissioning of normal and superfluid helium systems in support of superconducting accelerators, detector components and quantum computing.</t>
  </si>
  <si>
    <t>LC-01060</t>
  </si>
  <si>
    <t>Design and fabrication of room temperature magnets</t>
  </si>
  <si>
    <t xml:space="preserve">Expertise in the design and fabrication of room temperature magnets for accelerators, including scientific support, engineering skills, design/drafting, procurement, fabrication, and in-process inspection.  This includes, but is not limited to, electromagnetic calculations, mechanical design of magnets and assembly tooling.  Fermilab has a group of skilled technicians with long term experience in the production of permanent magnets, kikers, and electromagnets running DC, ramped, and pulsed modes.  </t>
  </si>
  <si>
    <t>LC-11080</t>
  </si>
  <si>
    <t>Machine Shop and Welding</t>
  </si>
  <si>
    <t>The Fermilab Machine Shops include the machine tools and the competence to fabricate and modify high tolerance parts for use in demanding conditions.  Welding of a wide range of materials to meet extreme high vacuum requirements.</t>
  </si>
  <si>
    <t>LC-11090</t>
  </si>
  <si>
    <t>Quality Control Lab</t>
  </si>
  <si>
    <t xml:space="preserve">The TD Quality Control Lab is primarily devoted to incoming inspection of components, with appropriate equipment and the competence to make measurements.  Equipment include CMM machines, vacuum leak checking, profilometer, Epestein bridge for steel B-H curves, X-Ray flourecnse, laser tracker.  </t>
  </si>
  <si>
    <t>LC-11100</t>
  </si>
  <si>
    <t>Superconducting Strand and Cable lab</t>
  </si>
  <si>
    <t>The Superconducting Strand and Cable Lab is located in Building IB3A. A cabling machine in IB3 can make cables from strands. A large collection of sample holders provides flexibility in testing both strand and cable samples. The lab has ovens for heat treatment of samples (reaction of Nb3Sn and HTS strands and cables), including one high pressure oven. Cryostats with equipment to apply high magnetic fields and pressures allow performance testing under strenuous conditions. The necessary power supplies, controls, instrumentation, and data acquisition systems are available.</t>
  </si>
  <si>
    <t>LC-01080</t>
  </si>
  <si>
    <t>High Tolerance Machining and Certified Welding</t>
  </si>
  <si>
    <t>The Fermilab Machine Shop Department provides high tolerance prototype and small run machined parts. The Fermilab Machine and Weld shops also provide onsite machining and welding of radioactive reusable parts which cannot be sent off site, along with certified welding processes to the lab, DOE, and institutions across the world.</t>
  </si>
  <si>
    <t>Activity Work Lead</t>
  </si>
  <si>
    <t>Select an Activity</t>
  </si>
  <si>
    <t>Completed by:</t>
  </si>
  <si>
    <t>Date:</t>
  </si>
  <si>
    <t>Capability</t>
  </si>
  <si>
    <t>Type</t>
  </si>
  <si>
    <t>Required Lab Capabilities</t>
  </si>
  <si>
    <t xml:space="preserve">Fermilab Workforce Demand Planning - by % of Capability </t>
  </si>
  <si>
    <t>Resource Requirements (%)</t>
  </si>
  <si>
    <t xml:space="preserve">Fermilab Workforce Demand Planning - by FTEs </t>
  </si>
  <si>
    <t>Resource Requirements (FTEs)</t>
  </si>
  <si>
    <t>AD</t>
  </si>
  <si>
    <t>FESS</t>
  </si>
  <si>
    <t>ND</t>
  </si>
  <si>
    <t>LBNF</t>
  </si>
  <si>
    <t>OCSR</t>
  </si>
  <si>
    <t>OCTO</t>
  </si>
  <si>
    <t>PPD</t>
  </si>
  <si>
    <t>SD-SURF</t>
  </si>
  <si>
    <t>SCD</t>
  </si>
  <si>
    <t>TD</t>
  </si>
  <si>
    <t>Primary Lead</t>
  </si>
  <si>
    <t>Activity Org</t>
  </si>
  <si>
    <t>Activity Name</t>
  </si>
  <si>
    <t>Capability Manager</t>
  </si>
  <si>
    <t>Vladimir Shiltsev</t>
  </si>
  <si>
    <t>Mary E Convery</t>
  </si>
  <si>
    <t>James F Patrick</t>
  </si>
  <si>
    <t>Chris Jensen</t>
  </si>
  <si>
    <t>Jonathan Lewis</t>
  </si>
  <si>
    <t>Petra Merkel</t>
  </si>
  <si>
    <t>Daniel W Hooper</t>
  </si>
  <si>
    <t>Olga Terlyga</t>
  </si>
  <si>
    <t>Thomas R Kobilarcik</t>
  </si>
  <si>
    <t>Marcela Carena</t>
  </si>
  <si>
    <t>Peter J. Rzeminski II</t>
  </si>
  <si>
    <t>Anadi Canepa</t>
  </si>
  <si>
    <t>Stuart C Fuess</t>
  </si>
  <si>
    <t>Burt Holzman</t>
  </si>
  <si>
    <t>Gueorgui Velev</t>
  </si>
  <si>
    <t>Brenna Flaugher</t>
  </si>
  <si>
    <t>Jay C Theilacker</t>
  </si>
  <si>
    <t>William M. Soyars</t>
  </si>
  <si>
    <t>Sergey Belomestnykh</t>
  </si>
  <si>
    <t>Panagiotis Spentzouris</t>
  </si>
  <si>
    <t>Adam B Walters</t>
  </si>
  <si>
    <t>Mitchell Renfer</t>
  </si>
  <si>
    <t>Quinton C Healy</t>
  </si>
  <si>
    <t>David Mertz</t>
  </si>
  <si>
    <t>David Esterquest</t>
  </si>
  <si>
    <t>Nikolai Mokhov</t>
  </si>
  <si>
    <t>Tony Metz</t>
  </si>
  <si>
    <t>Udaya Manikonda</t>
  </si>
  <si>
    <t>Bridget K Iverson</t>
  </si>
  <si>
    <t>Jemila Adetunji</t>
  </si>
  <si>
    <t>Ken T Fidler</t>
  </si>
  <si>
    <t>Charles E. Kuhn</t>
  </si>
  <si>
    <t>Alexander Zlobin</t>
  </si>
  <si>
    <t>Gary J Markiewicz</t>
  </si>
  <si>
    <t>Heath B O'Connell</t>
  </si>
  <si>
    <t>Douglas A Glenzinski</t>
  </si>
  <si>
    <t>Paul Lauss</t>
  </si>
  <si>
    <t>Margaret  Votava</t>
  </si>
  <si>
    <t>Michael A. Tartaglia</t>
  </si>
  <si>
    <t>Ioanis Kourbanis</t>
  </si>
  <si>
    <t>Cynthia Arnold</t>
  </si>
  <si>
    <t>Alexander Romanenko</t>
  </si>
  <si>
    <t>Michael J White</t>
  </si>
  <si>
    <t>Gerald E Annala</t>
  </si>
  <si>
    <t>Andrey Bobyshev</t>
  </si>
  <si>
    <t>Briant S Lawson</t>
  </si>
  <si>
    <t>Stephen J Brice</t>
  </si>
  <si>
    <t>Eric D McHugh</t>
  </si>
  <si>
    <t>Mike Bonkalski</t>
  </si>
  <si>
    <t>Patrick G Hurh</t>
  </si>
  <si>
    <t>Adam L Lyon</t>
  </si>
  <si>
    <t>Lorenzo Uplegger</t>
  </si>
  <si>
    <t>James M Fromm</t>
  </si>
  <si>
    <t>Kevin A Burkett</t>
  </si>
  <si>
    <t>William A Pellico</t>
  </si>
  <si>
    <t>James N Blowers</t>
  </si>
  <si>
    <t>Andrew Sonnenschein</t>
  </si>
  <si>
    <t>Mark Zientarski</t>
  </si>
  <si>
    <t>Don Cossairt</t>
  </si>
  <si>
    <t>Matthew Quinn</t>
  </si>
  <si>
    <t>Kurt A Biery</t>
  </si>
  <si>
    <t>John S Reid</t>
  </si>
  <si>
    <t>Mark O Kaletka</t>
  </si>
  <si>
    <t>Robert Zwaska</t>
  </si>
  <si>
    <t>Nanette M. Larson</t>
  </si>
  <si>
    <t>Mandy Kathleen Rominsky</t>
  </si>
  <si>
    <t>Steven M. Lund</t>
  </si>
  <si>
    <t>Mayling L Wong-Squires</t>
  </si>
  <si>
    <t>Sheila J Cisko</t>
  </si>
  <si>
    <t>CCD</t>
  </si>
  <si>
    <t>ESHQ</t>
  </si>
  <si>
    <t>Capability Name</t>
  </si>
  <si>
    <t>Capability Org</t>
  </si>
  <si>
    <t xml:space="preserve"> - Select a Lab Capability</t>
  </si>
  <si>
    <t>​Operating Auger cosmic ray observatory in Argentina (pass thru)
The Fermilab Holometer is a set of Michelson interferometers near the  Meson Laboratory, whose purpose is to search for a conjectured  "holographic noise" effect (jitter in spacetime at the Planck scale)</t>
  </si>
  <si>
    <t>Notes</t>
  </si>
  <si>
    <t>Particle Physicist Experimental</t>
  </si>
  <si>
    <t>Electronics Technician</t>
  </si>
  <si>
    <t>Mechanical Assembly Technician</t>
  </si>
  <si>
    <t>Cryo Technician</t>
  </si>
  <si>
    <t>Mechanical Designer</t>
  </si>
  <si>
    <t>High Vac Technician</t>
  </si>
  <si>
    <t>CFS Operations Engineer</t>
  </si>
  <si>
    <t>Project Manager</t>
  </si>
  <si>
    <t>Administrative Support</t>
  </si>
  <si>
    <t>Electronics Design Engineer</t>
  </si>
  <si>
    <t>Functional Analyst</t>
  </si>
  <si>
    <t>Magnet Scientist</t>
  </si>
  <si>
    <t>Fabrication Specialist</t>
  </si>
  <si>
    <t>Executive Direction</t>
  </si>
  <si>
    <t>Chemist</t>
  </si>
  <si>
    <t>Applications Development &amp; Systems Analyst</t>
  </si>
  <si>
    <t>Computational Physics Developer</t>
  </si>
  <si>
    <t>Accelerator Physicist Experimental</t>
  </si>
  <si>
    <t>Computing Services Specialist</t>
  </si>
  <si>
    <t>RF Design Engineer</t>
  </si>
  <si>
    <t>Particle-Astro Physicist Theory</t>
  </si>
  <si>
    <t>Security</t>
  </si>
  <si>
    <t>Engineering Physicist</t>
  </si>
  <si>
    <t>Radiation Protection</t>
  </si>
  <si>
    <t>Operations Manager</t>
  </si>
  <si>
    <t>Control System Engineer</t>
  </si>
  <si>
    <t>Magnet Design Engineer</t>
  </si>
  <si>
    <t>Accelerator Physicist Theory</t>
  </si>
  <si>
    <t>ASIC Design Engineer</t>
  </si>
  <si>
    <t>Particle Physicist Theory</t>
  </si>
  <si>
    <t>Operations Finance</t>
  </si>
  <si>
    <t>Project Support</t>
  </si>
  <si>
    <t>Mechanical Technician Supervisor</t>
  </si>
  <si>
    <t>Safety</t>
  </si>
  <si>
    <t>Particle-Astro Physicist Experimental</t>
  </si>
  <si>
    <t>Facilities Mgmt.</t>
  </si>
  <si>
    <t>Maintenance</t>
  </si>
  <si>
    <t>Data Center Facilities Operations</t>
  </si>
  <si>
    <t>Particle Physicist Experimental Guest</t>
  </si>
  <si>
    <t>Accelerator Systems Specialist</t>
  </si>
  <si>
    <t>General ES&amp;H</t>
  </si>
  <si>
    <t>Driver</t>
  </si>
  <si>
    <t>Web Applications Developer</t>
  </si>
  <si>
    <t>Environmental</t>
  </si>
  <si>
    <t>Construction Safety</t>
  </si>
  <si>
    <t>Industrial Hygienist</t>
  </si>
  <si>
    <t>Mechanical Drafter</t>
  </si>
  <si>
    <t>International Human Resources</t>
  </si>
  <si>
    <t>Process/Controls Engineer</t>
  </si>
  <si>
    <t>Mechanical Design Engineer</t>
  </si>
  <si>
    <t>Firefighter</t>
  </si>
  <si>
    <t>Computer Customer Support</t>
  </si>
  <si>
    <t>Electrical Technician Supervisor</t>
  </si>
  <si>
    <t>Electrical Assembly Technician</t>
  </si>
  <si>
    <t>Mechanical Instrument Technician</t>
  </si>
  <si>
    <t>Metrologist</t>
  </si>
  <si>
    <t>Electrical Technician</t>
  </si>
  <si>
    <t>Computer Science Researcher</t>
  </si>
  <si>
    <t>Education</t>
  </si>
  <si>
    <t>Communications/Dispatcher</t>
  </si>
  <si>
    <t>Material Services</t>
  </si>
  <si>
    <t>RF Scientist Guest</t>
  </si>
  <si>
    <t>Waste Management</t>
  </si>
  <si>
    <t>Logistics</t>
  </si>
  <si>
    <t>Mechanical SRF Technician</t>
  </si>
  <si>
    <t>Electrical Interlock Technician</t>
  </si>
  <si>
    <t>Systems Administrator</t>
  </si>
  <si>
    <t>Network Analyst</t>
  </si>
  <si>
    <t>Mechanical Systems Technician</t>
  </si>
  <si>
    <t>Cryogenics Engineer</t>
  </si>
  <si>
    <t>Library</t>
  </si>
  <si>
    <t>Electrical Design Engineer</t>
  </si>
  <si>
    <t>Machinist</t>
  </si>
  <si>
    <t>Electrical Technical Manager</t>
  </si>
  <si>
    <t>Mechanical Technical Manager</t>
  </si>
  <si>
    <t>Building Services</t>
  </si>
  <si>
    <t>Mechanic</t>
  </si>
  <si>
    <t>Housing/ Accommodations</t>
  </si>
  <si>
    <t>Media Services</t>
  </si>
  <si>
    <t>Human Resources Generalist</t>
  </si>
  <si>
    <t>Accounting-Clerical</t>
  </si>
  <si>
    <t>Public Relations</t>
  </si>
  <si>
    <t>Early Childhood Education</t>
  </si>
  <si>
    <t>Electrical Designer</t>
  </si>
  <si>
    <t>Mechanical Analysis Engineer</t>
  </si>
  <si>
    <t>Electrical Drafter</t>
  </si>
  <si>
    <t>Accounting-Accountant</t>
  </si>
  <si>
    <t>Project Finance</t>
  </si>
  <si>
    <t>Operations Specialist</t>
  </si>
  <si>
    <t>CFS Design Engineer</t>
  </si>
  <si>
    <t>Interlock Engineer</t>
  </si>
  <si>
    <t>Construction Coordinator</t>
  </si>
  <si>
    <t>Telecommunication</t>
  </si>
  <si>
    <t>Welder</t>
  </si>
  <si>
    <t>Accelerator Operator</t>
  </si>
  <si>
    <t>Geodesist</t>
  </si>
  <si>
    <t>Benefits</t>
  </si>
  <si>
    <t>Mechanical Task Manager</t>
  </si>
  <si>
    <t>QC Technical</t>
  </si>
  <si>
    <t>Project Controls</t>
  </si>
  <si>
    <t>Groundskeeping</t>
  </si>
  <si>
    <t>Compensation</t>
  </si>
  <si>
    <t>General Administrative</t>
  </si>
  <si>
    <t>Database Administration Analyst</t>
  </si>
  <si>
    <t>Audit</t>
  </si>
  <si>
    <t>Employee/Labor Relations</t>
  </si>
  <si>
    <t>Electrical Task Manager</t>
  </si>
  <si>
    <t>RF Scientist</t>
  </si>
  <si>
    <t>Carpenter</t>
  </si>
  <si>
    <t>Material Scientist</t>
  </si>
  <si>
    <t>Computer Security Analyst</t>
  </si>
  <si>
    <t>Cryo Designer</t>
  </si>
  <si>
    <t>Training</t>
  </si>
  <si>
    <t>Science Intern</t>
  </si>
  <si>
    <t>Particle-Astro Experimental Research Associate</t>
  </si>
  <si>
    <t>CFS Technical Manager</t>
  </si>
  <si>
    <t>HRIS</t>
  </si>
  <si>
    <t>RF Research Associate</t>
  </si>
  <si>
    <t>Particle Physics Theory Research Associate</t>
  </si>
  <si>
    <t>Travel</t>
  </si>
  <si>
    <t>Particle Physics Experimental Research Associate</t>
  </si>
  <si>
    <t>Accelerator Physicist Experimental Guest</t>
  </si>
  <si>
    <t>Equal Opportunity</t>
  </si>
  <si>
    <t>Geographic Information System</t>
  </si>
  <si>
    <t>Accelerator Experimental Research Associate</t>
  </si>
  <si>
    <t>Magnet Scientist Guest</t>
  </si>
  <si>
    <t>Recruitment</t>
  </si>
  <si>
    <t>Emergency Planner</t>
  </si>
  <si>
    <t>Technical Intern</t>
  </si>
  <si>
    <t>Legal</t>
  </si>
  <si>
    <t>Quality Assurance</t>
  </si>
  <si>
    <t>IT Intern</t>
  </si>
  <si>
    <t>Particle-Astro Physicist Experimental Guest</t>
  </si>
  <si>
    <t>Engineering Intern</t>
  </si>
  <si>
    <t>Mechanical Engineer Guest</t>
  </si>
  <si>
    <t>Material Research Associate</t>
  </si>
  <si>
    <t>OHAP Functional Role</t>
  </si>
  <si>
    <t>Select an OHAP Functional Role</t>
  </si>
  <si>
    <t>None</t>
  </si>
  <si>
    <t xml:space="preserve"> - Select an Activity</t>
  </si>
  <si>
    <t>AD - Accelerator and Beam Physics</t>
  </si>
  <si>
    <t>AD - Accelerator Operations General (PARENT)</t>
  </si>
  <si>
    <t>AD - Advanced Accelerator Concepts R&amp;D</t>
  </si>
  <si>
    <t>AD - Beam Delivery Systems Operations</t>
  </si>
  <si>
    <t>AD - Controls and Instrumentation Operations</t>
  </si>
  <si>
    <t>AD - General Accelerator R&amp;D (PARENT)</t>
  </si>
  <si>
    <t>AD - Main Injector Operations</t>
  </si>
  <si>
    <t>AD - Muon Source Operations</t>
  </si>
  <si>
    <t>AD - Particle Sources and Targets R&amp;D</t>
  </si>
  <si>
    <t>AD - PIP-II Project</t>
  </si>
  <si>
    <t>AD - Proton Improvement Plan (PIP)</t>
  </si>
  <si>
    <t>AD - Proton Source Operations</t>
  </si>
  <si>
    <t>AD - SBN AIP</t>
  </si>
  <si>
    <t>AD - Target Systems Operations</t>
  </si>
  <si>
    <t>AD - US Particle Accelerator School</t>
  </si>
  <si>
    <t>FESS - IERC Project</t>
  </si>
  <si>
    <t>FESS - Utilities Upgrade Project</t>
  </si>
  <si>
    <t>LBNF - LBNF/DUNE Project (FY18 PEMP)</t>
  </si>
  <si>
    <t>ND - DUNE Near Detector Program</t>
  </si>
  <si>
    <t>ND - MicroBooNE Operations</t>
  </si>
  <si>
    <t>ND - MicroBooNE Research</t>
  </si>
  <si>
    <t>ND - MINERvA Operations</t>
  </si>
  <si>
    <t>ND - MINERvA Research</t>
  </si>
  <si>
    <t>ND - Neutrino Detector R&amp;D and LArIAT</t>
  </si>
  <si>
    <t>ND - NOvA Operations</t>
  </si>
  <si>
    <t>ND - NOvA Research</t>
  </si>
  <si>
    <t>ND - ProtoDUNE Program</t>
  </si>
  <si>
    <t>ND - SBN Commissioning</t>
  </si>
  <si>
    <t>ND - SBN GPP</t>
  </si>
  <si>
    <t>ND - SBN Operations</t>
  </si>
  <si>
    <t>ND - SBN R&amp;D</t>
  </si>
  <si>
    <t>ND - SBN Research</t>
  </si>
  <si>
    <t>OCSR - General Plant Projects (GPPs)</t>
  </si>
  <si>
    <t>OCTO - LCLS II Project Participation (FY18 PEMP)</t>
  </si>
  <si>
    <t>PPD - ADMX Operations</t>
  </si>
  <si>
    <t>PPD - ASIC Development Facility Operations</t>
  </si>
  <si>
    <t>PPD - Astrophysical Dark Matter Research</t>
  </si>
  <si>
    <t>PPD - CMB R&amp;D</t>
  </si>
  <si>
    <t>PPD - CMB Research</t>
  </si>
  <si>
    <t>PPD - CMB SPT-3G Operations</t>
  </si>
  <si>
    <t xml:space="preserve">PPD - CMB-S4 Project Participation </t>
  </si>
  <si>
    <t>PPD - CMS Detector Operations (PARENT)</t>
  </si>
  <si>
    <t>PPD - CMS Higgs Physics Research</t>
  </si>
  <si>
    <t>PPD - CMS Indirect Dark Matter Research</t>
  </si>
  <si>
    <t>PPD - CMS LHC Physics Center</t>
  </si>
  <si>
    <t>PPD - CMS New Physics Searches</t>
  </si>
  <si>
    <t>PPD - CMS Research (PARENT)</t>
  </si>
  <si>
    <t>PPD - Common Detector Operations</t>
  </si>
  <si>
    <t>PPD - Common Test Facility Operations (PARENT)</t>
  </si>
  <si>
    <t>PPD - Cosmic Detector R&amp;D</t>
  </si>
  <si>
    <t>PPD - Custom Detector Technologies Facility Operations</t>
  </si>
  <si>
    <t>PPD - Dark Energy Operations</t>
  </si>
  <si>
    <t>PPD - Dark Energy R&amp;D</t>
  </si>
  <si>
    <t>PPD - Dark Energy Research</t>
  </si>
  <si>
    <t>PPD - Dark Matter Operations</t>
  </si>
  <si>
    <t>PPD - Dark Matter R&amp;D</t>
  </si>
  <si>
    <t>PPD - Dark Matter Research</t>
  </si>
  <si>
    <t>PPD - DESI Project Participation</t>
  </si>
  <si>
    <t>PPD - DOE HEP Planning for Next-Generation Experiments</t>
  </si>
  <si>
    <t>PPD - Generic Detector R&amp;D</t>
  </si>
  <si>
    <t>PPD - HL-LHC CMS Detector Upgrade Project</t>
  </si>
  <si>
    <t>PPD - Lepton-flavor Model Building</t>
  </si>
  <si>
    <t>PPD - LHC CMS Detector Upgrade Project</t>
  </si>
  <si>
    <t>PPD - LHC Detector R&amp;D</t>
  </si>
  <si>
    <t>PPD - LSST Project Participation</t>
  </si>
  <si>
    <t>PPD - LZ Project Participation</t>
  </si>
  <si>
    <t>PPD - Mu2e Operations</t>
  </si>
  <si>
    <t>PPD - Mu2e Project</t>
  </si>
  <si>
    <t>PPD - Mu2e Research</t>
  </si>
  <si>
    <t>PPD - Muon g-2 Operations (FY18 PEMP)</t>
  </si>
  <si>
    <t>PPD - Muon g-2 Research</t>
  </si>
  <si>
    <t>PPD - Particle Astrophysics and Cosmology</t>
  </si>
  <si>
    <t>PPD - Phenomenology and Model Building</t>
  </si>
  <si>
    <t>PPD - Phenomenology Collider</t>
  </si>
  <si>
    <t>PPD - Phenomenology Dark Matter</t>
  </si>
  <si>
    <t>PPD - Phenomenology Neutrinos</t>
  </si>
  <si>
    <t>PPD - Precision Metrology Facility</t>
  </si>
  <si>
    <t>PPD - QCD Lattice</t>
  </si>
  <si>
    <t>PPD - Quantum Sensors</t>
  </si>
  <si>
    <t>PPD - Quantum Simulations</t>
  </si>
  <si>
    <t>PPD - Rapid Prototyping and Special Materials Facility</t>
  </si>
  <si>
    <t>PPD - Silicon Detector Facility (SiDet)</t>
  </si>
  <si>
    <t>PPD - SuperCDMS(G2) Project Participation</t>
  </si>
  <si>
    <t>PPD - Test Beam Facility Operations</t>
  </si>
  <si>
    <t>SCD - Active Archive Facility R&amp;D</t>
  </si>
  <si>
    <t>SCD - CMS Science Software and Workflow Operations</t>
  </si>
  <si>
    <t>SCD - CMS Scientific Computing Facilities Operations</t>
  </si>
  <si>
    <t>SCD - Computational HEP (CompHEP)</t>
  </si>
  <si>
    <t>SCD - HEPCloud Development and Deployment</t>
  </si>
  <si>
    <t>SCD - HEPCloud Integration</t>
  </si>
  <si>
    <t>SCD - HPC Accelerator Modeling</t>
  </si>
  <si>
    <t xml:space="preserve">SCD - Intensity Frontier Science DAQ and Controls </t>
  </si>
  <si>
    <t>SCD - Intensity Frontier Science Simulations Operations</t>
  </si>
  <si>
    <t>SCD - Intensity Frontier Science Software and Workflow Operations</t>
  </si>
  <si>
    <t>SCD - Intensity Frontier Scientific Computing Electronics Operations</t>
  </si>
  <si>
    <t>SCD - Intensity Frontier Scientific Computing Facilities Operations</t>
  </si>
  <si>
    <t>SCD - LQCD Scientific Computing Operations</t>
  </si>
  <si>
    <t>SCD - Particle Matter Interaction Codes</t>
  </si>
  <si>
    <t>SCD - Quantum Computing</t>
  </si>
  <si>
    <t>SCD - Quantum Networks</t>
  </si>
  <si>
    <t>SCD - Scientific Workflow Framework R&amp;D</t>
  </si>
  <si>
    <t>SD-SURF - SURF Operations</t>
  </si>
  <si>
    <t>TD - Conventional Magnet Fabrication Operations</t>
  </si>
  <si>
    <t>TD - Cryogenic Operations</t>
  </si>
  <si>
    <t>TD - High Field Magnet R&amp;D</t>
  </si>
  <si>
    <t>TD - HL-LHC Accelerator Upgrade Project</t>
  </si>
  <si>
    <t>TD - LARP R&amp;D</t>
  </si>
  <si>
    <t>TD - Machining and Welding Operations</t>
  </si>
  <si>
    <t>TD - Magnet Test Facilities Operations</t>
  </si>
  <si>
    <t>TD - Materials Lab Operations</t>
  </si>
  <si>
    <t>TD - Nb3Sn RF Cavities (ECA)</t>
  </si>
  <si>
    <t>TD - QC Lab Operations</t>
  </si>
  <si>
    <t>TD - SRF Production Facilities Operations</t>
  </si>
  <si>
    <t>TD - SRF Test Facilities Operations</t>
  </si>
  <si>
    <t>TD - Superconducting Magnet Fabrication Operations</t>
  </si>
  <si>
    <t>TD - Superconducting Quantum Systems</t>
  </si>
  <si>
    <t>TD - Superconducting Radio Frequency R&amp;D</t>
  </si>
  <si>
    <t>AD - Accelerator and Beam Physics Expertise</t>
  </si>
  <si>
    <t>AD - Accelerator Complex Operations Expertise</t>
  </si>
  <si>
    <t>AD - Accelerator Controls and Instrumentation</t>
  </si>
  <si>
    <t>AD - Accelerator Magnet Systems and Associated Power Supplies</t>
  </si>
  <si>
    <t>AD - Beam Delivery Systems</t>
  </si>
  <si>
    <t>AD - Beam Delivery Systems Operations Expertise</t>
  </si>
  <si>
    <t>AD - Controls and Instrumentation Operations Expertise</t>
  </si>
  <si>
    <t>AD - Energy Deposition Calculations and Modeling Expertise</t>
  </si>
  <si>
    <t>AD - FAST Facility</t>
  </si>
  <si>
    <t>AD - High Power AC/DC Conversion and Control Expertise</t>
  </si>
  <si>
    <t>AD - Main Control Room</t>
  </si>
  <si>
    <t>AD - Main Injector and Recycler</t>
  </si>
  <si>
    <t>AD - Main Injector and Recycler Operations Expertise</t>
  </si>
  <si>
    <t>AD - Muon Source</t>
  </si>
  <si>
    <t>AD - Muon Source Operations Expertise</t>
  </si>
  <si>
    <t>AD - Particle Sources and Targets R&amp;D Expertise</t>
  </si>
  <si>
    <t>AD - Proton Source</t>
  </si>
  <si>
    <t>AD - Proton Source Operations Expertise</t>
  </si>
  <si>
    <t>AD - RF Power Systems and Cavities</t>
  </si>
  <si>
    <t>AD - RF System Design and Implementation Expertise</t>
  </si>
  <si>
    <t>AD - Target Systems</t>
  </si>
  <si>
    <t>AD - Target Systems Design &amp; Production Expertise</t>
  </si>
  <si>
    <t>AD - US Particle Accelerator School Expertise</t>
  </si>
  <si>
    <t>AD - Vacuum Facilities</t>
  </si>
  <si>
    <t>CCD - Authentication and Directory Services</t>
  </si>
  <si>
    <t>CCD - Central Web Hosting</t>
  </si>
  <si>
    <t>CCD - Data Centers</t>
  </si>
  <si>
    <t>CCD - Database Hosting</t>
  </si>
  <si>
    <t>CCD - Desktop Services</t>
  </si>
  <si>
    <t>CCD - Engineering Support Services</t>
  </si>
  <si>
    <t>CCD - Enterprise Applications</t>
  </si>
  <si>
    <t>CCD - FermiMail</t>
  </si>
  <si>
    <t>CCD - Information Resources</t>
  </si>
  <si>
    <t>CCD - IT Server Hosting</t>
  </si>
  <si>
    <t>CCD - Managed Print and Imaging Services</t>
  </si>
  <si>
    <t>CCD - Network Services</t>
  </si>
  <si>
    <t>CCD - Networked Storage</t>
  </si>
  <si>
    <t>CCD - Planning Applications</t>
  </si>
  <si>
    <t>CCD - Service Desk</t>
  </si>
  <si>
    <t>CCD - Telecommunications</t>
  </si>
  <si>
    <t>CCD - Video Conferencing</t>
  </si>
  <si>
    <t>CCD - Virtual Server Hosting</t>
  </si>
  <si>
    <t>ESHQ - Cryogenic Safety</t>
  </si>
  <si>
    <t>ESHQ - Electrical Safety</t>
  </si>
  <si>
    <t>ESHQ - Emergency Management</t>
  </si>
  <si>
    <t>ESHQ - Environmental Compliance</t>
  </si>
  <si>
    <t>ESHQ - ESH&amp;Q Training</t>
  </si>
  <si>
    <t>ESHQ - Fire Protection</t>
  </si>
  <si>
    <t>ESHQ - Mechanical Safety</t>
  </si>
  <si>
    <t>ESHQ - Occupational &amp; Construction Safety</t>
  </si>
  <si>
    <t>ESHQ - Occupational Medicine</t>
  </si>
  <si>
    <t>ESHQ - Physical Security</t>
  </si>
  <si>
    <t>ESHQ - Pressure Safety</t>
  </si>
  <si>
    <t>ESHQ - Quality Expertise (M8)</t>
  </si>
  <si>
    <t>ESHQ - Radiation Physics Calibration Facility</t>
  </si>
  <si>
    <t>ESHQ - Radiation Safety</t>
  </si>
  <si>
    <t>ESHQ - Radionuclide Analysis Facility</t>
  </si>
  <si>
    <t>ND - Neutrino Campus Facility</t>
  </si>
  <si>
    <t>ND - Neutrino Cross-Section Analysis Expertise</t>
  </si>
  <si>
    <t>ND - Neutrino Detector Design and R&amp;D Expertise</t>
  </si>
  <si>
    <t>ND - Neutrino Detector Operations Expertise</t>
  </si>
  <si>
    <t>ND - Neutrino Oscillation Analysis Expertise</t>
  </si>
  <si>
    <t>ND - Noble Liquid Detector Development Facility</t>
  </si>
  <si>
    <t>PPD - Alignment and Metrology Expertise</t>
  </si>
  <si>
    <t>PPD - ASIC Development Expertise</t>
  </si>
  <si>
    <t>PPD - ASIC Development Facility</t>
  </si>
  <si>
    <t>PPD - Astrophysics and Cosmology Expertise</t>
  </si>
  <si>
    <t>PPD - Beyond Standard Model Theory Expertise</t>
  </si>
  <si>
    <t>PPD - Cosmic Frontier CMB Research Expertise</t>
  </si>
  <si>
    <t>PPD - Cosmic Frontier Dark Energy Research Expertise</t>
  </si>
  <si>
    <t>PPD - Cosmic Frontier Dark Matter Research Expertise</t>
  </si>
  <si>
    <t>PPD - Custom Detector Technologies Facility</t>
  </si>
  <si>
    <t>PPD - Dark Matter Theory Expertise</t>
  </si>
  <si>
    <t>PPD - Design, Fabrication and Operation of Vacuum and Gas Systems Infrastructure for Experiments Expertise</t>
  </si>
  <si>
    <t>PPD - Detector Installation, Integration, Commissioning and Operations Expertise</t>
  </si>
  <si>
    <t>PPD - Energy Frontier Higgs Physics Research Expertise</t>
  </si>
  <si>
    <t>PPD - Energy Frontier Indirect Dark Matter Research Expertise</t>
  </si>
  <si>
    <t>PPD - Energy Frontier New Physics Searches Expertise</t>
  </si>
  <si>
    <t>PPD - Experiment Control Systems Expertise</t>
  </si>
  <si>
    <t>PPD - Fabrication of Light-Sensitive Detectors Expertise</t>
  </si>
  <si>
    <t>PPD - Fabrication of Precision Detector Structures Expertise</t>
  </si>
  <si>
    <t>PPD - Gaseous Ionization Detector Design, Assembly and Testing Expertise</t>
  </si>
  <si>
    <t>PPD - Generic Detector R&amp;D for Future Projects Expertise</t>
  </si>
  <si>
    <t>PPD - Higgs Theory Expertise</t>
  </si>
  <si>
    <t>PPD - Intensity Frontier Precision Measurement Research Expertise</t>
  </si>
  <si>
    <t>PPD - Intensity Frontier Rare Decay Research Expertise</t>
  </si>
  <si>
    <t>PPD - Low-Noise Electronics Expertise</t>
  </si>
  <si>
    <t>PPD - Neutrino Theory Expertise</t>
  </si>
  <si>
    <t>PPD - Project Management for Detector Construction and Operations Expertise</t>
  </si>
  <si>
    <t>PPD - Quantum Device Design, Assembly and Testing Expertise</t>
  </si>
  <si>
    <t>PPD - Silicon Detector Design, Assembly and Testing Experise</t>
  </si>
  <si>
    <t>PPD - Test Beam Facility</t>
  </si>
  <si>
    <t>SCD - Computing Facility Data Centers and Computing Hardware</t>
  </si>
  <si>
    <t xml:space="preserve">SCD - Computing Facility Evolution R&amp;D Expertise </t>
  </si>
  <si>
    <t>SCD - Computing Facility Expertise in Designing, Provisioning and Operating Systems.</t>
  </si>
  <si>
    <t>SCD - Data Analytics Software Infrastructure Support and Operations Expertise</t>
  </si>
  <si>
    <t>SCD - Large Scale Distributed Computing and Data Management Operations Expertise</t>
  </si>
  <si>
    <t>SCD - New Computing Techniques and Technologies R&amp;D Expertise</t>
  </si>
  <si>
    <t>SCD - Physics Modeling Expertise</t>
  </si>
  <si>
    <t>SCD - Physics Research Equipment Pool (PREP) Operations Expertise</t>
  </si>
  <si>
    <t>SCD - Real Time Software and Engineering Expertise</t>
  </si>
  <si>
    <t>TD - Conventional Magnet Facility</t>
  </si>
  <si>
    <t>TD - Cryogenic Operations Expertise</t>
  </si>
  <si>
    <t>TD - Cryogenic systems engineering</t>
  </si>
  <si>
    <t>TD - Cryomodule Test Facility</t>
  </si>
  <si>
    <t>TD - Design and fabrication of room temperature magnets</t>
  </si>
  <si>
    <t>TD - Helium Liquefaction and Distribution Systems</t>
  </si>
  <si>
    <t>TD - High Field Magnet and Materials R&amp;D Expertise</t>
  </si>
  <si>
    <t>TD - High Tolerance Machining and Certified Welding</t>
  </si>
  <si>
    <t>TD - Machine Shop and Welding</t>
  </si>
  <si>
    <t>TD - Magnet Test Facilities</t>
  </si>
  <si>
    <t>TD - Materials Science Lab</t>
  </si>
  <si>
    <t>TD - Quality Control Lab</t>
  </si>
  <si>
    <t>TD - SRF Expertise</t>
  </si>
  <si>
    <t>TD - SRF Production Facilities</t>
  </si>
  <si>
    <t>TD - SRF Test Equipment</t>
  </si>
  <si>
    <t>TD - Superconducting Magnet Expertise</t>
  </si>
  <si>
    <t>TD - Superconducting Magnet Facility</t>
  </si>
  <si>
    <t>TD - Superconducting Radio Frequency R&amp;D Expertise</t>
  </si>
  <si>
    <t>TD - Superconducting Strand and Cable lab</t>
  </si>
  <si>
    <t>Nathan Eddy</t>
  </si>
  <si>
    <t>Lia Merminga</t>
  </si>
  <si>
    <t>Keith E Gollwitzer</t>
  </si>
  <si>
    <t>William A Barletta</t>
  </si>
  <si>
    <t>Randy Ortgiesen</t>
  </si>
  <si>
    <t>Russell J Alber</t>
  </si>
  <si>
    <t>Elaine G Mccluskey</t>
  </si>
  <si>
    <t>Geralyn Zeller</t>
  </si>
  <si>
    <t>Deborah Harris</t>
  </si>
  <si>
    <t>Brian J. Rebel x8226 14112N</t>
  </si>
  <si>
    <t>Peter Shanahan</t>
  </si>
  <si>
    <t>Peter J Wilson</t>
  </si>
  <si>
    <t>Kent Collins</t>
  </si>
  <si>
    <t>Richard P Stanek</t>
  </si>
  <si>
    <t>Robert S Tschirhart</t>
  </si>
  <si>
    <t>Alex Drlica-Wagner</t>
  </si>
  <si>
    <t>Bradford Benson</t>
  </si>
  <si>
    <t>Lothar A Bauerdick</t>
  </si>
  <si>
    <t>Juan Estrada</t>
  </si>
  <si>
    <t>Thomas Diehl</t>
  </si>
  <si>
    <t>Joshua A Frieman</t>
  </si>
  <si>
    <t>Vivian O'Dell</t>
  </si>
  <si>
    <t>Steven C. Nahn</t>
  </si>
  <si>
    <t>Scott Dodelson</t>
  </si>
  <si>
    <t>Hugh Lippincott</t>
  </si>
  <si>
    <t>Ronald E Ray</t>
  </si>
  <si>
    <t>Brendan C Casey</t>
  </si>
  <si>
    <t>Chris Polly</t>
  </si>
  <si>
    <t>James N Simone</t>
  </si>
  <si>
    <t>Daniel A Bauer</t>
  </si>
  <si>
    <t>Gene A Oleynik</t>
  </si>
  <si>
    <t>Gregory J Bock</t>
  </si>
  <si>
    <t>Albert Eiffes</t>
  </si>
  <si>
    <t>Arkadiy L Klebaner</t>
  </si>
  <si>
    <t>Giorgio Apollinari</t>
  </si>
  <si>
    <t>Sam Posen</t>
  </si>
  <si>
    <t>TOTAL</t>
  </si>
  <si>
    <t>W. Pellico</t>
  </si>
  <si>
    <t>Bump up ops to support the increase in higher pulse and cycle rate.</t>
  </si>
  <si>
    <t>Not sure about extra effort for ramping up in preparation for PIP II</t>
  </si>
  <si>
    <t>Ramp up to maintain 20 Hz operation.</t>
  </si>
  <si>
    <t>Effort to run at present level then ramp up for PIP II.</t>
  </si>
  <si>
    <t>Collimator effort may increase</t>
  </si>
  <si>
    <t>Booster RF cavity upgrade design and testing</t>
  </si>
  <si>
    <t>Work on GMPS and ramp up to maintain 20 Hz operation.</t>
  </si>
  <si>
    <t>Oversee all mechanical activities</t>
  </si>
  <si>
    <t>Design for GMPS and RF electrical upgrade effort</t>
  </si>
  <si>
    <t>Modeling and simulation software for high intensity operations</t>
  </si>
  <si>
    <t>If we assemble new Booster RF cavities</t>
  </si>
  <si>
    <t>Engineers to maintain the beam line cryo(1) and cryo plant(1)</t>
  </si>
  <si>
    <t>Technicians to maintain the beam line cryo(3) and cryo plant(2)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</si>
</sst>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1" x14ac:knownFonts="1">
    <font>
      <sz val="11"/>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theme="0"/>
      <name val="Calibri"/>
      <family val="2"/>
      <scheme val="minor"/>
    </font>
    <font>
      <sz val="11"/>
      <color theme="0"/>
      <name val="Calibri"/>
      <family val="2"/>
      <scheme val="minor"/>
    </font>
    <font>
      <b/>
      <sz val="16"/>
      <color theme="0"/>
      <name val="Calibri"/>
      <family val="2"/>
      <scheme val="minor"/>
    </font>
    <font>
      <i/>
      <sz val="12"/>
      <color theme="1"/>
      <name val="Calibri"/>
      <family val="2"/>
      <scheme val="minor"/>
    </font>
    <font>
      <i/>
      <sz val="11"/>
      <name val="Times New Roman"/>
      <family val="1"/>
    </font>
    <font>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79998168889431442"/>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74">
    <xf numFmtId="0" fontId="0" fillId="0" borderId="0" xfId="0"/>
    <xf numFmtId="0" fontId="3" fillId="0" borderId="0" xfId="0" applyFont="1"/>
    <xf numFmtId="0" fontId="2" fillId="0" borderId="0" xfId="0" applyFont="1" applyFill="1"/>
    <xf numFmtId="0" fontId="2" fillId="0" borderId="0" xfId="0" applyFont="1" applyFill="1" applyAlignment="1">
      <alignment horizontal="right"/>
    </xf>
    <xf numFmtId="0" fontId="0" fillId="3" borderId="1" xfId="0" applyFill="1" applyBorder="1"/>
    <xf numFmtId="49" fontId="0" fillId="0" borderId="0" xfId="0" applyNumberFormat="1" applyAlignment="1"/>
    <xf numFmtId="0" fontId="0" fillId="0" borderId="0" xfId="0" applyAlignment="1">
      <alignment wrapText="1"/>
    </xf>
    <xf numFmtId="49" fontId="0" fillId="0" borderId="0" xfId="0" applyNumberFormat="1"/>
    <xf numFmtId="0" fontId="0" fillId="0" borderId="0" xfId="0" applyAlignment="1">
      <alignment horizontal="center"/>
    </xf>
    <xf numFmtId="0" fontId="0" fillId="2" borderId="1" xfId="0" applyFill="1" applyBorder="1"/>
    <xf numFmtId="2" fontId="0" fillId="0" borderId="1" xfId="0" applyNumberFormat="1" applyBorder="1"/>
    <xf numFmtId="0" fontId="0" fillId="2" borderId="1" xfId="0" applyFill="1" applyBorder="1" applyAlignment="1">
      <alignment horizontal="center"/>
    </xf>
    <xf numFmtId="0" fontId="1" fillId="3" borderId="1" xfId="0" applyFont="1" applyFill="1" applyBorder="1"/>
    <xf numFmtId="0" fontId="8" fillId="0" borderId="1" xfId="0" applyFont="1" applyBorder="1" applyAlignment="1">
      <alignment horizontal="right"/>
    </xf>
    <xf numFmtId="164" fontId="1" fillId="3" borderId="1" xfId="0" applyNumberFormat="1" applyFont="1" applyFill="1" applyBorder="1" applyAlignment="1">
      <alignment horizontal="left"/>
    </xf>
    <xf numFmtId="0" fontId="5" fillId="4" borderId="2" xfId="0" applyFont="1" applyFill="1" applyBorder="1"/>
    <xf numFmtId="0" fontId="5" fillId="4" borderId="5" xfId="0" applyFont="1" applyFill="1" applyBorder="1" applyAlignment="1">
      <alignment horizontal="center"/>
    </xf>
    <xf numFmtId="0" fontId="5" fillId="4" borderId="3" xfId="0" applyFont="1" applyFill="1" applyBorder="1" applyAlignment="1">
      <alignment horizontal="center"/>
    </xf>
    <xf numFmtId="0" fontId="5" fillId="4" borderId="3" xfId="0" applyFont="1" applyFill="1" applyBorder="1"/>
    <xf numFmtId="0" fontId="5" fillId="4" borderId="7" xfId="0" applyFont="1" applyFill="1" applyBorder="1" applyAlignment="1">
      <alignment horizontal="right"/>
    </xf>
    <xf numFmtId="0" fontId="5" fillId="4" borderId="8" xfId="0" applyFont="1" applyFill="1" applyBorder="1" applyAlignment="1">
      <alignment horizontal="right"/>
    </xf>
    <xf numFmtId="0" fontId="5" fillId="4" borderId="2" xfId="0" applyFont="1" applyFill="1" applyBorder="1" applyAlignment="1">
      <alignment horizontal="center"/>
    </xf>
    <xf numFmtId="0" fontId="5" fillId="4" borderId="8" xfId="0" applyFont="1" applyFill="1" applyBorder="1" applyAlignment="1">
      <alignment horizontal="center"/>
    </xf>
    <xf numFmtId="9" fontId="0" fillId="0" borderId="1" xfId="0" applyNumberFormat="1" applyFill="1" applyBorder="1"/>
    <xf numFmtId="2" fontId="0" fillId="0" borderId="1" xfId="0" applyNumberFormat="1" applyFill="1" applyBorder="1"/>
    <xf numFmtId="0" fontId="7" fillId="4" borderId="10" xfId="0" applyFont="1" applyFill="1" applyBorder="1" applyAlignment="1">
      <alignment vertical="center"/>
    </xf>
    <xf numFmtId="0" fontId="7" fillId="4" borderId="12" xfId="0" applyFont="1" applyFill="1" applyBorder="1"/>
    <xf numFmtId="0" fontId="6" fillId="4" borderId="11" xfId="0" applyFont="1" applyFill="1" applyBorder="1"/>
    <xf numFmtId="0" fontId="5" fillId="4" borderId="10" xfId="0" applyFont="1" applyFill="1" applyBorder="1" applyAlignment="1">
      <alignment horizontal="left"/>
    </xf>
    <xf numFmtId="0" fontId="5" fillId="4" borderId="12" xfId="0" applyFont="1" applyFill="1" applyBorder="1" applyAlignment="1">
      <alignment horizontal="left"/>
    </xf>
    <xf numFmtId="0" fontId="5" fillId="4" borderId="12" xfId="0" applyFont="1" applyFill="1" applyBorder="1" applyAlignment="1">
      <alignment horizontal="center"/>
    </xf>
    <xf numFmtId="0" fontId="5" fillId="4" borderId="5" xfId="0" applyFont="1" applyFill="1" applyBorder="1"/>
    <xf numFmtId="49" fontId="0" fillId="0" borderId="0" xfId="0" applyNumberFormat="1" applyAlignment="1">
      <alignment wrapText="1"/>
    </xf>
    <xf numFmtId="49" fontId="0" fillId="5" borderId="14" xfId="0" applyNumberFormat="1" applyFont="1" applyFill="1" applyBorder="1" applyAlignment="1"/>
    <xf numFmtId="49" fontId="0" fillId="5" borderId="14" xfId="0" applyNumberFormat="1" applyFont="1" applyFill="1" applyBorder="1"/>
    <xf numFmtId="49" fontId="0" fillId="0" borderId="14" xfId="0" applyNumberFormat="1" applyFont="1" applyBorder="1" applyAlignment="1"/>
    <xf numFmtId="49" fontId="0" fillId="0" borderId="14" xfId="0" applyNumberFormat="1" applyFont="1" applyBorder="1"/>
    <xf numFmtId="0" fontId="0" fillId="5" borderId="14" xfId="0" applyFont="1" applyFill="1" applyBorder="1" applyAlignment="1">
      <alignment wrapText="1"/>
    </xf>
    <xf numFmtId="0" fontId="0" fillId="0" borderId="14" xfId="0" applyFont="1" applyBorder="1" applyAlignment="1">
      <alignment wrapText="1"/>
    </xf>
    <xf numFmtId="0" fontId="0" fillId="5" borderId="13" xfId="0" applyFont="1" applyFill="1" applyBorder="1"/>
    <xf numFmtId="0" fontId="0" fillId="2" borderId="10" xfId="0" applyFill="1" applyBorder="1" applyAlignment="1">
      <alignment horizontal="center"/>
    </xf>
    <xf numFmtId="0" fontId="5" fillId="4" borderId="1" xfId="0" applyFont="1" applyFill="1" applyBorder="1" applyAlignment="1">
      <alignment horizontal="center"/>
    </xf>
    <xf numFmtId="0" fontId="0" fillId="5" borderId="14" xfId="0" applyFont="1" applyFill="1" applyBorder="1"/>
    <xf numFmtId="0" fontId="0" fillId="0" borderId="13" xfId="0" applyFont="1" applyBorder="1"/>
    <xf numFmtId="0" fontId="0" fillId="0" borderId="14" xfId="0" applyFont="1" applyBorder="1"/>
    <xf numFmtId="49" fontId="0" fillId="0" borderId="15" xfId="0" applyNumberFormat="1" applyFont="1" applyBorder="1" applyAlignment="1">
      <alignment wrapText="1"/>
    </xf>
    <xf numFmtId="49" fontId="0" fillId="5" borderId="15" xfId="0" applyNumberFormat="1" applyFont="1" applyFill="1" applyBorder="1" applyAlignment="1">
      <alignment wrapText="1"/>
    </xf>
    <xf numFmtId="9" fontId="0" fillId="0" borderId="1" xfId="0" applyNumberFormat="1" applyFill="1" applyBorder="1" applyAlignment="1">
      <alignment wrapText="1"/>
    </xf>
    <xf numFmtId="0" fontId="5" fillId="4" borderId="9" xfId="0" applyFont="1" applyFill="1" applyBorder="1" applyAlignment="1">
      <alignment horizontal="center"/>
    </xf>
    <xf numFmtId="0" fontId="5" fillId="4" borderId="6" xfId="0" applyFont="1" applyFill="1" applyBorder="1" applyAlignment="1"/>
    <xf numFmtId="2" fontId="0" fillId="0" borderId="1" xfId="0" applyNumberFormat="1" applyBorder="1" applyAlignment="1">
      <alignment wrapText="1"/>
    </xf>
    <xf numFmtId="0" fontId="0" fillId="0" borderId="0" xfId="0" applyAlignment="1">
      <alignment vertical="top" wrapText="1"/>
    </xf>
    <xf numFmtId="0" fontId="9" fillId="0" borderId="0" xfId="0" applyFont="1" applyAlignment="1">
      <alignment horizontal="left" vertical="top" wrapText="1"/>
    </xf>
    <xf numFmtId="0" fontId="5" fillId="4" borderId="4" xfId="0" applyFont="1" applyFill="1" applyBorder="1"/>
    <xf numFmtId="0" fontId="5" fillId="4" borderId="7" xfId="0" applyFont="1" applyFill="1" applyBorder="1"/>
    <xf numFmtId="0" fontId="10" fillId="0" borderId="0" xfId="0" applyFont="1" applyAlignment="1">
      <alignment horizontal="left" vertical="top" wrapText="1"/>
    </xf>
    <xf numFmtId="0" fontId="2" fillId="0" borderId="16" xfId="0" applyFont="1" applyFill="1" applyBorder="1" applyAlignment="1">
      <alignment horizontal="right"/>
    </xf>
    <xf numFmtId="2" fontId="2" fillId="0" borderId="16" xfId="0" applyNumberFormat="1" applyFont="1" applyBorder="1"/>
    <xf numFmtId="0" fontId="0" fillId="3" borderId="10" xfId="0" applyFont="1" applyFill="1" applyBorder="1" applyAlignment="1">
      <alignment horizontal="left" wrapText="1"/>
    </xf>
    <xf numFmtId="0" fontId="0" fillId="3" borderId="11" xfId="0" applyFont="1" applyFill="1" applyBorder="1" applyAlignment="1">
      <alignment horizontal="left" wrapText="1"/>
    </xf>
    <xf numFmtId="0" fontId="0" fillId="3" borderId="10" xfId="0" applyFont="1" applyFill="1" applyBorder="1" applyAlignment="1">
      <alignment horizontal="left" wrapText="1"/>
    </xf>
    <xf numFmtId="0" fontId="0" fillId="3" borderId="11" xfId="0" applyFont="1" applyFill="1" applyBorder="1" applyAlignment="1">
      <alignment horizontal="left" wrapText="1"/>
    </xf>
    <xf numFmtId="0" fontId="5" fillId="4" borderId="5" xfId="0" applyFont="1" applyFill="1" applyBorder="1" applyAlignment="1">
      <alignment horizontal="center"/>
    </xf>
    <xf numFmtId="0" fontId="1" fillId="3" borderId="10" xfId="0" applyFont="1" applyFill="1" applyBorder="1" applyAlignment="1">
      <alignment horizontal="left" wrapText="1"/>
    </xf>
    <xf numFmtId="0" fontId="1" fillId="3" borderId="11" xfId="0" applyFont="1" applyFill="1" applyBorder="1" applyAlignment="1">
      <alignment horizontal="left" wrapText="1"/>
    </xf>
    <xf numFmtId="0" fontId="4" fillId="4" borderId="4" xfId="0" applyFont="1" applyFill="1" applyBorder="1" applyAlignment="1">
      <alignment horizontal="center"/>
    </xf>
    <xf numFmtId="0" fontId="4" fillId="4" borderId="5" xfId="0" applyFont="1" applyFill="1" applyBorder="1" applyAlignment="1">
      <alignment horizontal="center"/>
    </xf>
    <xf numFmtId="0" fontId="5" fillId="4" borderId="7" xfId="0" applyFont="1" applyFill="1" applyBorder="1" applyAlignment="1">
      <alignment horizontal="left"/>
    </xf>
    <xf numFmtId="0" fontId="5" fillId="4" borderId="8" xfId="0" applyFont="1" applyFill="1" applyBorder="1" applyAlignment="1">
      <alignment horizontal="left"/>
    </xf>
    <xf numFmtId="0" fontId="0" fillId="3" borderId="10" xfId="0" applyFont="1" applyFill="1" applyBorder="1" applyAlignment="1">
      <alignment horizontal="left" wrapText="1"/>
    </xf>
    <xf numFmtId="0" fontId="0" fillId="3" borderId="11" xfId="0" applyFont="1" applyFill="1" applyBorder="1" applyAlignment="1">
      <alignment horizontal="left" wrapText="1"/>
    </xf>
    <xf numFmtId="0" fontId="5" fillId="4" borderId="4" xfId="0" applyFont="1" applyFill="1" applyBorder="1" applyAlignment="1">
      <alignment horizontal="center"/>
    </xf>
    <xf numFmtId="0" fontId="4" fillId="4" borderId="6" xfId="0" applyFont="1" applyFill="1" applyBorder="1" applyAlignment="1">
      <alignment horizontal="center"/>
    </xf>
    <xf numFmtId="0" fontId="5" fillId="4" borderId="9"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PS LABOR FTE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'Planning by FTEs'!$H$31:$S$31</c:f>
              <c:strCache>
                <c:ptCount val="12"/>
                <c:pt idx="0">
                  <c:v>FY19</c:v>
                </c:pt>
                <c:pt idx="1">
                  <c:v>FY20</c:v>
                </c:pt>
                <c:pt idx="2">
                  <c:v>FY21</c:v>
                </c:pt>
                <c:pt idx="3">
                  <c:v>FY22</c:v>
                </c:pt>
                <c:pt idx="4">
                  <c:v>FY23</c:v>
                </c:pt>
                <c:pt idx="5">
                  <c:v>FY24</c:v>
                </c:pt>
                <c:pt idx="6">
                  <c:v>FY25</c:v>
                </c:pt>
                <c:pt idx="7">
                  <c:v>FY26</c:v>
                </c:pt>
                <c:pt idx="8">
                  <c:v>FY27</c:v>
                </c:pt>
                <c:pt idx="9">
                  <c:v>FY28</c:v>
                </c:pt>
                <c:pt idx="10">
                  <c:v>FY29</c:v>
                </c:pt>
                <c:pt idx="11">
                  <c:v>FY30</c:v>
                </c:pt>
              </c:strCache>
            </c:strRef>
          </c:cat>
          <c:val>
            <c:numRef>
              <c:f>'Planning by FTEs'!$H$32:$S$32</c:f>
              <c:numCache>
                <c:formatCode>General</c:formatCode>
                <c:ptCount val="12"/>
              </c:numCache>
            </c:numRef>
          </c:val>
          <c:smooth val="0"/>
          <c:extLst>
            <c:ext xmlns:c16="http://schemas.microsoft.com/office/drawing/2014/chart" uri="{C3380CC4-5D6E-409C-BE32-E72D297353CC}">
              <c16:uniqueId val="{00000000-A37F-4637-A39C-918A44B6A163}"/>
            </c:ext>
          </c:extLst>
        </c:ser>
        <c:ser>
          <c:idx val="1"/>
          <c:order val="1"/>
          <c:spPr>
            <a:ln w="28575" cap="rnd">
              <a:solidFill>
                <a:schemeClr val="accent2"/>
              </a:solidFill>
              <a:round/>
            </a:ln>
            <a:effectLst/>
          </c:spPr>
          <c:marker>
            <c:symbol val="none"/>
          </c:marker>
          <c:cat>
            <c:strRef>
              <c:f>'Planning by FTEs'!$H$31:$S$31</c:f>
              <c:strCache>
                <c:ptCount val="12"/>
                <c:pt idx="0">
                  <c:v>FY19</c:v>
                </c:pt>
                <c:pt idx="1">
                  <c:v>FY20</c:v>
                </c:pt>
                <c:pt idx="2">
                  <c:v>FY21</c:v>
                </c:pt>
                <c:pt idx="3">
                  <c:v>FY22</c:v>
                </c:pt>
                <c:pt idx="4">
                  <c:v>FY23</c:v>
                </c:pt>
                <c:pt idx="5">
                  <c:v>FY24</c:v>
                </c:pt>
                <c:pt idx="6">
                  <c:v>FY25</c:v>
                </c:pt>
                <c:pt idx="7">
                  <c:v>FY26</c:v>
                </c:pt>
                <c:pt idx="8">
                  <c:v>FY27</c:v>
                </c:pt>
                <c:pt idx="9">
                  <c:v>FY28</c:v>
                </c:pt>
                <c:pt idx="10">
                  <c:v>FY29</c:v>
                </c:pt>
                <c:pt idx="11">
                  <c:v>FY30</c:v>
                </c:pt>
              </c:strCache>
            </c:strRef>
          </c:cat>
          <c:val>
            <c:numRef>
              <c:f>'Planning by FTEs'!$H$33:$S$33</c:f>
              <c:numCache>
                <c:formatCode>General</c:formatCode>
                <c:ptCount val="12"/>
                <c:pt idx="0">
                  <c:v>37.75</c:v>
                </c:pt>
                <c:pt idx="1">
                  <c:v>37.75</c:v>
                </c:pt>
                <c:pt idx="2">
                  <c:v>39.75</c:v>
                </c:pt>
                <c:pt idx="3">
                  <c:v>39.75</c:v>
                </c:pt>
                <c:pt idx="4">
                  <c:v>39.75</c:v>
                </c:pt>
                <c:pt idx="5">
                  <c:v>39.75</c:v>
                </c:pt>
                <c:pt idx="6">
                  <c:v>40.75</c:v>
                </c:pt>
                <c:pt idx="7">
                  <c:v>49.75</c:v>
                </c:pt>
                <c:pt idx="8">
                  <c:v>47.25</c:v>
                </c:pt>
                <c:pt idx="9">
                  <c:v>46.25</c:v>
                </c:pt>
                <c:pt idx="10">
                  <c:v>46.25</c:v>
                </c:pt>
                <c:pt idx="11">
                  <c:v>46.25</c:v>
                </c:pt>
              </c:numCache>
            </c:numRef>
          </c:val>
          <c:smooth val="0"/>
          <c:extLst>
            <c:ext xmlns:c16="http://schemas.microsoft.com/office/drawing/2014/chart" uri="{C3380CC4-5D6E-409C-BE32-E72D297353CC}">
              <c16:uniqueId val="{00000001-A37F-4637-A39C-918A44B6A163}"/>
            </c:ext>
          </c:extLst>
        </c:ser>
        <c:dLbls>
          <c:showLegendKey val="0"/>
          <c:showVal val="0"/>
          <c:showCatName val="0"/>
          <c:showSerName val="0"/>
          <c:showPercent val="0"/>
          <c:showBubbleSize val="0"/>
        </c:dLbls>
        <c:smooth val="0"/>
        <c:axId val="518834152"/>
        <c:axId val="518832840"/>
      </c:lineChart>
      <c:catAx>
        <c:axId val="518834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832840"/>
        <c:crosses val="autoZero"/>
        <c:auto val="1"/>
        <c:lblAlgn val="ctr"/>
        <c:lblOffset val="100"/>
        <c:noMultiLvlLbl val="0"/>
      </c:catAx>
      <c:valAx>
        <c:axId val="518832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834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426072</xdr:colOff>
      <xdr:row>0</xdr:row>
      <xdr:rowOff>161384</xdr:rowOff>
    </xdr:from>
    <xdr:to>
      <xdr:col>16</xdr:col>
      <xdr:colOff>441613</xdr:colOff>
      <xdr:row>5</xdr:row>
      <xdr:rowOff>25977</xdr:rowOff>
    </xdr:to>
    <xdr:sp macro="" textlink="">
      <xdr:nvSpPr>
        <xdr:cNvPr id="2" name="TextBox 1">
          <a:extLst>
            <a:ext uri="{FF2B5EF4-FFF2-40B4-BE49-F238E27FC236}">
              <a16:creationId xmlns:a16="http://schemas.microsoft.com/office/drawing/2014/main" id="{34913260-048A-5046-B451-9B7949B12300}"/>
            </a:ext>
          </a:extLst>
        </xdr:cNvPr>
        <xdr:cNvSpPr txBox="1"/>
      </xdr:nvSpPr>
      <xdr:spPr>
        <a:xfrm>
          <a:off x="7639095" y="161384"/>
          <a:ext cx="6492541" cy="1631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r>
            <a:rPr lang="en-US" sz="1100"/>
            <a:t>1.  Enter the</a:t>
          </a:r>
          <a:r>
            <a:rPr lang="en-US" sz="1100" baseline="0"/>
            <a:t> name of the person submitting the plan, along with the date planning was completed.</a:t>
          </a:r>
          <a:endParaRPr lang="en-US" sz="1100"/>
        </a:p>
        <a:p>
          <a:r>
            <a:rPr lang="en-US" sz="1100"/>
            <a:t>2.</a:t>
          </a:r>
          <a:r>
            <a:rPr lang="en-US" sz="1100" baseline="0"/>
            <a:t>  </a:t>
          </a:r>
          <a:r>
            <a:rPr lang="en-US" sz="1100"/>
            <a:t>Select a Lab Activity from</a:t>
          </a:r>
          <a:r>
            <a:rPr lang="en-US" sz="1100" baseline="0"/>
            <a:t> the drop-down list in cell A5.</a:t>
          </a:r>
        </a:p>
        <a:p>
          <a:r>
            <a:rPr lang="en-US" sz="1100" baseline="0"/>
            <a:t>3.  From the drop-down list in cell A11, select a Lab Capability needed by the Lab Activity.</a:t>
          </a:r>
        </a:p>
        <a:p>
          <a:r>
            <a:rPr lang="en-US" sz="1100" baseline="0"/>
            <a:t>4.  Enter the fraction (%) of the capability (either Competency or Facility) required by year through FY2030.</a:t>
          </a:r>
        </a:p>
        <a:p>
          <a:r>
            <a:rPr lang="en-US" sz="1100" baseline="0"/>
            <a:t>5.  For each additional capability required, move to the next row in the "Capabilities" table, select the required capability, and repeat step 4.  </a:t>
          </a:r>
        </a:p>
        <a:p>
          <a:r>
            <a:rPr lang="en-US" sz="1100" baseline="0"/>
            <a:t>6.  If you need more capabilities than are pre-populated, use copy and paste to add more rows to the table.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504825</xdr:colOff>
      <xdr:row>0</xdr:row>
      <xdr:rowOff>117406</xdr:rowOff>
    </xdr:from>
    <xdr:to>
      <xdr:col>14</xdr:col>
      <xdr:colOff>560916</xdr:colOff>
      <xdr:row>6</xdr:row>
      <xdr:rowOff>38100</xdr:rowOff>
    </xdr:to>
    <xdr:sp macro="" textlink="">
      <xdr:nvSpPr>
        <xdr:cNvPr id="2" name="TextBox 1">
          <a:extLst>
            <a:ext uri="{FF2B5EF4-FFF2-40B4-BE49-F238E27FC236}">
              <a16:creationId xmlns:a16="http://schemas.microsoft.com/office/drawing/2014/main" id="{A7EEBBCC-7D7E-794E-BDA2-9E978C025C21}"/>
            </a:ext>
          </a:extLst>
        </xdr:cNvPr>
        <xdr:cNvSpPr txBox="1"/>
      </xdr:nvSpPr>
      <xdr:spPr>
        <a:xfrm>
          <a:off x="7786158" y="117406"/>
          <a:ext cx="8946091" cy="1889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r>
            <a:rPr lang="en-US" sz="1100"/>
            <a:t>1. </a:t>
          </a:r>
          <a:r>
            <a:rPr lang="en-US" sz="1100" baseline="0"/>
            <a:t> </a:t>
          </a:r>
          <a:r>
            <a:rPr lang="en-US" sz="1100"/>
            <a:t>Enter the name of the person submitting the plan, along with the date planning was completed.  </a:t>
          </a:r>
        </a:p>
        <a:p>
          <a:r>
            <a:rPr lang="en-US" sz="1100"/>
            <a:t>2.</a:t>
          </a:r>
          <a:r>
            <a:rPr lang="en-US" sz="1100" baseline="0"/>
            <a:t>  </a:t>
          </a:r>
          <a:r>
            <a:rPr lang="en-US" sz="1100"/>
            <a:t>Select a Lab Activity from</a:t>
          </a:r>
          <a:r>
            <a:rPr lang="en-US" sz="1100" baseline="0"/>
            <a:t> the drop-down list in cell A5.</a:t>
          </a:r>
        </a:p>
        <a:p>
          <a:r>
            <a:rPr lang="en-US" sz="1100" baseline="0"/>
            <a:t>3.  From the drop-down list in cell A11, select a Lab Capability needed by the Lab Activity.</a:t>
          </a:r>
        </a:p>
        <a:p>
          <a:r>
            <a:rPr lang="en-US" sz="1100" baseline="0"/>
            <a:t>4.  If the corresponding Capability Type is "Competency": (A) select the type of OHAP resource required from the drop-down list; and (B) enter the number of FTEs required by year through FY2030.    </a:t>
          </a:r>
        </a:p>
        <a:p>
          <a:r>
            <a:rPr lang="en-US" sz="1100" baseline="0"/>
            <a:t>5.  If the corresponding Capabilty Type is "Facility": (A) select "None" for OHAP Functional Category; and (B) enter the fraction (%) of the facility required by year through FY2030.</a:t>
          </a:r>
        </a:p>
        <a:p>
          <a:r>
            <a:rPr lang="en-US" sz="1100" baseline="0"/>
            <a:t>6.  For each additional capabilities required, move to the next row in the "Capabilities" table, select the required capability, and repeat steps 3 or 4.  </a:t>
          </a:r>
        </a:p>
        <a:p>
          <a:r>
            <a:rPr lang="en-US" sz="1100" baseline="0"/>
            <a:t>7.  If you need more capabilities than are pre-populated, use copy and paste to add more rows to the table.  </a:t>
          </a:r>
          <a:endParaRPr lang="en-US" sz="1100"/>
        </a:p>
      </xdr:txBody>
    </xdr:sp>
    <xdr:clientData/>
  </xdr:twoCellAnchor>
  <xdr:twoCellAnchor>
    <xdr:from>
      <xdr:col>3</xdr:col>
      <xdr:colOff>1275290</xdr:colOff>
      <xdr:row>28</xdr:row>
      <xdr:rowOff>115358</xdr:rowOff>
    </xdr:from>
    <xdr:to>
      <xdr:col>6</xdr:col>
      <xdr:colOff>1640416</xdr:colOff>
      <xdr:row>38</xdr:row>
      <xdr:rowOff>74083</xdr:rowOff>
    </xdr:to>
    <xdr:graphicFrame macro="">
      <xdr:nvGraphicFramePr>
        <xdr:cNvPr id="4" name="Chart 3">
          <a:extLst>
            <a:ext uri="{FF2B5EF4-FFF2-40B4-BE49-F238E27FC236}">
              <a16:creationId xmlns:a16="http://schemas.microsoft.com/office/drawing/2014/main" id="{C5FDAF34-41BB-442E-BE18-26C3C5D350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6)" backgroundRefresh="0" connectionId="2" xr16:uid="{00000000-0016-0000-0200-000000000000}" autoFormatId="16" applyNumberFormats="0" applyBorderFormats="0" applyFontFormats="0" applyPatternFormats="0" applyAlignmentFormats="0" applyWidthHeightFormats="0">
  <queryTableRefresh nextId="19" unboundColumnsLeft="3">
    <queryTableFields count="10">
      <queryTableField id="15" dataBound="0" tableColumnId="15"/>
      <queryTableField id="17" dataBound="0" tableColumnId="14"/>
      <queryTableField id="10" dataBound="0" tableColumnId="8"/>
      <queryTableField id="2" name="Activity Description" tableColumnId="3"/>
      <queryTableField id="3" name="Activity Type" tableColumnId="4"/>
      <queryTableField id="4" name="Activity Owner" tableColumnId="5"/>
      <queryTableField id="11" dataBound="0" tableColumnId="1"/>
      <queryTableField id="5" name="Work Lead" tableColumnId="6"/>
      <queryTableField id="13" dataBound="0" tableColumnId="10"/>
      <queryTableField id="6" name="Applies to FY-nn" tableColumnId="7"/>
    </queryTableFields>
    <queryTableDeletedFields count="4">
      <deletedField name="Item Type"/>
      <deletedField name="Path"/>
      <deletedField name="LA-ID"/>
      <deletedField name="Lab Activity"/>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owssvr (5)" backgroundRefresh="0" connectionId="1" xr16:uid="{00000000-0016-0000-0300-000001000000}" autoFormatId="16" applyNumberFormats="0" applyBorderFormats="0" applyFontFormats="0" applyPatternFormats="0" applyAlignmentFormats="0" applyWidthHeightFormats="0">
  <queryTableRefresh nextId="40" unboundColumnsLeft="1">
    <queryTableFields count="8">
      <queryTableField id="39" dataBound="0" tableColumnId="12"/>
      <queryTableField id="2" name="Lab Capability" tableColumnId="4"/>
      <queryTableField id="30" dataBound="0" tableColumnId="1"/>
      <queryTableField id="4" name="Capability Owner" tableColumnId="5"/>
      <queryTableField id="32" dataBound="0" tableColumnId="3"/>
      <queryTableField id="31" dataBound="0" tableColumnId="2"/>
      <queryTableField id="1" name="Capability Type" tableColumnId="6"/>
      <queryTableField id="3" name="Lab Capability Description" tableColumnId="7"/>
    </queryTableFields>
    <queryTableDeletedFields count="25">
      <deletedField name="Engineering/Science/Technical Lab Capability"/>
      <deletedField name="Administrative/CCD/ESHQ/FESS/WDRS Lab Capability"/>
      <deletedField name="Engineer: Civil"/>
      <deletedField name="Engineer: Electrical"/>
      <deletedField name="Engineer: Mechanical"/>
      <deletedField name="Administration: Communications"/>
      <deletedField name="Administration: Finance"/>
      <deletedField name="Administration: Human Resources"/>
      <deletedField name="Administration: Other"/>
      <deletedField name="Administration: Procurement"/>
      <deletedField name="Administration: Project Management"/>
      <deletedField name="ES&amp;H"/>
      <deletedField name="Facilities Management"/>
      <deletedField name="Information Technology"/>
      <deletedField name="Scientific: Scientist"/>
      <deletedField name="Scientific: Postdoc"/>
      <deletedField name="Technical: Alignment"/>
      <deletedField name="Technical: Design"/>
      <deletedField name="Technical: Electrical Technician"/>
      <deletedField name="Technical: Mechanical Technician"/>
      <deletedField name="Technical: Operations"/>
      <deletedField name="Technical: Other"/>
      <deletedField name="Item Type"/>
      <deletedField name="Path"/>
      <deletedField name="LC-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B948578-22CA-1540-80C3-0EF86BF95067}" name="Table_owssvr__6" displayName="Table_owssvr__6" ref="A1:J119" tableType="queryTable" totalsRowShown="0">
  <tableColumns count="10">
    <tableColumn id="15" xr3:uid="{BA915D07-5E2F-4756-802D-6794DB8BB19E}" uniqueName="15" name="Activity Name" queryTableFieldId="15"/>
    <tableColumn id="14" xr3:uid="{44E2AB41-BBAB-4762-B332-C452234E674A}" uniqueName="14" name="Lab Activity" queryTableFieldId="17"/>
    <tableColumn id="8" xr3:uid="{FF475EC8-A4F9-CB4A-9F1B-8F78E492FA58}" uniqueName="8" name="LA-ID" queryTableFieldId="10"/>
    <tableColumn id="3" xr3:uid="{9F3B2AEC-93C8-394D-9DF7-8D099A752DB0}" uniqueName="Objectives" name="Activity Description" queryTableFieldId="2"/>
    <tableColumn id="4" xr3:uid="{10E55DBF-CAD0-5543-9A47-CE6D7992A841}" uniqueName="Activity_x005f_x0020_Type0" name="Activity Type" queryTableFieldId="3"/>
    <tableColumn id="5" xr3:uid="{D359F75E-0E58-C045-B404-4D1D61286D64}" uniqueName="Activity_x005f_x0020_Owner" name="Activity Owner" queryTableFieldId="4"/>
    <tableColumn id="1" xr3:uid="{EC9674C2-1992-491B-BB10-827FAFBE2BA9}" uniqueName="1" name="Activity Org" queryTableFieldId="11"/>
    <tableColumn id="6" xr3:uid="{B96DA272-A80C-824A-8FAC-00D1853C403C}" uniqueName="Technical_x005f_x0020_Lead" name="Work Lead" queryTableFieldId="5"/>
    <tableColumn id="10" xr3:uid="{BC974A99-EBF6-41CC-88B7-6E1A51C92135}" uniqueName="10" name="Primary Lead" queryTableFieldId="13">
      <calculatedColumnFormula>IFERROR(LEFT(Table_owssvr__6[[#This Row],[Work Lead]],FIND(";",Table_owssvr__6[[#This Row],[Work Lead]])-1),"")</calculatedColumnFormula>
    </tableColumn>
    <tableColumn id="7" xr3:uid="{B0E01407-B9EE-9442-8C43-BF09C528AABC}" uniqueName="Applies_x005f_x0020_to_x005f_x0020_FY_x005f_x002d_" name="Applies to FY-nn" queryTableField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6AE53A-C5D1-A545-AF35-70519E60045F}" name="Table_owssvr__5" displayName="Table_owssvr__5" ref="A1:H126" tableType="queryTable" totalsRowShown="0">
  <tableColumns count="8">
    <tableColumn id="12" xr3:uid="{160BED59-EBE9-453A-B30C-F809B64ECC15}" uniqueName="12" name="Capability Name" queryTableFieldId="39"/>
    <tableColumn id="4" xr3:uid="{7696A761-2531-F44E-A692-8E687A66B129}" uniqueName="Lab_x005f_x0020_Capability" name="Lab Capability" queryTableFieldId="2"/>
    <tableColumn id="1" xr3:uid="{EF2F7B19-A548-C54E-9CE4-94A67F76F80D}" uniqueName="1" name="LC-ID" queryTableFieldId="30"/>
    <tableColumn id="5" xr3:uid="{FB7CD43F-2360-4D47-A86B-CB648F0ACAED}" uniqueName="Capability_x005f_x0020_Owner" name="Capability Owner" queryTableFieldId="4"/>
    <tableColumn id="3" xr3:uid="{3841FB3B-C021-4023-B437-50BF014C94E8}" uniqueName="3" name="Capability Org" queryTableFieldId="32"/>
    <tableColumn id="2" xr3:uid="{D1722335-3234-44B9-8292-385AE21460E7}" uniqueName="2" name="Capability Manager" queryTableFieldId="31"/>
    <tableColumn id="6" xr3:uid="{916665E9-0E5D-994C-9880-29DFC4B38C4C}" uniqueName="Capability_x005f_x0020_Type" name="Capability Type" queryTableFieldId="1"/>
    <tableColumn id="7" xr3:uid="{E9714202-FC0B-564D-BF7C-2969481E3043}" uniqueName="Lab_x005f_x0020_Capability_x005f_x0020_Descr0" name="Lab Capability Description" queryTableField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F1F672-8510-47BD-9419-AFFA43E2328C}" name="Table1" displayName="Table1" ref="A2:A22" totalsRowShown="0">
  <sortState ref="A3:A21">
    <sortCondition ref="A6"/>
  </sortState>
  <tableColumns count="1">
    <tableColumn id="1" xr3:uid="{58184F1F-51B8-457E-8BE5-C990E6C122F2}" name="OHAP Functional Categorie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A5CC7D-FF95-4379-B5D7-A5EB9B3FB6B1}" name="Table2" displayName="Table2" ref="A1:J8" totalsRowShown="0">
  <autoFilter ref="A1:J8" xr:uid="{F3159E0F-3B7B-47B1-8BA9-D79FFE04D044}"/>
  <tableColumns count="10">
    <tableColumn id="1" xr3:uid="{2E131F32-ACC0-4D82-9FA3-3081AF8D1DA1}" name="Activity Name">
      <calculatedColumnFormula>_xlfn.CONCAT(Table_owssvr__6[[#This Row],[Activity Org]]," - ", Table_owssvr__6[[#This Row],[Lab Activity]])</calculatedColumnFormula>
    </tableColumn>
    <tableColumn id="2" xr3:uid="{C729AE71-5C38-462C-8877-BD703E841994}" name="Lab Activity"/>
    <tableColumn id="3" xr3:uid="{DB92CA3A-B5A2-4D46-B585-5EA43AC94B5F}" name="LA-ID"/>
    <tableColumn id="4" xr3:uid="{13865AF3-C7DD-47D1-822D-154E8CCF0073}" name="Activity Description"/>
    <tableColumn id="5" xr3:uid="{F35CC305-838B-4E31-8422-DB827F71CE68}" name="Activity Type"/>
    <tableColumn id="6" xr3:uid="{4A648620-5B81-4CAA-91C9-5214AD93D71F}" name="Activity Owner"/>
    <tableColumn id="7" xr3:uid="{523040F7-DC5C-4BB4-9CF6-759EE0A56E09}" name="Activity Org"/>
    <tableColumn id="8" xr3:uid="{9E51939B-ABB0-4427-93A7-62D9F1560518}" name="Work Lead"/>
    <tableColumn id="9" xr3:uid="{A9BBC31F-56C7-4357-8BDC-F71B429B8539}" name="Primary Lead">
      <calculatedColumnFormula>IFERROR(LEFT(Table_owssvr__6[[#This Row],[Work Lead]],FIND(";",Table_owssvr__6[[#This Row],[Work Lead]])-1),"")</calculatedColumnFormula>
    </tableColumn>
    <tableColumn id="10" xr3:uid="{F228D1C4-000A-47F4-8074-16863FEF612A}" name="Applies to FY-n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01491-9559-2642-9906-4D16743CD3DF}">
  <sheetPr>
    <pageSetUpPr fitToPage="1"/>
  </sheetPr>
  <dimension ref="A1:R19"/>
  <sheetViews>
    <sheetView showGridLines="0" zoomScale="90" zoomScaleNormal="90" workbookViewId="0">
      <pane xSplit="5" ySplit="10" topLeftCell="F11" activePane="bottomRight" state="frozen"/>
      <selection pane="topRight" activeCell="F1" sqref="F1"/>
      <selection pane="bottomLeft" activeCell="A11" sqref="A11"/>
      <selection pane="bottomRight" activeCell="D26" sqref="D26"/>
    </sheetView>
  </sheetViews>
  <sheetFormatPr defaultColWidth="8.81640625" defaultRowHeight="14.5" x14ac:dyDescent="0.35"/>
  <cols>
    <col min="1" max="1" width="16.81640625" customWidth="1"/>
    <col min="2" max="2" width="20.7265625" customWidth="1"/>
    <col min="3" max="3" width="17" customWidth="1"/>
    <col min="4" max="4" width="24" customWidth="1"/>
    <col min="5" max="5" width="29.7265625" customWidth="1"/>
    <col min="18" max="18" width="70.7265625" customWidth="1"/>
  </cols>
  <sheetData>
    <row r="1" spans="1:18" ht="31" customHeight="1" x14ac:dyDescent="0.5">
      <c r="A1" s="25" t="s">
        <v>890</v>
      </c>
      <c r="B1" s="26"/>
      <c r="C1" s="26"/>
      <c r="D1" s="27"/>
    </row>
    <row r="2" spans="1:18" ht="22" customHeight="1" x14ac:dyDescent="0.35">
      <c r="A2" s="13" t="s">
        <v>885</v>
      </c>
      <c r="B2" s="12"/>
      <c r="C2" s="13" t="s">
        <v>886</v>
      </c>
      <c r="D2" s="14"/>
    </row>
    <row r="3" spans="1:18" ht="21" x14ac:dyDescent="0.5">
      <c r="C3" s="1"/>
    </row>
    <row r="4" spans="1:18" ht="33" customHeight="1" x14ac:dyDescent="0.45">
      <c r="A4" s="28" t="s">
        <v>31</v>
      </c>
      <c r="B4" s="29"/>
      <c r="C4" s="30" t="s">
        <v>60</v>
      </c>
      <c r="D4" s="30" t="s">
        <v>61</v>
      </c>
      <c r="E4" s="41" t="s">
        <v>883</v>
      </c>
    </row>
    <row r="5" spans="1:18" ht="33" customHeight="1" x14ac:dyDescent="0.35">
      <c r="A5" s="63" t="s">
        <v>1123</v>
      </c>
      <c r="B5" s="64"/>
      <c r="C5" s="11">
        <f>VLOOKUP($A$5,'Lab Activities'!$A$2:$J$119,5,0)</f>
        <v>0</v>
      </c>
      <c r="D5" s="40">
        <f>VLOOKUP($A$5,'Lab Activities'!$A$2:$J$119,6,0)</f>
        <v>0</v>
      </c>
      <c r="E5" s="11">
        <f>VLOOKUP($A$5,'Lab Activities'!$A$2:$J$119,9,0)</f>
        <v>0</v>
      </c>
    </row>
    <row r="6" spans="1:18" ht="15" customHeight="1" x14ac:dyDescent="0.5">
      <c r="A6" s="1"/>
      <c r="B6" s="1"/>
    </row>
    <row r="8" spans="1:18" ht="18.5" x14ac:dyDescent="0.45">
      <c r="A8" s="65"/>
      <c r="B8" s="66"/>
      <c r="C8" s="16" t="s">
        <v>887</v>
      </c>
      <c r="D8" s="31"/>
      <c r="E8" s="31"/>
      <c r="F8" s="62" t="s">
        <v>891</v>
      </c>
      <c r="G8" s="62"/>
      <c r="H8" s="62"/>
      <c r="I8" s="62"/>
      <c r="J8" s="62"/>
      <c r="K8" s="62"/>
      <c r="L8" s="62"/>
      <c r="M8" s="62"/>
      <c r="N8" s="62"/>
      <c r="O8" s="62"/>
      <c r="P8" s="62"/>
      <c r="Q8" s="62"/>
      <c r="R8" s="49"/>
    </row>
    <row r="9" spans="1:18" ht="18.5" x14ac:dyDescent="0.45">
      <c r="A9" s="67" t="s">
        <v>889</v>
      </c>
      <c r="B9" s="68"/>
      <c r="C9" s="22" t="s">
        <v>888</v>
      </c>
      <c r="D9" s="22" t="s">
        <v>53</v>
      </c>
      <c r="E9" s="22" t="s">
        <v>907</v>
      </c>
      <c r="F9" s="20" t="s">
        <v>0</v>
      </c>
      <c r="G9" s="20" t="s">
        <v>1</v>
      </c>
      <c r="H9" s="20" t="s">
        <v>2</v>
      </c>
      <c r="I9" s="20" t="s">
        <v>3</v>
      </c>
      <c r="J9" s="20" t="s">
        <v>4</v>
      </c>
      <c r="K9" s="20" t="s">
        <v>5</v>
      </c>
      <c r="L9" s="20" t="s">
        <v>6</v>
      </c>
      <c r="M9" s="20" t="s">
        <v>7</v>
      </c>
      <c r="N9" s="20" t="s">
        <v>8</v>
      </c>
      <c r="O9" s="20" t="s">
        <v>9</v>
      </c>
      <c r="P9" s="20" t="s">
        <v>10</v>
      </c>
      <c r="Q9" s="20" t="s">
        <v>11</v>
      </c>
      <c r="R9" s="48" t="s">
        <v>983</v>
      </c>
    </row>
    <row r="10" spans="1:18" ht="5.15" customHeight="1" x14ac:dyDescent="0.35">
      <c r="C10" s="8"/>
      <c r="D10" s="8"/>
      <c r="E10" s="8"/>
      <c r="F10" s="3"/>
      <c r="G10" s="3"/>
      <c r="H10" s="3"/>
      <c r="I10" s="3"/>
      <c r="J10" s="3"/>
      <c r="K10" s="3"/>
      <c r="L10" s="3"/>
      <c r="M10" s="3"/>
      <c r="N10" s="3"/>
      <c r="O10" s="3"/>
      <c r="P10" s="3"/>
      <c r="Q10" s="3"/>
      <c r="R10" s="8"/>
    </row>
    <row r="11" spans="1:18" ht="30" customHeight="1" x14ac:dyDescent="0.35">
      <c r="A11" s="69" t="s">
        <v>981</v>
      </c>
      <c r="B11" s="70"/>
      <c r="C11" s="11">
        <f>VLOOKUP($A11,'Lab Capabilities'!$A$2:$H$126,7,0)</f>
        <v>0</v>
      </c>
      <c r="D11" s="11">
        <f>VLOOKUP($A11,'Lab Capabilities'!$A$2:$H$126,4,0)</f>
        <v>0</v>
      </c>
      <c r="E11" s="11">
        <f>VLOOKUP($A11,'Lab Capabilities'!$A$2:$H$126,6,0)</f>
        <v>0</v>
      </c>
      <c r="F11" s="23"/>
      <c r="G11" s="23"/>
      <c r="H11" s="23"/>
      <c r="I11" s="23"/>
      <c r="J11" s="23"/>
      <c r="K11" s="23"/>
      <c r="L11" s="23"/>
      <c r="M11" s="23"/>
      <c r="N11" s="23"/>
      <c r="O11" s="23"/>
      <c r="P11" s="23"/>
      <c r="Q11" s="23"/>
      <c r="R11" s="47"/>
    </row>
    <row r="12" spans="1:18" ht="30" customHeight="1" x14ac:dyDescent="0.35">
      <c r="A12" s="69" t="s">
        <v>981</v>
      </c>
      <c r="B12" s="70"/>
      <c r="C12" s="11">
        <f>VLOOKUP($A12,'Lab Capabilities'!$A$2:$H$126,7,0)</f>
        <v>0</v>
      </c>
      <c r="D12" s="11">
        <f>VLOOKUP($A12,'Lab Capabilities'!$A$2:$H$126,4,0)</f>
        <v>0</v>
      </c>
      <c r="E12" s="11">
        <f>VLOOKUP($A12,'Lab Capabilities'!$A$2:$H$126,6,0)</f>
        <v>0</v>
      </c>
      <c r="F12" s="23"/>
      <c r="G12" s="23"/>
      <c r="H12" s="23"/>
      <c r="I12" s="23"/>
      <c r="J12" s="23"/>
      <c r="K12" s="23"/>
      <c r="L12" s="23"/>
      <c r="M12" s="23"/>
      <c r="N12" s="23"/>
      <c r="O12" s="23"/>
      <c r="P12" s="23"/>
      <c r="Q12" s="23"/>
      <c r="R12" s="47"/>
    </row>
    <row r="13" spans="1:18" ht="30" customHeight="1" x14ac:dyDescent="0.35">
      <c r="A13" s="69" t="s">
        <v>981</v>
      </c>
      <c r="B13" s="70"/>
      <c r="C13" s="11">
        <f>VLOOKUP($A13,'Lab Capabilities'!$A$2:$H$126,7,0)</f>
        <v>0</v>
      </c>
      <c r="D13" s="11">
        <f>VLOOKUP($A13,'Lab Capabilities'!$A$2:$H$126,4,0)</f>
        <v>0</v>
      </c>
      <c r="E13" s="11">
        <f>VLOOKUP($A13,'Lab Capabilities'!$A$2:$H$126,6,0)</f>
        <v>0</v>
      </c>
      <c r="F13" s="23"/>
      <c r="G13" s="23"/>
      <c r="H13" s="23"/>
      <c r="I13" s="23"/>
      <c r="J13" s="23"/>
      <c r="K13" s="23"/>
      <c r="L13" s="23"/>
      <c r="M13" s="23"/>
      <c r="N13" s="23"/>
      <c r="O13" s="23"/>
      <c r="P13" s="23"/>
      <c r="Q13" s="23"/>
      <c r="R13" s="47"/>
    </row>
    <row r="14" spans="1:18" ht="30" customHeight="1" x14ac:dyDescent="0.35">
      <c r="A14" s="69" t="s">
        <v>981</v>
      </c>
      <c r="B14" s="70"/>
      <c r="C14" s="11">
        <f>VLOOKUP($A14,'Lab Capabilities'!$A$2:$H$126,7,0)</f>
        <v>0</v>
      </c>
      <c r="D14" s="11">
        <f>VLOOKUP($A14,'Lab Capabilities'!$A$2:$H$126,4,0)</f>
        <v>0</v>
      </c>
      <c r="E14" s="11">
        <f>VLOOKUP($A14,'Lab Capabilities'!$A$2:$H$126,6,0)</f>
        <v>0</v>
      </c>
      <c r="F14" s="23"/>
      <c r="G14" s="23"/>
      <c r="H14" s="23"/>
      <c r="I14" s="23"/>
      <c r="J14" s="23"/>
      <c r="K14" s="23"/>
      <c r="L14" s="23"/>
      <c r="M14" s="23"/>
      <c r="N14" s="23"/>
      <c r="O14" s="23"/>
      <c r="P14" s="23"/>
      <c r="Q14" s="23"/>
      <c r="R14" s="47"/>
    </row>
    <row r="15" spans="1:18" ht="30" customHeight="1" x14ac:dyDescent="0.35">
      <c r="A15" s="69" t="s">
        <v>981</v>
      </c>
      <c r="B15" s="70"/>
      <c r="C15" s="11">
        <f>VLOOKUP($A15,'Lab Capabilities'!$A$2:$H$126,7,0)</f>
        <v>0</v>
      </c>
      <c r="D15" s="11">
        <f>VLOOKUP($A15,'Lab Capabilities'!$A$2:$H$126,4,0)</f>
        <v>0</v>
      </c>
      <c r="E15" s="11">
        <f>VLOOKUP($A15,'Lab Capabilities'!$A$2:$H$126,6,0)</f>
        <v>0</v>
      </c>
      <c r="F15" s="23"/>
      <c r="G15" s="23"/>
      <c r="H15" s="23"/>
      <c r="I15" s="23"/>
      <c r="J15" s="23"/>
      <c r="K15" s="23"/>
      <c r="L15" s="23"/>
      <c r="M15" s="23"/>
      <c r="N15" s="23"/>
      <c r="O15" s="23"/>
      <c r="P15" s="23"/>
      <c r="Q15" s="23"/>
      <c r="R15" s="47"/>
    </row>
    <row r="16" spans="1:18" ht="30" customHeight="1" x14ac:dyDescent="0.35">
      <c r="A16" s="69" t="s">
        <v>981</v>
      </c>
      <c r="B16" s="70"/>
      <c r="C16" s="11">
        <f>VLOOKUP($A16,'Lab Capabilities'!$A$2:$H$126,7,0)</f>
        <v>0</v>
      </c>
      <c r="D16" s="11">
        <f>VLOOKUP($A16,'Lab Capabilities'!$A$2:$H$126,4,0)</f>
        <v>0</v>
      </c>
      <c r="E16" s="11">
        <f>VLOOKUP($A16,'Lab Capabilities'!$A$2:$H$126,6,0)</f>
        <v>0</v>
      </c>
      <c r="F16" s="23"/>
      <c r="G16" s="23"/>
      <c r="H16" s="23"/>
      <c r="I16" s="23"/>
      <c r="J16" s="23"/>
      <c r="K16" s="23"/>
      <c r="L16" s="23"/>
      <c r="M16" s="23"/>
      <c r="N16" s="23"/>
      <c r="O16" s="23"/>
      <c r="P16" s="23"/>
      <c r="Q16" s="23"/>
      <c r="R16" s="47"/>
    </row>
    <row r="17" spans="1:18" ht="30" customHeight="1" x14ac:dyDescent="0.35">
      <c r="A17" s="69" t="s">
        <v>981</v>
      </c>
      <c r="B17" s="70"/>
      <c r="C17" s="11">
        <f>VLOOKUP($A17,'Lab Capabilities'!$A$2:$H$126,7,0)</f>
        <v>0</v>
      </c>
      <c r="D17" s="11">
        <f>VLOOKUP($A17,'Lab Capabilities'!$A$2:$H$126,4,0)</f>
        <v>0</v>
      </c>
      <c r="E17" s="11">
        <f>VLOOKUP($A17,'Lab Capabilities'!$A$2:$H$126,6,0)</f>
        <v>0</v>
      </c>
      <c r="F17" s="23"/>
      <c r="G17" s="23"/>
      <c r="H17" s="23"/>
      <c r="I17" s="23"/>
      <c r="J17" s="23"/>
      <c r="K17" s="23"/>
      <c r="L17" s="23"/>
      <c r="M17" s="23"/>
      <c r="N17" s="23"/>
      <c r="O17" s="23"/>
      <c r="P17" s="23"/>
      <c r="Q17" s="23"/>
      <c r="R17" s="47"/>
    </row>
    <row r="18" spans="1:18" ht="30" customHeight="1" x14ac:dyDescent="0.35">
      <c r="A18" s="69" t="s">
        <v>981</v>
      </c>
      <c r="B18" s="70"/>
      <c r="C18" s="11">
        <f>VLOOKUP($A18,'Lab Capabilities'!$A$2:$H$126,7,0)</f>
        <v>0</v>
      </c>
      <c r="D18" s="11">
        <f>VLOOKUP($A18,'Lab Capabilities'!$A$2:$H$126,4,0)</f>
        <v>0</v>
      </c>
      <c r="E18" s="11">
        <f>VLOOKUP($A18,'Lab Capabilities'!$A$2:$H$126,6,0)</f>
        <v>0</v>
      </c>
      <c r="F18" s="23"/>
      <c r="G18" s="23"/>
      <c r="H18" s="23"/>
      <c r="I18" s="23"/>
      <c r="J18" s="23"/>
      <c r="K18" s="23"/>
      <c r="L18" s="23"/>
      <c r="M18" s="23"/>
      <c r="N18" s="23"/>
      <c r="O18" s="23"/>
      <c r="P18" s="23"/>
      <c r="Q18" s="23"/>
      <c r="R18" s="47"/>
    </row>
    <row r="19" spans="1:18" x14ac:dyDescent="0.35">
      <c r="A19" s="69"/>
      <c r="B19" s="70"/>
      <c r="C19" s="9"/>
      <c r="D19" s="9"/>
      <c r="E19" s="9"/>
      <c r="F19" s="24"/>
      <c r="G19" s="24"/>
      <c r="H19" s="24"/>
      <c r="I19" s="24"/>
      <c r="J19" s="24"/>
      <c r="K19" s="24"/>
      <c r="L19" s="24"/>
      <c r="M19" s="24"/>
      <c r="N19" s="24"/>
      <c r="O19" s="24"/>
      <c r="P19" s="24"/>
      <c r="Q19" s="24"/>
      <c r="R19" s="24"/>
    </row>
  </sheetData>
  <mergeCells count="13">
    <mergeCell ref="A18:B18"/>
    <mergeCell ref="A19:B19"/>
    <mergeCell ref="A12:B12"/>
    <mergeCell ref="A13:B13"/>
    <mergeCell ref="A14:B14"/>
    <mergeCell ref="A15:B15"/>
    <mergeCell ref="A16:B16"/>
    <mergeCell ref="A17:B17"/>
    <mergeCell ref="F8:Q8"/>
    <mergeCell ref="A5:B5"/>
    <mergeCell ref="A8:B8"/>
    <mergeCell ref="A9:B9"/>
    <mergeCell ref="A11:B11"/>
  </mergeCells>
  <pageMargins left="0.7" right="0.7" top="0.75" bottom="0.75" header="0.3" footer="0.3"/>
  <pageSetup paperSize="17" scale="95" orientation="landscape" r:id="rId1"/>
  <headerFooter>
    <oddFooter>&amp;L&amp;10&amp;F
&amp;A&amp;C&amp;10Page &amp;P of &amp;N&amp;R&amp;10Printed: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D8DFBA5-C4AA-0C43-AD75-D2A175BA9741}">
          <x14:formula1>
            <xm:f>'Lab Capabilities'!$B$3:$B$126</xm:f>
          </x14:formula1>
          <xm:sqref>A19</xm:sqref>
        </x14:dataValidation>
        <x14:dataValidation type="list" allowBlank="1" showInputMessage="1" showErrorMessage="1" xr:uid="{FB42366A-AE19-4646-A820-AC9B1241981B}">
          <x14:formula1>
            <xm:f>'Lab Capabilities'!$A$2:$A$126</xm:f>
          </x14:formula1>
          <xm:sqref>A11:B18</xm:sqref>
        </x14:dataValidation>
        <x14:dataValidation type="list" allowBlank="1" showErrorMessage="1" xr:uid="{786359E1-2BB5-234E-97B2-AAA8F45D128E}">
          <x14:formula1>
            <xm:f>'Lab Activities'!$A$2:$A$119</xm:f>
          </x14:formula1>
          <xm:sqref>A5:B5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8B730-8D03-4C2B-8433-0A9C5D892869}">
  <sheetPr>
    <tabColor theme="9"/>
    <pageSetUpPr fitToPage="1"/>
  </sheetPr>
  <dimension ref="A1:T33"/>
  <sheetViews>
    <sheetView showGridLines="0" tabSelected="1" topLeftCell="D1" zoomScale="60" zoomScaleNormal="60" workbookViewId="0">
      <selection activeCell="J37" sqref="J37"/>
    </sheetView>
  </sheetViews>
  <sheetFormatPr defaultColWidth="8.81640625" defaultRowHeight="14.5" x14ac:dyDescent="0.35"/>
  <cols>
    <col min="1" max="1" width="16.81640625" customWidth="1"/>
    <col min="2" max="2" width="20.7265625" customWidth="1"/>
    <col min="3" max="3" width="17.81640625" customWidth="1"/>
    <col min="4" max="4" width="24" customWidth="1"/>
    <col min="5" max="5" width="29.7265625" customWidth="1"/>
    <col min="6" max="7" width="35.453125" customWidth="1"/>
    <col min="20" max="20" width="70.7265625" customWidth="1"/>
  </cols>
  <sheetData>
    <row r="1" spans="1:20" ht="31" customHeight="1" x14ac:dyDescent="0.5">
      <c r="A1" s="25" t="s">
        <v>892</v>
      </c>
      <c r="B1" s="26"/>
      <c r="C1" s="26"/>
      <c r="D1" s="27"/>
    </row>
    <row r="2" spans="1:20" ht="22" customHeight="1" x14ac:dyDescent="0.35">
      <c r="A2" s="13" t="s">
        <v>885</v>
      </c>
      <c r="B2" s="12" t="s">
        <v>1398</v>
      </c>
      <c r="C2" s="13" t="s">
        <v>886</v>
      </c>
      <c r="D2" s="14">
        <v>43328</v>
      </c>
    </row>
    <row r="3" spans="1:20" ht="21" x14ac:dyDescent="0.5">
      <c r="C3" s="1"/>
    </row>
    <row r="4" spans="1:20" ht="33" customHeight="1" x14ac:dyDescent="0.45">
      <c r="A4" s="28" t="s">
        <v>31</v>
      </c>
      <c r="B4" s="29"/>
      <c r="C4" s="30" t="s">
        <v>60</v>
      </c>
      <c r="D4" s="30" t="s">
        <v>61</v>
      </c>
      <c r="E4" s="41" t="s">
        <v>883</v>
      </c>
    </row>
    <row r="5" spans="1:20" ht="33" customHeight="1" x14ac:dyDescent="0.35">
      <c r="A5" s="63" t="s">
        <v>1135</v>
      </c>
      <c r="B5" s="64"/>
      <c r="C5" s="11" t="str">
        <f>VLOOKUP($A$5,'Lab Activities'!$A$2:$J$119,5,0)</f>
        <v>Operations</v>
      </c>
      <c r="D5" s="40" t="str">
        <f>VLOOKUP($A$5,'Lab Activities'!$A$2:$J$119,6,0)</f>
        <v>Accelerator Division</v>
      </c>
      <c r="E5" s="11" t="s">
        <v>1398</v>
      </c>
    </row>
    <row r="6" spans="1:20" ht="15" customHeight="1" x14ac:dyDescent="0.5">
      <c r="A6" s="1"/>
      <c r="B6" s="1"/>
    </row>
    <row r="8" spans="1:20" ht="18.5" x14ac:dyDescent="0.45">
      <c r="A8" s="65"/>
      <c r="B8" s="72"/>
      <c r="C8" s="21" t="s">
        <v>887</v>
      </c>
      <c r="D8" s="15"/>
      <c r="E8" s="15"/>
      <c r="F8" s="15"/>
      <c r="G8" s="53"/>
      <c r="H8" s="71" t="s">
        <v>893</v>
      </c>
      <c r="I8" s="62"/>
      <c r="J8" s="62"/>
      <c r="K8" s="62"/>
      <c r="L8" s="62"/>
      <c r="M8" s="62"/>
      <c r="N8" s="62"/>
      <c r="O8" s="62"/>
      <c r="P8" s="62"/>
      <c r="Q8" s="62"/>
      <c r="R8" s="62"/>
      <c r="S8" s="62"/>
      <c r="T8" s="49"/>
    </row>
    <row r="9" spans="1:20" ht="18.5" x14ac:dyDescent="0.45">
      <c r="A9" s="67" t="s">
        <v>889</v>
      </c>
      <c r="B9" s="73"/>
      <c r="C9" s="17" t="s">
        <v>888</v>
      </c>
      <c r="D9" s="17" t="s">
        <v>53</v>
      </c>
      <c r="E9" s="17" t="s">
        <v>907</v>
      </c>
      <c r="F9" s="18" t="s">
        <v>12</v>
      </c>
      <c r="G9" s="54" t="s">
        <v>1120</v>
      </c>
      <c r="H9" s="19" t="s">
        <v>0</v>
      </c>
      <c r="I9" s="20" t="s">
        <v>1</v>
      </c>
      <c r="J9" s="20" t="s">
        <v>2</v>
      </c>
      <c r="K9" s="20" t="s">
        <v>3</v>
      </c>
      <c r="L9" s="20" t="s">
        <v>4</v>
      </c>
      <c r="M9" s="20" t="s">
        <v>5</v>
      </c>
      <c r="N9" s="20" t="s">
        <v>6</v>
      </c>
      <c r="O9" s="20" t="s">
        <v>7</v>
      </c>
      <c r="P9" s="20" t="s">
        <v>8</v>
      </c>
      <c r="Q9" s="20" t="s">
        <v>9</v>
      </c>
      <c r="R9" s="20" t="s">
        <v>10</v>
      </c>
      <c r="S9" s="20" t="s">
        <v>11</v>
      </c>
      <c r="T9" s="48" t="s">
        <v>983</v>
      </c>
    </row>
    <row r="10" spans="1:20" ht="5.15" customHeight="1" x14ac:dyDescent="0.35">
      <c r="C10" s="8"/>
      <c r="D10" s="8"/>
      <c r="E10" s="8"/>
      <c r="F10" s="2"/>
      <c r="G10" s="2"/>
      <c r="H10" s="3"/>
      <c r="I10" s="3"/>
      <c r="J10" s="3"/>
      <c r="K10" s="3"/>
      <c r="L10" s="3"/>
      <c r="M10" s="3"/>
      <c r="N10" s="3"/>
      <c r="O10" s="3"/>
      <c r="P10" s="3"/>
      <c r="Q10" s="3"/>
      <c r="R10" s="3"/>
      <c r="S10" s="3"/>
      <c r="T10" s="3"/>
    </row>
    <row r="11" spans="1:20" ht="30" customHeight="1" x14ac:dyDescent="0.35">
      <c r="A11" s="69" t="s">
        <v>1258</v>
      </c>
      <c r="B11" s="70"/>
      <c r="C11" s="11" t="str">
        <f>VLOOKUP($A11,'Lab Capabilities'!$A$2:$H$126,7,0)</f>
        <v>Lab Competence</v>
      </c>
      <c r="D11" s="11" t="str">
        <f>VLOOKUP($A11,'Lab Capabilities'!$A$2:$H$126,4,0)</f>
        <v>Accelerator Division</v>
      </c>
      <c r="E11" s="11" t="s">
        <v>1398</v>
      </c>
      <c r="F11" s="4" t="s">
        <v>28</v>
      </c>
      <c r="G11" s="4" t="s">
        <v>1006</v>
      </c>
      <c r="H11" s="10">
        <v>5</v>
      </c>
      <c r="I11" s="10">
        <v>5</v>
      </c>
      <c r="J11" s="10">
        <v>5</v>
      </c>
      <c r="K11" s="10">
        <v>5</v>
      </c>
      <c r="L11" s="10">
        <v>5</v>
      </c>
      <c r="M11" s="10">
        <v>5</v>
      </c>
      <c r="N11" s="10">
        <v>6</v>
      </c>
      <c r="O11" s="10">
        <v>6</v>
      </c>
      <c r="P11" s="10">
        <v>6</v>
      </c>
      <c r="Q11" s="10">
        <v>6</v>
      </c>
      <c r="R11" s="10">
        <v>6</v>
      </c>
      <c r="S11" s="10">
        <v>6</v>
      </c>
      <c r="T11" s="50" t="s">
        <v>1399</v>
      </c>
    </row>
    <row r="12" spans="1:20" ht="30" customHeight="1" x14ac:dyDescent="0.35">
      <c r="A12" s="69" t="s">
        <v>1257</v>
      </c>
      <c r="B12" s="70"/>
      <c r="C12" s="11" t="str">
        <f>VLOOKUP($A12,'Lab Capabilities'!$A$2:$H$126,7,0)</f>
        <v>Lab Facility</v>
      </c>
      <c r="D12" s="11" t="str">
        <f>VLOOKUP($A12,'Lab Capabilities'!$A$2:$H$126,4,0)</f>
        <v>Accelerator Division</v>
      </c>
      <c r="E12" s="11" t="s">
        <v>1398</v>
      </c>
      <c r="F12" s="4" t="s">
        <v>22</v>
      </c>
      <c r="G12" s="4" t="s">
        <v>1001</v>
      </c>
      <c r="H12" s="10">
        <v>6</v>
      </c>
      <c r="I12" s="10">
        <v>6</v>
      </c>
      <c r="J12" s="10">
        <v>6</v>
      </c>
      <c r="K12" s="10">
        <v>6</v>
      </c>
      <c r="L12" s="10">
        <v>6</v>
      </c>
      <c r="M12" s="10">
        <v>6</v>
      </c>
      <c r="N12" s="10">
        <v>6</v>
      </c>
      <c r="O12" s="10">
        <v>6</v>
      </c>
      <c r="P12" s="10">
        <v>6</v>
      </c>
      <c r="Q12" s="10">
        <v>6</v>
      </c>
      <c r="R12" s="10">
        <v>6</v>
      </c>
      <c r="S12" s="10">
        <v>6</v>
      </c>
      <c r="T12" s="50" t="s">
        <v>1402</v>
      </c>
    </row>
    <row r="13" spans="1:20" ht="30" customHeight="1" x14ac:dyDescent="0.35">
      <c r="A13" s="58" t="s">
        <v>1257</v>
      </c>
      <c r="B13" s="59"/>
      <c r="C13" s="11" t="str">
        <f>VLOOKUP($A13,'Lab Capabilities'!$A$2:$H$126,7,0)</f>
        <v>Lab Facility</v>
      </c>
      <c r="D13" s="11" t="str">
        <f>VLOOKUP($A13,'Lab Capabilities'!$A$2:$H$126,4,0)</f>
        <v>Accelerator Division</v>
      </c>
      <c r="E13" s="11" t="s">
        <v>1398</v>
      </c>
      <c r="F13" s="4" t="s">
        <v>29</v>
      </c>
      <c r="G13" s="4" t="s">
        <v>1003</v>
      </c>
      <c r="H13" s="10">
        <v>0.5</v>
      </c>
      <c r="I13" s="10">
        <v>0.5</v>
      </c>
      <c r="J13" s="10">
        <v>0.5</v>
      </c>
      <c r="K13" s="10">
        <v>0.5</v>
      </c>
      <c r="L13" s="10">
        <v>0.5</v>
      </c>
      <c r="M13" s="10">
        <v>0.5</v>
      </c>
      <c r="N13" s="10">
        <v>0.5</v>
      </c>
      <c r="O13" s="10">
        <v>0.5</v>
      </c>
      <c r="P13" s="10"/>
      <c r="Q13" s="10"/>
      <c r="R13" s="10"/>
      <c r="S13" s="10"/>
      <c r="T13" s="50" t="s">
        <v>1404</v>
      </c>
    </row>
    <row r="14" spans="1:20" ht="30" customHeight="1" x14ac:dyDescent="0.35">
      <c r="A14" s="69" t="s">
        <v>1257</v>
      </c>
      <c r="B14" s="70"/>
      <c r="C14" s="11" t="str">
        <f>VLOOKUP($A14,'Lab Capabilities'!$A$2:$H$126,7,0)</f>
        <v>Lab Facility</v>
      </c>
      <c r="D14" s="11" t="str">
        <f>VLOOKUP($A14,'Lab Capabilities'!$A$2:$H$126,4,0)</f>
        <v>Accelerator Division</v>
      </c>
      <c r="E14" s="11" t="s">
        <v>1398</v>
      </c>
      <c r="F14" s="4" t="s">
        <v>16</v>
      </c>
      <c r="G14" s="4" t="s">
        <v>1069</v>
      </c>
      <c r="H14" s="10">
        <v>0.5</v>
      </c>
      <c r="I14" s="10">
        <v>0.5</v>
      </c>
      <c r="J14" s="10">
        <v>0.5</v>
      </c>
      <c r="K14" s="10">
        <v>0.5</v>
      </c>
      <c r="L14" s="10">
        <v>0.5</v>
      </c>
      <c r="M14" s="10">
        <v>0.5</v>
      </c>
      <c r="N14" s="10">
        <v>0.5</v>
      </c>
      <c r="O14" s="10">
        <v>0.5</v>
      </c>
      <c r="P14" s="10">
        <v>0.5</v>
      </c>
      <c r="Q14" s="10">
        <v>0.5</v>
      </c>
      <c r="R14" s="10">
        <v>0.5</v>
      </c>
      <c r="S14" s="10">
        <v>0.5</v>
      </c>
      <c r="T14" s="50" t="s">
        <v>1407</v>
      </c>
    </row>
    <row r="15" spans="1:20" ht="30" customHeight="1" x14ac:dyDescent="0.35">
      <c r="A15" s="69" t="s">
        <v>1257</v>
      </c>
      <c r="B15" s="70"/>
      <c r="C15" s="11" t="str">
        <f>VLOOKUP($A15,'Lab Capabilities'!$A$2:$H$126,7,0)</f>
        <v>Lab Facility</v>
      </c>
      <c r="D15" s="11" t="str">
        <f>VLOOKUP($A15,'Lab Capabilities'!$A$2:$H$126,4,0)</f>
        <v>Accelerator Division</v>
      </c>
      <c r="E15" s="11" t="s">
        <v>1398</v>
      </c>
      <c r="F15" s="4" t="s">
        <v>16</v>
      </c>
      <c r="G15" s="4" t="s">
        <v>1055</v>
      </c>
      <c r="H15" s="10">
        <v>4</v>
      </c>
      <c r="I15" s="10">
        <v>4</v>
      </c>
      <c r="J15" s="10">
        <v>4</v>
      </c>
      <c r="K15" s="10">
        <v>4</v>
      </c>
      <c r="L15" s="10">
        <v>4</v>
      </c>
      <c r="M15" s="10">
        <v>4</v>
      </c>
      <c r="N15" s="10">
        <v>4</v>
      </c>
      <c r="O15" s="10">
        <v>4</v>
      </c>
      <c r="P15" s="10">
        <v>4</v>
      </c>
      <c r="Q15" s="10">
        <v>4</v>
      </c>
      <c r="R15" s="10">
        <v>4</v>
      </c>
      <c r="S15" s="10">
        <v>4</v>
      </c>
      <c r="T15" s="50" t="s">
        <v>1400</v>
      </c>
    </row>
    <row r="16" spans="1:20" ht="30" customHeight="1" x14ac:dyDescent="0.35">
      <c r="A16" s="69" t="s">
        <v>1257</v>
      </c>
      <c r="B16" s="70"/>
      <c r="C16" s="11" t="str">
        <f>VLOOKUP($A16,'Lab Capabilities'!$A$2:$H$126,7,0)</f>
        <v>Lab Facility</v>
      </c>
      <c r="D16" s="11" t="str">
        <f>VLOOKUP($A16,'Lab Capabilities'!$A$2:$H$126,4,0)</f>
        <v>Accelerator Division</v>
      </c>
      <c r="E16" s="11" t="s">
        <v>1398</v>
      </c>
      <c r="F16" s="4" t="s">
        <v>26</v>
      </c>
      <c r="G16" s="4" t="s">
        <v>1036</v>
      </c>
      <c r="H16" s="10">
        <v>0.5</v>
      </c>
      <c r="I16" s="10">
        <v>0.5</v>
      </c>
      <c r="J16" s="10">
        <v>0.5</v>
      </c>
      <c r="K16" s="10">
        <v>0.5</v>
      </c>
      <c r="L16" s="10">
        <v>0.5</v>
      </c>
      <c r="M16" s="10">
        <v>0.5</v>
      </c>
      <c r="N16" s="10">
        <v>0.5</v>
      </c>
      <c r="O16" s="10">
        <v>0.5</v>
      </c>
      <c r="P16" s="10">
        <v>0.5</v>
      </c>
      <c r="Q16" s="10">
        <v>0.5</v>
      </c>
      <c r="R16" s="10">
        <v>0.5</v>
      </c>
      <c r="S16" s="10">
        <v>0.5</v>
      </c>
      <c r="T16" s="50" t="s">
        <v>1405</v>
      </c>
    </row>
    <row r="17" spans="1:20" ht="30" customHeight="1" x14ac:dyDescent="0.35">
      <c r="A17" s="69" t="s">
        <v>1257</v>
      </c>
      <c r="B17" s="70"/>
      <c r="C17" s="11" t="str">
        <f>VLOOKUP($A17,'Lab Capabilities'!$A$2:$H$126,7,0)</f>
        <v>Lab Facility</v>
      </c>
      <c r="D17" s="11" t="str">
        <f>VLOOKUP($A17,'Lab Capabilities'!$A$2:$H$126,4,0)</f>
        <v>Accelerator Division</v>
      </c>
      <c r="E17" s="11" t="s">
        <v>1398</v>
      </c>
      <c r="F17" s="4" t="s">
        <v>26</v>
      </c>
      <c r="G17" s="4" t="s">
        <v>1040</v>
      </c>
      <c r="H17" s="10">
        <v>10</v>
      </c>
      <c r="I17" s="10">
        <v>10</v>
      </c>
      <c r="J17" s="10">
        <v>10</v>
      </c>
      <c r="K17" s="10">
        <v>10</v>
      </c>
      <c r="L17" s="10">
        <v>10</v>
      </c>
      <c r="M17" s="10">
        <v>10</v>
      </c>
      <c r="N17" s="10">
        <v>10</v>
      </c>
      <c r="O17" s="10">
        <v>11</v>
      </c>
      <c r="P17" s="10">
        <v>11</v>
      </c>
      <c r="Q17" s="10">
        <v>11</v>
      </c>
      <c r="R17" s="10">
        <v>11</v>
      </c>
      <c r="S17" s="10">
        <v>11</v>
      </c>
      <c r="T17" s="50" t="s">
        <v>1401</v>
      </c>
    </row>
    <row r="18" spans="1:20" ht="30" customHeight="1" x14ac:dyDescent="0.35">
      <c r="A18" s="69" t="s">
        <v>1257</v>
      </c>
      <c r="B18" s="70"/>
      <c r="C18" s="11" t="str">
        <f>VLOOKUP($A18,'Lab Capabilities'!$A$2:$H$126,7,0)</f>
        <v>Lab Facility</v>
      </c>
      <c r="D18" s="11" t="str">
        <f>VLOOKUP($A18,'Lab Capabilities'!$A$2:$H$126,4,0)</f>
        <v>Accelerator Division</v>
      </c>
      <c r="E18" s="11" t="s">
        <v>1398</v>
      </c>
      <c r="F18" s="4" t="s">
        <v>17</v>
      </c>
      <c r="G18" s="4" t="s">
        <v>1033</v>
      </c>
      <c r="H18" s="10">
        <f>2</f>
        <v>2</v>
      </c>
      <c r="I18" s="10">
        <f>2</f>
        <v>2</v>
      </c>
      <c r="J18" s="10">
        <f>2</f>
        <v>2</v>
      </c>
      <c r="K18" s="10">
        <f>2</f>
        <v>2</v>
      </c>
      <c r="L18" s="10">
        <f>2</f>
        <v>2</v>
      </c>
      <c r="M18" s="10">
        <f>2</f>
        <v>2</v>
      </c>
      <c r="N18" s="10">
        <f>2</f>
        <v>2</v>
      </c>
      <c r="O18" s="10">
        <f>2</f>
        <v>2</v>
      </c>
      <c r="P18" s="10">
        <f>2</f>
        <v>2</v>
      </c>
      <c r="Q18" s="10">
        <f>2</f>
        <v>2</v>
      </c>
      <c r="R18" s="10">
        <f>2</f>
        <v>2</v>
      </c>
      <c r="S18" s="10">
        <f>2</f>
        <v>2</v>
      </c>
      <c r="T18" s="50" t="s">
        <v>1403</v>
      </c>
    </row>
    <row r="19" spans="1:20" ht="30" customHeight="1" x14ac:dyDescent="0.35">
      <c r="A19" s="69" t="s">
        <v>1257</v>
      </c>
      <c r="B19" s="70"/>
      <c r="C19" s="11" t="str">
        <f>VLOOKUP($A19,'Lab Capabilities'!$A$2:$H$126,7,0)</f>
        <v>Lab Facility</v>
      </c>
      <c r="D19" s="11" t="str">
        <f>VLOOKUP($A19,'Lab Capabilities'!$A$2:$H$126,4,0)</f>
        <v>Accelerator Division</v>
      </c>
      <c r="E19" s="11" t="s">
        <v>1398</v>
      </c>
      <c r="F19" s="4" t="s">
        <v>27</v>
      </c>
      <c r="G19" s="4" t="s">
        <v>1058</v>
      </c>
      <c r="H19" s="10">
        <v>0.5</v>
      </c>
      <c r="I19" s="10">
        <v>0.5</v>
      </c>
      <c r="J19" s="10">
        <v>0.5</v>
      </c>
      <c r="K19" s="10">
        <v>0.5</v>
      </c>
      <c r="L19" s="10">
        <v>0.5</v>
      </c>
      <c r="M19" s="10">
        <v>0.5</v>
      </c>
      <c r="N19" s="10">
        <v>0.5</v>
      </c>
      <c r="O19" s="10">
        <v>0.5</v>
      </c>
      <c r="P19" s="10">
        <v>0.5</v>
      </c>
      <c r="Q19" s="10">
        <v>0.5</v>
      </c>
      <c r="R19" s="10">
        <v>0.5</v>
      </c>
      <c r="S19" s="10">
        <v>0.5</v>
      </c>
      <c r="T19" s="50" t="s">
        <v>1406</v>
      </c>
    </row>
    <row r="20" spans="1:20" ht="30" customHeight="1" x14ac:dyDescent="0.35">
      <c r="A20" s="69" t="s">
        <v>1257</v>
      </c>
      <c r="B20" s="70"/>
      <c r="C20" s="11" t="str">
        <f>VLOOKUP($A20,'Lab Capabilities'!$A$2:$H$126,7,0)</f>
        <v>Lab Facility</v>
      </c>
      <c r="D20" s="11" t="str">
        <f>VLOOKUP($A20,'Lab Capabilities'!$A$2:$H$126,4,0)</f>
        <v>Accelerator Division</v>
      </c>
      <c r="E20" s="11" t="s">
        <v>1398</v>
      </c>
      <c r="F20" s="4" t="s">
        <v>27</v>
      </c>
      <c r="G20" s="4" t="s">
        <v>986</v>
      </c>
      <c r="H20" s="10">
        <v>0</v>
      </c>
      <c r="I20" s="10">
        <v>0</v>
      </c>
      <c r="J20" s="10">
        <v>2</v>
      </c>
      <c r="K20" s="10">
        <v>2</v>
      </c>
      <c r="L20" s="10">
        <v>2</v>
      </c>
      <c r="M20" s="10">
        <v>2</v>
      </c>
      <c r="N20" s="10">
        <v>2</v>
      </c>
      <c r="O20" s="10">
        <v>0</v>
      </c>
      <c r="P20" s="10">
        <v>0</v>
      </c>
      <c r="Q20" s="10">
        <v>0</v>
      </c>
      <c r="R20" s="10">
        <v>0</v>
      </c>
      <c r="S20" s="10">
        <v>0</v>
      </c>
      <c r="T20" s="50" t="s">
        <v>1409</v>
      </c>
    </row>
    <row r="21" spans="1:20" ht="30" customHeight="1" x14ac:dyDescent="0.35">
      <c r="A21" s="69" t="s">
        <v>1257</v>
      </c>
      <c r="B21" s="70"/>
      <c r="C21" s="11" t="str">
        <f>VLOOKUP($A21,'Lab Capabilities'!$A$2:$H$126,7,0)</f>
        <v>Lab Facility</v>
      </c>
      <c r="D21" s="11" t="str">
        <f>VLOOKUP($A21,'Lab Capabilities'!$A$2:$H$126,4,0)</f>
        <v>Accelerator Division</v>
      </c>
      <c r="E21" s="11" t="s">
        <v>1398</v>
      </c>
      <c r="F21" s="4" t="s">
        <v>27</v>
      </c>
      <c r="G21" s="4" t="s">
        <v>986</v>
      </c>
      <c r="H21" s="10">
        <v>6</v>
      </c>
      <c r="I21" s="10">
        <v>6</v>
      </c>
      <c r="J21" s="10">
        <v>6</v>
      </c>
      <c r="K21" s="10">
        <v>6</v>
      </c>
      <c r="L21" s="10">
        <v>6</v>
      </c>
      <c r="M21" s="10">
        <v>6</v>
      </c>
      <c r="N21" s="10">
        <v>6</v>
      </c>
      <c r="O21" s="10">
        <v>6</v>
      </c>
      <c r="P21" s="10">
        <v>6</v>
      </c>
      <c r="Q21" s="10">
        <v>6</v>
      </c>
      <c r="R21" s="10">
        <v>6</v>
      </c>
      <c r="S21" s="10">
        <v>6</v>
      </c>
      <c r="T21" s="50"/>
    </row>
    <row r="22" spans="1:20" ht="30" customHeight="1" x14ac:dyDescent="0.35">
      <c r="A22" s="69" t="s">
        <v>1257</v>
      </c>
      <c r="B22" s="70"/>
      <c r="C22" s="11" t="str">
        <f>VLOOKUP($A22,'Lab Capabilities'!$A$2:$H$126,7,0)</f>
        <v>Lab Facility</v>
      </c>
      <c r="D22" s="11" t="str">
        <f>VLOOKUP($A22,'Lab Capabilities'!$A$2:$H$126,4,0)</f>
        <v>Accelerator Division</v>
      </c>
      <c r="E22" s="11" t="s">
        <v>1398</v>
      </c>
      <c r="F22" s="4" t="s">
        <v>25</v>
      </c>
      <c r="G22" s="4" t="s">
        <v>1030</v>
      </c>
      <c r="H22" s="10">
        <f>0.5</f>
        <v>0.5</v>
      </c>
      <c r="I22" s="10">
        <f t="shared" ref="I22:S22" si="0">0.5</f>
        <v>0.5</v>
      </c>
      <c r="J22" s="10">
        <f t="shared" si="0"/>
        <v>0.5</v>
      </c>
      <c r="K22" s="10">
        <f t="shared" si="0"/>
        <v>0.5</v>
      </c>
      <c r="L22" s="10">
        <f t="shared" si="0"/>
        <v>0.5</v>
      </c>
      <c r="M22" s="10">
        <f t="shared" si="0"/>
        <v>0.5</v>
      </c>
      <c r="N22" s="10">
        <f t="shared" si="0"/>
        <v>0.5</v>
      </c>
      <c r="O22" s="10">
        <f t="shared" si="0"/>
        <v>0.5</v>
      </c>
      <c r="P22" s="10">
        <f t="shared" si="0"/>
        <v>0.5</v>
      </c>
      <c r="Q22" s="10">
        <f t="shared" si="0"/>
        <v>0.5</v>
      </c>
      <c r="R22" s="10">
        <f t="shared" si="0"/>
        <v>0.5</v>
      </c>
      <c r="S22" s="10">
        <f t="shared" si="0"/>
        <v>0.5</v>
      </c>
      <c r="T22" s="50"/>
    </row>
    <row r="23" spans="1:20" ht="30" customHeight="1" x14ac:dyDescent="0.35">
      <c r="A23" s="69" t="s">
        <v>1257</v>
      </c>
      <c r="B23" s="70"/>
      <c r="C23" s="11" t="str">
        <f>VLOOKUP($A23,'Lab Capabilities'!$A$2:$H$126,7,0)</f>
        <v>Lab Facility</v>
      </c>
      <c r="D23" s="11" t="str">
        <f>VLOOKUP($A23,'Lab Capabilities'!$A$2:$H$126,4,0)</f>
        <v>Accelerator Division</v>
      </c>
      <c r="E23" s="11" t="s">
        <v>1398</v>
      </c>
      <c r="F23" s="4" t="s">
        <v>24</v>
      </c>
      <c r="G23" s="4" t="s">
        <v>1079</v>
      </c>
      <c r="H23" s="10">
        <f>1</f>
        <v>1</v>
      </c>
      <c r="I23" s="10">
        <f>1</f>
        <v>1</v>
      </c>
      <c r="J23" s="10">
        <f>1</f>
        <v>1</v>
      </c>
      <c r="K23" s="10">
        <f>1</f>
        <v>1</v>
      </c>
      <c r="L23" s="10">
        <f>1</f>
        <v>1</v>
      </c>
      <c r="M23" s="10">
        <f>1</f>
        <v>1</v>
      </c>
      <c r="N23" s="10">
        <f>1</f>
        <v>1</v>
      </c>
      <c r="O23" s="10">
        <f>1</f>
        <v>1</v>
      </c>
      <c r="P23" s="10">
        <f>1</f>
        <v>1</v>
      </c>
      <c r="Q23" s="10">
        <f>1</f>
        <v>1</v>
      </c>
      <c r="R23" s="10">
        <f>1</f>
        <v>1</v>
      </c>
      <c r="S23" s="10">
        <f>1</f>
        <v>1</v>
      </c>
      <c r="T23" s="50"/>
    </row>
    <row r="24" spans="1:20" ht="30" customHeight="1" x14ac:dyDescent="0.35">
      <c r="A24" s="69" t="s">
        <v>1257</v>
      </c>
      <c r="B24" s="70"/>
      <c r="C24" s="11" t="str">
        <f>VLOOKUP($A24,'Lab Capabilities'!$A$2:$H$126,7,0)</f>
        <v>Lab Facility</v>
      </c>
      <c r="D24" s="11" t="str">
        <f>VLOOKUP($A24,'Lab Capabilities'!$A$2:$H$126,4,0)</f>
        <v>Accelerator Division</v>
      </c>
      <c r="E24" s="11" t="s">
        <v>1398</v>
      </c>
      <c r="F24" s="4" t="s">
        <v>21</v>
      </c>
      <c r="G24" s="4" t="s">
        <v>1000</v>
      </c>
      <c r="H24" s="10">
        <v>0.25</v>
      </c>
      <c r="I24" s="10">
        <v>0.25</v>
      </c>
      <c r="J24" s="10">
        <v>0.25</v>
      </c>
      <c r="K24" s="10">
        <v>0.25</v>
      </c>
      <c r="L24" s="10">
        <v>0.25</v>
      </c>
      <c r="M24" s="10">
        <v>0.25</v>
      </c>
      <c r="N24" s="10">
        <v>0.25</v>
      </c>
      <c r="O24" s="10">
        <v>0.25</v>
      </c>
      <c r="P24" s="10">
        <v>0.25</v>
      </c>
      <c r="Q24" s="10">
        <v>0.25</v>
      </c>
      <c r="R24" s="10">
        <v>0.25</v>
      </c>
      <c r="S24" s="10">
        <v>0.25</v>
      </c>
      <c r="T24" s="50" t="s">
        <v>1408</v>
      </c>
    </row>
    <row r="25" spans="1:20" ht="30" customHeight="1" x14ac:dyDescent="0.35">
      <c r="A25" s="69" t="s">
        <v>1257</v>
      </c>
      <c r="B25" s="70"/>
      <c r="C25" s="11" t="str">
        <f>VLOOKUP($A25,'Lab Capabilities'!$A$2:$H$126,7,0)</f>
        <v>Lab Facility</v>
      </c>
      <c r="D25" s="11" t="str">
        <f>VLOOKUP($A25,'Lab Capabilities'!$A$2:$H$126,4,0)</f>
        <v>Accelerator Division</v>
      </c>
      <c r="E25" s="11" t="s">
        <v>1398</v>
      </c>
      <c r="F25" s="4" t="s">
        <v>21</v>
      </c>
      <c r="G25" s="4" t="s">
        <v>1002</v>
      </c>
      <c r="H25" s="10">
        <f>1</f>
        <v>1</v>
      </c>
      <c r="I25" s="10">
        <f>1</f>
        <v>1</v>
      </c>
      <c r="J25" s="10">
        <f>1</f>
        <v>1</v>
      </c>
      <c r="K25" s="10">
        <f>1</f>
        <v>1</v>
      </c>
      <c r="L25" s="10">
        <f>1</f>
        <v>1</v>
      </c>
      <c r="M25" s="10">
        <f>1</f>
        <v>1</v>
      </c>
      <c r="N25" s="10">
        <f>1</f>
        <v>1</v>
      </c>
      <c r="O25" s="10">
        <f>1</f>
        <v>1</v>
      </c>
      <c r="P25" s="10">
        <f>1</f>
        <v>1</v>
      </c>
      <c r="Q25" s="10">
        <f>1</f>
        <v>1</v>
      </c>
      <c r="R25" s="10">
        <f>1</f>
        <v>1</v>
      </c>
      <c r="S25" s="10">
        <f>1</f>
        <v>1</v>
      </c>
      <c r="T25" s="50"/>
    </row>
    <row r="26" spans="1:20" ht="30" customHeight="1" x14ac:dyDescent="0.35">
      <c r="A26" s="60" t="s">
        <v>1257</v>
      </c>
      <c r="B26" s="61"/>
      <c r="C26" s="11" t="str">
        <f>VLOOKUP($A26,'Lab Capabilities'!$A$2:$H$126,7,0)</f>
        <v>Lab Facility</v>
      </c>
      <c r="D26" s="11" t="str">
        <f>VLOOKUP($A26,'Lab Capabilities'!$A$2:$H$126,4,0)</f>
        <v>Accelerator Division</v>
      </c>
      <c r="E26" s="11" t="s">
        <v>1398</v>
      </c>
      <c r="F26" s="4" t="s">
        <v>17</v>
      </c>
      <c r="G26" s="4" t="s">
        <v>1053</v>
      </c>
      <c r="H26" s="10"/>
      <c r="I26" s="10"/>
      <c r="J26" s="10"/>
      <c r="K26" s="10"/>
      <c r="L26" s="10"/>
      <c r="M26" s="10"/>
      <c r="N26" s="10"/>
      <c r="O26" s="10">
        <v>3</v>
      </c>
      <c r="P26" s="10">
        <v>2</v>
      </c>
      <c r="Q26" s="10">
        <v>2</v>
      </c>
      <c r="R26" s="10">
        <v>2</v>
      </c>
      <c r="S26" s="10">
        <v>2</v>
      </c>
      <c r="T26" s="50" t="s">
        <v>1410</v>
      </c>
    </row>
    <row r="27" spans="1:20" ht="30" customHeight="1" x14ac:dyDescent="0.35">
      <c r="A27" s="69" t="s">
        <v>1257</v>
      </c>
      <c r="B27" s="70"/>
      <c r="C27" s="11" t="str">
        <f>VLOOKUP($A27,'Lab Capabilities'!$A$2:$H$126,7,0)</f>
        <v>Lab Facility</v>
      </c>
      <c r="D27" s="11" t="str">
        <f>VLOOKUP($A27,'Lab Capabilities'!$A$2:$H$126,4,0)</f>
        <v>Accelerator Division</v>
      </c>
      <c r="E27" s="11" t="s">
        <v>1398</v>
      </c>
      <c r="F27" s="4" t="s">
        <v>27</v>
      </c>
      <c r="G27" s="4" t="s">
        <v>987</v>
      </c>
      <c r="H27" s="10">
        <v>0</v>
      </c>
      <c r="I27" s="10">
        <v>0</v>
      </c>
      <c r="J27" s="10">
        <v>0</v>
      </c>
      <c r="K27" s="10">
        <v>0</v>
      </c>
      <c r="L27" s="10">
        <v>0</v>
      </c>
      <c r="M27" s="10">
        <v>0</v>
      </c>
      <c r="N27" s="10">
        <v>0</v>
      </c>
      <c r="O27" s="10">
        <v>7</v>
      </c>
      <c r="P27" s="10">
        <v>6</v>
      </c>
      <c r="Q27" s="10">
        <v>5</v>
      </c>
      <c r="R27" s="10">
        <v>5</v>
      </c>
      <c r="S27" s="10">
        <v>5</v>
      </c>
      <c r="T27" s="50" t="s">
        <v>1411</v>
      </c>
    </row>
    <row r="28" spans="1:20" ht="30.75" customHeight="1" thickBot="1" x14ac:dyDescent="0.4">
      <c r="G28" s="56" t="s">
        <v>1397</v>
      </c>
      <c r="H28" s="57">
        <f t="shared" ref="H28:S28" si="1">SUM(H11:H27)</f>
        <v>37.75</v>
      </c>
      <c r="I28" s="57">
        <f t="shared" si="1"/>
        <v>37.75</v>
      </c>
      <c r="J28" s="57">
        <f t="shared" si="1"/>
        <v>39.75</v>
      </c>
      <c r="K28" s="57">
        <f t="shared" si="1"/>
        <v>39.75</v>
      </c>
      <c r="L28" s="57">
        <f t="shared" si="1"/>
        <v>39.75</v>
      </c>
      <c r="M28" s="57">
        <f t="shared" si="1"/>
        <v>39.75</v>
      </c>
      <c r="N28" s="57">
        <f t="shared" si="1"/>
        <v>40.75</v>
      </c>
      <c r="O28" s="57">
        <f t="shared" si="1"/>
        <v>49.75</v>
      </c>
      <c r="P28" s="57">
        <f t="shared" si="1"/>
        <v>47.25</v>
      </c>
      <c r="Q28" s="57">
        <f t="shared" si="1"/>
        <v>46.25</v>
      </c>
      <c r="R28" s="57">
        <f t="shared" si="1"/>
        <v>46.25</v>
      </c>
      <c r="S28" s="57">
        <f t="shared" si="1"/>
        <v>46.25</v>
      </c>
    </row>
    <row r="29" spans="1:20" ht="15" thickTop="1" x14ac:dyDescent="0.35"/>
    <row r="31" spans="1:20" ht="18.5" x14ac:dyDescent="0.45">
      <c r="H31" s="19" t="s">
        <v>0</v>
      </c>
      <c r="I31" s="20" t="s">
        <v>1</v>
      </c>
      <c r="J31" s="20" t="s">
        <v>2</v>
      </c>
      <c r="K31" s="20" t="s">
        <v>3</v>
      </c>
      <c r="L31" s="20" t="s">
        <v>4</v>
      </c>
      <c r="M31" s="20" t="s">
        <v>5</v>
      </c>
      <c r="N31" s="20" t="s">
        <v>6</v>
      </c>
      <c r="O31" s="20" t="s">
        <v>7</v>
      </c>
      <c r="P31" s="20" t="s">
        <v>8</v>
      </c>
      <c r="Q31" s="20" t="s">
        <v>9</v>
      </c>
      <c r="R31" s="20" t="s">
        <v>10</v>
      </c>
      <c r="S31" s="20" t="s">
        <v>11</v>
      </c>
    </row>
    <row r="33" spans="8:19" x14ac:dyDescent="0.35">
      <c r="H33">
        <v>37.75</v>
      </c>
      <c r="I33">
        <v>37.75</v>
      </c>
      <c r="J33">
        <v>39.75</v>
      </c>
      <c r="K33">
        <v>39.75</v>
      </c>
      <c r="L33">
        <v>39.75</v>
      </c>
      <c r="M33">
        <v>39.75</v>
      </c>
      <c r="N33">
        <v>40.75</v>
      </c>
      <c r="O33">
        <v>49.75</v>
      </c>
      <c r="P33">
        <v>47.25</v>
      </c>
      <c r="Q33">
        <v>46.25</v>
      </c>
      <c r="R33">
        <v>46.25</v>
      </c>
      <c r="S33">
        <v>46.25</v>
      </c>
    </row>
  </sheetData>
  <mergeCells count="19">
    <mergeCell ref="A23:B23"/>
    <mergeCell ref="A27:B27"/>
    <mergeCell ref="A16:B16"/>
    <mergeCell ref="A19:B19"/>
    <mergeCell ref="A14:B14"/>
    <mergeCell ref="A24:B24"/>
    <mergeCell ref="A20:B20"/>
    <mergeCell ref="A25:B25"/>
    <mergeCell ref="A11:B11"/>
    <mergeCell ref="H8:S8"/>
    <mergeCell ref="A5:B5"/>
    <mergeCell ref="A8:B8"/>
    <mergeCell ref="A9:B9"/>
    <mergeCell ref="A12:B12"/>
    <mergeCell ref="A18:B18"/>
    <mergeCell ref="A21:B21"/>
    <mergeCell ref="A22:B22"/>
    <mergeCell ref="A15:B15"/>
    <mergeCell ref="A17:B17"/>
  </mergeCells>
  <pageMargins left="0.7" right="0.7" top="0.75" bottom="0.75" header="0.3" footer="0.3"/>
  <pageSetup paperSize="17" scale="92" orientation="landscape" r:id="rId1"/>
  <headerFooter>
    <oddFooter>&amp;L&amp;10&amp;F
&amp;A&amp;11
&amp;C&amp;10Page &amp;P of &amp;N&amp;R&amp;10Printed: &amp;D</oddFooter>
  </headerFooter>
  <drawing r:id="rId2"/>
  <extLst>
    <ext xmlns:x14="http://schemas.microsoft.com/office/spreadsheetml/2009/9/main" uri="{CCE6A557-97BC-4b89-ADB6-D9C93CAAB3DF}">
      <x14:dataValidations xmlns:xm="http://schemas.microsoft.com/office/excel/2006/main" count="6">
        <x14:dataValidation type="list" allowBlank="1" showErrorMessage="1" xr:uid="{00DC4A66-CE38-1447-A97C-B19B596D8767}">
          <x14:formula1>
            <xm:f>'Lab Activities'!$A$2:$A$119</xm:f>
          </x14:formula1>
          <xm:sqref>A5:B5</xm:sqref>
        </x14:dataValidation>
        <x14:dataValidation type="list" allowBlank="1" showInputMessage="1" showErrorMessage="1" xr:uid="{9188F4D5-F99C-4E9A-9B62-9509BE485EF9}">
          <x14:formula1>
            <xm:f>'Lab Capabilities'!$A$2:$A$126</xm:f>
          </x14:formula1>
          <xm:sqref>A11:B27</xm:sqref>
        </x14:dataValidation>
        <x14:dataValidation type="list" allowBlank="1" showInputMessage="1" showErrorMessage="1" xr:uid="{D7BEEF8E-E2BA-3B47-BC97-F7269E83602A}">
          <x14:formula1>
            <xm:f>'OHAP Functional Categories'!$A$3:$A$21</xm:f>
          </x14:formula1>
          <xm:sqref>F11:F27</xm:sqref>
        </x14:dataValidation>
        <x14:dataValidation type="list" allowBlank="1" showErrorMessage="1" prompt="Please select a category from the list." xr:uid="{B7AF2F7E-63B8-4686-9E5E-D18FA2003BB5}">
          <x14:formula1>
            <xm:f>'OHAP Functional Categories'!$A$3:$A$22</xm:f>
          </x14:formula1>
          <xm:sqref>F11:F27</xm:sqref>
        </x14:dataValidation>
        <x14:dataValidation type="list" allowBlank="1" showInputMessage="1" showErrorMessage="1" xr:uid="{8A3D08A8-9B49-4095-84D2-8F722065D418}">
          <x14:formula1>
            <xm:f>'OHAP Functional Roles'!$A$2:$A$142</xm:f>
          </x14:formula1>
          <xm:sqref>G11:G27</xm:sqref>
        </x14:dataValidation>
        <x14:dataValidation type="list" allowBlank="1" showErrorMessage="1" prompt="Please select a category from the list." xr:uid="{1C69FBE0-1266-4B3B-88BA-095DB01EA971}">
          <x14:formula1>
            <xm:f>'OHAP Functional Roles'!$A$2:$A$143</xm:f>
          </x14:formula1>
          <xm:sqref>G11:G27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83E68-3B5A-C24E-A7AC-37607FCF2CC2}">
  <dimension ref="A1:J119"/>
  <sheetViews>
    <sheetView topLeftCell="C1" workbookViewId="0">
      <selection activeCell="I4" sqref="I4"/>
    </sheetView>
  </sheetViews>
  <sheetFormatPr defaultColWidth="8.81640625" defaultRowHeight="14.5" x14ac:dyDescent="0.35"/>
  <cols>
    <col min="1" max="1" width="38.26953125" customWidth="1"/>
    <col min="2" max="2" width="42.81640625" customWidth="1"/>
    <col min="3" max="3" width="12.81640625" customWidth="1"/>
    <col min="4" max="4" width="102.1796875" customWidth="1"/>
    <col min="5" max="5" width="19" customWidth="1"/>
    <col min="6" max="6" width="20" customWidth="1"/>
    <col min="7" max="7" width="7.453125" customWidth="1"/>
    <col min="8" max="8" width="23.453125" customWidth="1"/>
    <col min="9" max="9" width="21" customWidth="1"/>
    <col min="10" max="10" width="46.7265625" customWidth="1"/>
  </cols>
  <sheetData>
    <row r="1" spans="1:10" x14ac:dyDescent="0.35">
      <c r="A1" t="s">
        <v>906</v>
      </c>
      <c r="B1" t="s">
        <v>31</v>
      </c>
      <c r="C1" t="s">
        <v>58</v>
      </c>
      <c r="D1" t="s">
        <v>59</v>
      </c>
      <c r="E1" t="s">
        <v>60</v>
      </c>
      <c r="F1" t="s">
        <v>61</v>
      </c>
      <c r="G1" t="s">
        <v>905</v>
      </c>
      <c r="H1" t="s">
        <v>62</v>
      </c>
      <c r="I1" t="s">
        <v>904</v>
      </c>
      <c r="J1" t="s">
        <v>63</v>
      </c>
    </row>
    <row r="2" spans="1:10" x14ac:dyDescent="0.35">
      <c r="A2" t="s">
        <v>1123</v>
      </c>
      <c r="B2" t="s">
        <v>884</v>
      </c>
    </row>
    <row r="3" spans="1:10" x14ac:dyDescent="0.35">
      <c r="A3" t="s">
        <v>1124</v>
      </c>
      <c r="B3" t="s">
        <v>346</v>
      </c>
      <c r="C3" t="s">
        <v>345</v>
      </c>
      <c r="D3" t="s">
        <v>347</v>
      </c>
      <c r="E3" t="s">
        <v>348</v>
      </c>
      <c r="F3" t="s">
        <v>68</v>
      </c>
      <c r="G3" t="s">
        <v>894</v>
      </c>
      <c r="H3" t="s">
        <v>349</v>
      </c>
      <c r="I3" t="s">
        <v>908</v>
      </c>
      <c r="J3" t="s">
        <v>70</v>
      </c>
    </row>
    <row r="4" spans="1:10" x14ac:dyDescent="0.35">
      <c r="A4" t="s">
        <v>1125</v>
      </c>
      <c r="B4" t="s">
        <v>65</v>
      </c>
      <c r="C4" t="s">
        <v>64</v>
      </c>
      <c r="D4" t="s">
        <v>66</v>
      </c>
      <c r="E4" t="s">
        <v>67</v>
      </c>
      <c r="F4" t="s">
        <v>68</v>
      </c>
      <c r="G4" t="s">
        <v>894</v>
      </c>
      <c r="H4" t="s">
        <v>69</v>
      </c>
      <c r="I4" t="s">
        <v>909</v>
      </c>
      <c r="J4" t="s">
        <v>70</v>
      </c>
    </row>
    <row r="5" spans="1:10" x14ac:dyDescent="0.35">
      <c r="A5" t="s">
        <v>1126</v>
      </c>
      <c r="B5" t="s">
        <v>351</v>
      </c>
      <c r="C5" t="s">
        <v>350</v>
      </c>
      <c r="D5" t="s">
        <v>352</v>
      </c>
      <c r="E5" t="s">
        <v>348</v>
      </c>
      <c r="F5" t="s">
        <v>68</v>
      </c>
      <c r="G5" t="s">
        <v>894</v>
      </c>
      <c r="H5" t="s">
        <v>349</v>
      </c>
      <c r="I5" t="s">
        <v>908</v>
      </c>
      <c r="J5" t="s">
        <v>70</v>
      </c>
    </row>
    <row r="6" spans="1:10" x14ac:dyDescent="0.35">
      <c r="A6" t="s">
        <v>1127</v>
      </c>
      <c r="B6" t="s">
        <v>87</v>
      </c>
      <c r="C6" t="s">
        <v>86</v>
      </c>
      <c r="D6" t="s">
        <v>88</v>
      </c>
      <c r="E6" t="s">
        <v>67</v>
      </c>
      <c r="F6" t="s">
        <v>68</v>
      </c>
      <c r="G6" t="s">
        <v>894</v>
      </c>
      <c r="H6" t="s">
        <v>89</v>
      </c>
      <c r="I6" t="s">
        <v>916</v>
      </c>
      <c r="J6" t="s">
        <v>70</v>
      </c>
    </row>
    <row r="7" spans="1:10" x14ac:dyDescent="0.35">
      <c r="A7" t="s">
        <v>1128</v>
      </c>
      <c r="B7" t="s">
        <v>115</v>
      </c>
      <c r="C7" t="s">
        <v>114</v>
      </c>
      <c r="D7" t="s">
        <v>116</v>
      </c>
      <c r="E7" t="s">
        <v>67</v>
      </c>
      <c r="F7" t="s">
        <v>68</v>
      </c>
      <c r="G7" t="s">
        <v>894</v>
      </c>
      <c r="H7" t="s">
        <v>117</v>
      </c>
      <c r="I7" t="s">
        <v>1361</v>
      </c>
      <c r="J7" t="s">
        <v>70</v>
      </c>
    </row>
    <row r="8" spans="1:10" x14ac:dyDescent="0.35">
      <c r="A8" t="s">
        <v>1129</v>
      </c>
      <c r="B8" t="s">
        <v>413</v>
      </c>
      <c r="C8" t="s">
        <v>412</v>
      </c>
      <c r="D8" t="s">
        <v>414</v>
      </c>
      <c r="E8" t="s">
        <v>348</v>
      </c>
      <c r="F8" t="s">
        <v>68</v>
      </c>
      <c r="G8" t="s">
        <v>894</v>
      </c>
      <c r="H8" t="s">
        <v>349</v>
      </c>
      <c r="I8" t="s">
        <v>908</v>
      </c>
      <c r="J8" t="s">
        <v>70</v>
      </c>
    </row>
    <row r="9" spans="1:10" x14ac:dyDescent="0.35">
      <c r="A9" t="s">
        <v>1130</v>
      </c>
      <c r="B9" t="s">
        <v>170</v>
      </c>
      <c r="C9" t="s">
        <v>169</v>
      </c>
      <c r="D9" t="s">
        <v>171</v>
      </c>
      <c r="E9" t="s">
        <v>67</v>
      </c>
      <c r="F9" t="s">
        <v>68</v>
      </c>
      <c r="G9" t="s">
        <v>894</v>
      </c>
      <c r="H9" t="s">
        <v>172</v>
      </c>
      <c r="I9" t="s">
        <v>947</v>
      </c>
      <c r="J9" t="s">
        <v>70</v>
      </c>
    </row>
    <row r="10" spans="1:10" x14ac:dyDescent="0.35">
      <c r="A10" t="s">
        <v>1131</v>
      </c>
      <c r="B10" t="s">
        <v>201</v>
      </c>
      <c r="C10" t="s">
        <v>200</v>
      </c>
      <c r="D10" t="s">
        <v>202</v>
      </c>
      <c r="E10" t="s">
        <v>67</v>
      </c>
      <c r="F10" t="s">
        <v>68</v>
      </c>
      <c r="G10" t="s">
        <v>894</v>
      </c>
      <c r="H10" t="s">
        <v>203</v>
      </c>
      <c r="I10" t="s">
        <v>951</v>
      </c>
      <c r="J10" t="s">
        <v>70</v>
      </c>
    </row>
    <row r="11" spans="1:10" x14ac:dyDescent="0.35">
      <c r="A11" t="s">
        <v>1132</v>
      </c>
      <c r="B11" t="s">
        <v>481</v>
      </c>
      <c r="C11" t="s">
        <v>480</v>
      </c>
      <c r="D11" t="s">
        <v>482</v>
      </c>
      <c r="E11" t="s">
        <v>348</v>
      </c>
      <c r="F11" t="s">
        <v>68</v>
      </c>
      <c r="G11" t="s">
        <v>894</v>
      </c>
      <c r="H11" t="s">
        <v>483</v>
      </c>
      <c r="I11" t="s">
        <v>971</v>
      </c>
      <c r="J11" t="s">
        <v>70</v>
      </c>
    </row>
    <row r="12" spans="1:10" x14ac:dyDescent="0.35">
      <c r="A12" t="s">
        <v>1133</v>
      </c>
      <c r="B12" t="s">
        <v>33</v>
      </c>
      <c r="C12" t="s">
        <v>32</v>
      </c>
      <c r="D12" t="s">
        <v>333</v>
      </c>
      <c r="E12" t="s">
        <v>287</v>
      </c>
      <c r="F12" t="s">
        <v>68</v>
      </c>
      <c r="G12" t="s">
        <v>894</v>
      </c>
      <c r="H12" t="s">
        <v>334</v>
      </c>
      <c r="I12" t="s">
        <v>1362</v>
      </c>
      <c r="J12" t="s">
        <v>168</v>
      </c>
    </row>
    <row r="13" spans="1:10" x14ac:dyDescent="0.35">
      <c r="A13" t="s">
        <v>1134</v>
      </c>
      <c r="B13" t="s">
        <v>223</v>
      </c>
      <c r="C13" t="s">
        <v>222</v>
      </c>
      <c r="D13" t="s">
        <v>224</v>
      </c>
      <c r="E13" t="s">
        <v>67</v>
      </c>
      <c r="F13" t="s">
        <v>68</v>
      </c>
      <c r="G13" t="s">
        <v>894</v>
      </c>
      <c r="H13" t="s">
        <v>225</v>
      </c>
      <c r="I13" t="s">
        <v>962</v>
      </c>
      <c r="J13" t="s">
        <v>163</v>
      </c>
    </row>
    <row r="14" spans="1:10" x14ac:dyDescent="0.35">
      <c r="A14" t="s">
        <v>1135</v>
      </c>
      <c r="B14" t="s">
        <v>227</v>
      </c>
      <c r="C14" t="s">
        <v>226</v>
      </c>
      <c r="D14" t="s">
        <v>228</v>
      </c>
      <c r="E14" t="s">
        <v>67</v>
      </c>
      <c r="F14" t="s">
        <v>68</v>
      </c>
      <c r="G14" t="s">
        <v>894</v>
      </c>
      <c r="H14" t="s">
        <v>225</v>
      </c>
      <c r="I14" t="s">
        <v>962</v>
      </c>
      <c r="J14" t="s">
        <v>70</v>
      </c>
    </row>
    <row r="15" spans="1:10" x14ac:dyDescent="0.35">
      <c r="A15" t="s">
        <v>1136</v>
      </c>
      <c r="B15" t="s">
        <v>237</v>
      </c>
      <c r="C15" t="s">
        <v>236</v>
      </c>
      <c r="D15" t="s">
        <v>238</v>
      </c>
      <c r="E15" t="s">
        <v>67</v>
      </c>
      <c r="F15" t="s">
        <v>68</v>
      </c>
      <c r="G15" t="s">
        <v>894</v>
      </c>
      <c r="H15" t="s">
        <v>239</v>
      </c>
      <c r="I15" t="s">
        <v>1363</v>
      </c>
      <c r="J15" t="s">
        <v>240</v>
      </c>
    </row>
    <row r="16" spans="1:10" x14ac:dyDescent="0.35">
      <c r="A16" t="s">
        <v>1137</v>
      </c>
      <c r="B16" t="s">
        <v>273</v>
      </c>
      <c r="C16" t="s">
        <v>272</v>
      </c>
      <c r="D16" t="s">
        <v>274</v>
      </c>
      <c r="E16" t="s">
        <v>67</v>
      </c>
      <c r="F16" t="s">
        <v>68</v>
      </c>
      <c r="G16" t="s">
        <v>894</v>
      </c>
      <c r="H16" t="s">
        <v>275</v>
      </c>
      <c r="I16" t="s">
        <v>971</v>
      </c>
      <c r="J16" t="s">
        <v>70</v>
      </c>
    </row>
    <row r="17" spans="1:10" x14ac:dyDescent="0.35">
      <c r="A17" t="s">
        <v>1138</v>
      </c>
      <c r="B17" t="s">
        <v>527</v>
      </c>
      <c r="C17" t="s">
        <v>526</v>
      </c>
      <c r="D17" t="s">
        <v>528</v>
      </c>
      <c r="E17" t="s">
        <v>348</v>
      </c>
      <c r="F17" t="s">
        <v>68</v>
      </c>
      <c r="G17" t="s">
        <v>894</v>
      </c>
      <c r="H17" t="s">
        <v>529</v>
      </c>
      <c r="I17" t="s">
        <v>1364</v>
      </c>
      <c r="J17" t="s">
        <v>70</v>
      </c>
    </row>
    <row r="18" spans="1:10" x14ac:dyDescent="0.35">
      <c r="A18" t="s">
        <v>1139</v>
      </c>
      <c r="B18" t="s">
        <v>302</v>
      </c>
      <c r="C18" t="s">
        <v>301</v>
      </c>
      <c r="D18" t="s">
        <v>303</v>
      </c>
      <c r="E18" t="s">
        <v>287</v>
      </c>
      <c r="F18" t="s">
        <v>304</v>
      </c>
      <c r="G18" t="s">
        <v>895</v>
      </c>
      <c r="H18" t="s">
        <v>305</v>
      </c>
      <c r="I18" t="s">
        <v>1365</v>
      </c>
      <c r="J18" t="s">
        <v>94</v>
      </c>
    </row>
    <row r="19" spans="1:10" x14ac:dyDescent="0.35">
      <c r="A19" t="s">
        <v>1140</v>
      </c>
      <c r="B19" t="s">
        <v>342</v>
      </c>
      <c r="C19" t="s">
        <v>341</v>
      </c>
      <c r="D19" t="s">
        <v>343</v>
      </c>
      <c r="E19" t="s">
        <v>287</v>
      </c>
      <c r="F19" t="s">
        <v>304</v>
      </c>
      <c r="G19" t="s">
        <v>895</v>
      </c>
      <c r="H19" t="s">
        <v>344</v>
      </c>
      <c r="I19" t="s">
        <v>1366</v>
      </c>
      <c r="J19" t="s">
        <v>163</v>
      </c>
    </row>
    <row r="20" spans="1:10" x14ac:dyDescent="0.35">
      <c r="A20" t="s">
        <v>1141</v>
      </c>
      <c r="B20" t="s">
        <v>35</v>
      </c>
      <c r="C20" t="s">
        <v>34</v>
      </c>
      <c r="D20" t="s">
        <v>306</v>
      </c>
      <c r="E20" t="s">
        <v>287</v>
      </c>
      <c r="F20" t="s">
        <v>307</v>
      </c>
      <c r="G20" t="s">
        <v>897</v>
      </c>
      <c r="H20" t="s">
        <v>308</v>
      </c>
      <c r="I20" t="s">
        <v>1367</v>
      </c>
      <c r="J20" t="s">
        <v>168</v>
      </c>
    </row>
    <row r="21" spans="1:10" x14ac:dyDescent="0.35">
      <c r="A21" t="s">
        <v>1142</v>
      </c>
      <c r="B21" t="s">
        <v>409</v>
      </c>
      <c r="C21" t="s">
        <v>408</v>
      </c>
      <c r="D21" t="s">
        <v>410</v>
      </c>
      <c r="E21" t="s">
        <v>348</v>
      </c>
      <c r="F21" t="s">
        <v>54</v>
      </c>
      <c r="G21" t="s">
        <v>896</v>
      </c>
      <c r="H21" t="s">
        <v>411</v>
      </c>
      <c r="I21" t="s">
        <v>954</v>
      </c>
      <c r="J21" t="s">
        <v>94</v>
      </c>
    </row>
    <row r="22" spans="1:10" x14ac:dyDescent="0.35">
      <c r="A22" t="s">
        <v>1143</v>
      </c>
      <c r="B22" t="s">
        <v>178</v>
      </c>
      <c r="C22" t="s">
        <v>177</v>
      </c>
      <c r="D22" t="s">
        <v>179</v>
      </c>
      <c r="E22" t="s">
        <v>67</v>
      </c>
      <c r="F22" t="s">
        <v>54</v>
      </c>
      <c r="G22" t="s">
        <v>896</v>
      </c>
      <c r="H22" t="s">
        <v>180</v>
      </c>
      <c r="I22" t="s">
        <v>1368</v>
      </c>
      <c r="J22" t="s">
        <v>163</v>
      </c>
    </row>
    <row r="23" spans="1:10" x14ac:dyDescent="0.35">
      <c r="A23" t="s">
        <v>1144</v>
      </c>
      <c r="B23" t="s">
        <v>443</v>
      </c>
      <c r="C23" t="s">
        <v>442</v>
      </c>
      <c r="D23" t="s">
        <v>444</v>
      </c>
      <c r="E23" t="s">
        <v>348</v>
      </c>
      <c r="F23" t="s">
        <v>54</v>
      </c>
      <c r="G23" t="s">
        <v>896</v>
      </c>
      <c r="H23" t="s">
        <v>102</v>
      </c>
      <c r="I23" t="s">
        <v>102</v>
      </c>
      <c r="J23" t="s">
        <v>445</v>
      </c>
    </row>
    <row r="24" spans="1:10" x14ac:dyDescent="0.35">
      <c r="A24" t="s">
        <v>1145</v>
      </c>
      <c r="B24" t="s">
        <v>182</v>
      </c>
      <c r="C24" t="s">
        <v>181</v>
      </c>
      <c r="D24" t="s">
        <v>183</v>
      </c>
      <c r="E24" t="s">
        <v>67</v>
      </c>
      <c r="F24" t="s">
        <v>54</v>
      </c>
      <c r="G24" t="s">
        <v>896</v>
      </c>
      <c r="H24" t="s">
        <v>184</v>
      </c>
      <c r="I24" t="s">
        <v>1369</v>
      </c>
      <c r="J24" t="s">
        <v>163</v>
      </c>
    </row>
    <row r="25" spans="1:10" x14ac:dyDescent="0.35">
      <c r="A25" t="s">
        <v>1146</v>
      </c>
      <c r="B25" t="s">
        <v>447</v>
      </c>
      <c r="C25" t="s">
        <v>446</v>
      </c>
      <c r="D25" t="s">
        <v>448</v>
      </c>
      <c r="E25" t="s">
        <v>348</v>
      </c>
      <c r="F25" t="s">
        <v>54</v>
      </c>
      <c r="G25" t="s">
        <v>896</v>
      </c>
      <c r="H25" t="s">
        <v>102</v>
      </c>
      <c r="I25" t="s">
        <v>102</v>
      </c>
      <c r="J25" t="s">
        <v>134</v>
      </c>
    </row>
    <row r="26" spans="1:10" x14ac:dyDescent="0.35">
      <c r="A26" t="s">
        <v>1147</v>
      </c>
      <c r="B26" t="s">
        <v>463</v>
      </c>
      <c r="C26" t="s">
        <v>462</v>
      </c>
      <c r="D26" t="s">
        <v>464</v>
      </c>
      <c r="E26" t="s">
        <v>348</v>
      </c>
      <c r="F26" t="s">
        <v>54</v>
      </c>
      <c r="G26" t="s">
        <v>896</v>
      </c>
      <c r="H26" t="s">
        <v>465</v>
      </c>
      <c r="I26" t="s">
        <v>1370</v>
      </c>
      <c r="J26" t="s">
        <v>81</v>
      </c>
    </row>
    <row r="27" spans="1:10" x14ac:dyDescent="0.35">
      <c r="A27" t="s">
        <v>1148</v>
      </c>
      <c r="B27" t="s">
        <v>209</v>
      </c>
      <c r="C27" t="s">
        <v>208</v>
      </c>
      <c r="D27" t="s">
        <v>210</v>
      </c>
      <c r="E27" t="s">
        <v>67</v>
      </c>
      <c r="F27" t="s">
        <v>54</v>
      </c>
      <c r="G27" t="s">
        <v>896</v>
      </c>
      <c r="H27" t="s">
        <v>211</v>
      </c>
      <c r="I27" t="s">
        <v>1371</v>
      </c>
      <c r="J27" t="s">
        <v>212</v>
      </c>
    </row>
    <row r="28" spans="1:10" x14ac:dyDescent="0.35">
      <c r="A28" t="s">
        <v>1149</v>
      </c>
      <c r="B28" t="s">
        <v>467</v>
      </c>
      <c r="C28" t="s">
        <v>466</v>
      </c>
      <c r="D28" t="s">
        <v>468</v>
      </c>
      <c r="E28" t="s">
        <v>348</v>
      </c>
      <c r="F28" t="s">
        <v>54</v>
      </c>
      <c r="G28" t="s">
        <v>896</v>
      </c>
      <c r="H28" t="s">
        <v>102</v>
      </c>
      <c r="I28" t="s">
        <v>102</v>
      </c>
      <c r="J28" t="s">
        <v>94</v>
      </c>
    </row>
    <row r="29" spans="1:10" x14ac:dyDescent="0.35">
      <c r="A29" t="s">
        <v>1150</v>
      </c>
      <c r="B29" t="s">
        <v>220</v>
      </c>
      <c r="C29" t="s">
        <v>219</v>
      </c>
      <c r="D29" t="s">
        <v>221</v>
      </c>
      <c r="E29" t="s">
        <v>67</v>
      </c>
      <c r="F29" t="s">
        <v>54</v>
      </c>
      <c r="G29" t="s">
        <v>896</v>
      </c>
      <c r="H29" t="s">
        <v>102</v>
      </c>
      <c r="I29" t="s">
        <v>102</v>
      </c>
      <c r="J29" t="s">
        <v>134</v>
      </c>
    </row>
    <row r="30" spans="1:10" x14ac:dyDescent="0.35">
      <c r="A30" t="s">
        <v>1151</v>
      </c>
      <c r="B30" t="s">
        <v>242</v>
      </c>
      <c r="C30" t="s">
        <v>241</v>
      </c>
      <c r="D30" t="s">
        <v>243</v>
      </c>
      <c r="E30" t="s">
        <v>67</v>
      </c>
      <c r="F30" t="s">
        <v>54</v>
      </c>
      <c r="G30" t="s">
        <v>896</v>
      </c>
      <c r="H30" t="s">
        <v>244</v>
      </c>
      <c r="I30" t="s">
        <v>1372</v>
      </c>
      <c r="J30" t="s">
        <v>240</v>
      </c>
    </row>
    <row r="31" spans="1:10" x14ac:dyDescent="0.35">
      <c r="A31" t="s">
        <v>1152</v>
      </c>
      <c r="B31" t="s">
        <v>246</v>
      </c>
      <c r="C31" t="s">
        <v>245</v>
      </c>
      <c r="D31" t="s">
        <v>247</v>
      </c>
      <c r="E31" t="s">
        <v>67</v>
      </c>
      <c r="F31" t="s">
        <v>54</v>
      </c>
      <c r="G31" t="s">
        <v>896</v>
      </c>
      <c r="H31" t="s">
        <v>244</v>
      </c>
      <c r="I31" t="s">
        <v>1372</v>
      </c>
      <c r="J31" t="s">
        <v>248</v>
      </c>
    </row>
    <row r="32" spans="1:10" x14ac:dyDescent="0.35">
      <c r="A32" t="s">
        <v>1153</v>
      </c>
      <c r="B32" t="s">
        <v>250</v>
      </c>
      <c r="C32" t="s">
        <v>249</v>
      </c>
      <c r="D32" t="s">
        <v>251</v>
      </c>
      <c r="E32" t="s">
        <v>67</v>
      </c>
      <c r="F32" t="s">
        <v>54</v>
      </c>
      <c r="G32" t="s">
        <v>896</v>
      </c>
      <c r="H32" t="s">
        <v>244</v>
      </c>
      <c r="I32" t="s">
        <v>1372</v>
      </c>
      <c r="J32" t="s">
        <v>252</v>
      </c>
    </row>
    <row r="33" spans="1:10" x14ac:dyDescent="0.35">
      <c r="A33" t="s">
        <v>1154</v>
      </c>
      <c r="B33" t="s">
        <v>335</v>
      </c>
      <c r="C33" t="s">
        <v>36</v>
      </c>
      <c r="D33" t="s">
        <v>336</v>
      </c>
      <c r="E33" t="s">
        <v>287</v>
      </c>
      <c r="F33" t="s">
        <v>54</v>
      </c>
      <c r="G33" t="s">
        <v>896</v>
      </c>
      <c r="H33" t="s">
        <v>244</v>
      </c>
      <c r="I33" t="s">
        <v>1372</v>
      </c>
      <c r="J33" t="s">
        <v>163</v>
      </c>
    </row>
    <row r="34" spans="1:10" x14ac:dyDescent="0.35">
      <c r="A34" t="s">
        <v>1155</v>
      </c>
      <c r="B34" t="s">
        <v>515</v>
      </c>
      <c r="C34" t="s">
        <v>514</v>
      </c>
      <c r="D34" t="s">
        <v>516</v>
      </c>
      <c r="E34" t="s">
        <v>348</v>
      </c>
      <c r="F34" t="s">
        <v>54</v>
      </c>
      <c r="G34" t="s">
        <v>896</v>
      </c>
      <c r="H34" t="s">
        <v>102</v>
      </c>
      <c r="I34" t="s">
        <v>102</v>
      </c>
      <c r="J34" t="s">
        <v>212</v>
      </c>
    </row>
    <row r="35" spans="1:10" x14ac:dyDescent="0.35">
      <c r="A35" t="s">
        <v>1156</v>
      </c>
      <c r="B35" t="s">
        <v>140</v>
      </c>
      <c r="C35" t="s">
        <v>139</v>
      </c>
      <c r="D35" t="s">
        <v>141</v>
      </c>
      <c r="E35" t="s">
        <v>67</v>
      </c>
      <c r="F35" t="s">
        <v>142</v>
      </c>
      <c r="G35" t="s">
        <v>898</v>
      </c>
      <c r="H35" t="s">
        <v>143</v>
      </c>
      <c r="I35" t="s">
        <v>1373</v>
      </c>
      <c r="J35" t="s">
        <v>70</v>
      </c>
    </row>
    <row r="36" spans="1:10" x14ac:dyDescent="0.35">
      <c r="A36" t="s">
        <v>1157</v>
      </c>
      <c r="B36" t="s">
        <v>310</v>
      </c>
      <c r="C36" t="s">
        <v>309</v>
      </c>
      <c r="D36" t="s">
        <v>311</v>
      </c>
      <c r="E36" t="s">
        <v>287</v>
      </c>
      <c r="F36" t="s">
        <v>312</v>
      </c>
      <c r="G36" t="s">
        <v>899</v>
      </c>
      <c r="H36" t="s">
        <v>313</v>
      </c>
      <c r="I36" t="s">
        <v>1374</v>
      </c>
      <c r="J36" t="s">
        <v>134</v>
      </c>
    </row>
    <row r="37" spans="1:10" x14ac:dyDescent="0.35">
      <c r="A37" t="s">
        <v>1158</v>
      </c>
      <c r="B37" t="s">
        <v>77</v>
      </c>
      <c r="C37" t="s">
        <v>76</v>
      </c>
      <c r="D37" t="s">
        <v>78</v>
      </c>
      <c r="E37" t="s">
        <v>67</v>
      </c>
      <c r="F37" t="s">
        <v>79</v>
      </c>
      <c r="G37" t="s">
        <v>900</v>
      </c>
      <c r="H37" t="s">
        <v>80</v>
      </c>
      <c r="I37" t="s">
        <v>964</v>
      </c>
      <c r="J37" t="s">
        <v>81</v>
      </c>
    </row>
    <row r="38" spans="1:10" x14ac:dyDescent="0.35">
      <c r="A38" t="s">
        <v>1159</v>
      </c>
      <c r="B38" t="s">
        <v>83</v>
      </c>
      <c r="C38" t="s">
        <v>82</v>
      </c>
      <c r="D38" t="s">
        <v>84</v>
      </c>
      <c r="E38" t="s">
        <v>67</v>
      </c>
      <c r="F38" t="s">
        <v>79</v>
      </c>
      <c r="G38" t="s">
        <v>900</v>
      </c>
      <c r="H38" t="s">
        <v>85</v>
      </c>
      <c r="I38" t="s">
        <v>1375</v>
      </c>
      <c r="J38" t="s">
        <v>70</v>
      </c>
    </row>
    <row r="39" spans="1:10" x14ac:dyDescent="0.35">
      <c r="A39" t="s">
        <v>1160</v>
      </c>
      <c r="B39" t="s">
        <v>354</v>
      </c>
      <c r="C39" t="s">
        <v>353</v>
      </c>
      <c r="D39" t="s">
        <v>355</v>
      </c>
      <c r="E39" t="s">
        <v>348</v>
      </c>
      <c r="F39" t="s">
        <v>79</v>
      </c>
      <c r="G39" t="s">
        <v>900</v>
      </c>
      <c r="H39" t="s">
        <v>356</v>
      </c>
      <c r="I39" t="s">
        <v>1376</v>
      </c>
      <c r="J39" t="s">
        <v>70</v>
      </c>
    </row>
    <row r="40" spans="1:10" x14ac:dyDescent="0.35">
      <c r="A40" t="s">
        <v>1161</v>
      </c>
      <c r="B40" t="s">
        <v>358</v>
      </c>
      <c r="C40" t="s">
        <v>357</v>
      </c>
      <c r="D40" t="s">
        <v>359</v>
      </c>
      <c r="E40" t="s">
        <v>348</v>
      </c>
      <c r="F40" t="s">
        <v>79</v>
      </c>
      <c r="G40" t="s">
        <v>900</v>
      </c>
      <c r="H40" t="s">
        <v>93</v>
      </c>
      <c r="I40" t="s">
        <v>1377</v>
      </c>
      <c r="J40" t="s">
        <v>70</v>
      </c>
    </row>
    <row r="41" spans="1:10" x14ac:dyDescent="0.35">
      <c r="A41" t="s">
        <v>1162</v>
      </c>
      <c r="B41" t="s">
        <v>361</v>
      </c>
      <c r="C41" t="s">
        <v>360</v>
      </c>
      <c r="D41" t="s">
        <v>362</v>
      </c>
      <c r="E41" t="s">
        <v>348</v>
      </c>
      <c r="F41" t="s">
        <v>79</v>
      </c>
      <c r="G41" t="s">
        <v>900</v>
      </c>
      <c r="H41" t="s">
        <v>102</v>
      </c>
      <c r="I41" t="s">
        <v>102</v>
      </c>
      <c r="J41" t="s">
        <v>70</v>
      </c>
    </row>
    <row r="42" spans="1:10" x14ac:dyDescent="0.35">
      <c r="A42" t="s">
        <v>1163</v>
      </c>
      <c r="B42" t="s">
        <v>91</v>
      </c>
      <c r="C42" t="s">
        <v>90</v>
      </c>
      <c r="D42" t="s">
        <v>92</v>
      </c>
      <c r="E42" t="s">
        <v>67</v>
      </c>
      <c r="F42" t="s">
        <v>79</v>
      </c>
      <c r="G42" t="s">
        <v>900</v>
      </c>
      <c r="H42" t="s">
        <v>93</v>
      </c>
      <c r="I42" t="s">
        <v>1377</v>
      </c>
      <c r="J42" t="s">
        <v>94</v>
      </c>
    </row>
    <row r="43" spans="1:10" x14ac:dyDescent="0.35">
      <c r="A43" t="s">
        <v>1164</v>
      </c>
      <c r="B43" t="s">
        <v>285</v>
      </c>
      <c r="C43" t="s">
        <v>284</v>
      </c>
      <c r="D43" t="s">
        <v>286</v>
      </c>
      <c r="E43" t="s">
        <v>287</v>
      </c>
      <c r="F43" t="s">
        <v>79</v>
      </c>
      <c r="G43" t="s">
        <v>900</v>
      </c>
      <c r="H43" t="s">
        <v>288</v>
      </c>
      <c r="I43" t="s">
        <v>1377</v>
      </c>
      <c r="J43" t="s">
        <v>289</v>
      </c>
    </row>
    <row r="44" spans="1:10" x14ac:dyDescent="0.35">
      <c r="A44" t="s">
        <v>1165</v>
      </c>
      <c r="B44" t="s">
        <v>96</v>
      </c>
      <c r="C44" t="s">
        <v>95</v>
      </c>
      <c r="D44" t="s">
        <v>97</v>
      </c>
      <c r="E44" t="s">
        <v>67</v>
      </c>
      <c r="F44" t="s">
        <v>79</v>
      </c>
      <c r="G44" t="s">
        <v>900</v>
      </c>
      <c r="H44" t="s">
        <v>98</v>
      </c>
      <c r="I44" t="s">
        <v>1378</v>
      </c>
      <c r="J44" t="s">
        <v>70</v>
      </c>
    </row>
    <row r="45" spans="1:10" x14ac:dyDescent="0.35">
      <c r="A45" t="s">
        <v>1166</v>
      </c>
      <c r="B45" t="s">
        <v>364</v>
      </c>
      <c r="C45" t="s">
        <v>363</v>
      </c>
      <c r="D45" t="s">
        <v>365</v>
      </c>
      <c r="E45" t="s">
        <v>348</v>
      </c>
      <c r="F45" t="s">
        <v>79</v>
      </c>
      <c r="G45" t="s">
        <v>900</v>
      </c>
      <c r="H45" t="s">
        <v>102</v>
      </c>
      <c r="I45" t="s">
        <v>102</v>
      </c>
      <c r="J45" t="s">
        <v>70</v>
      </c>
    </row>
    <row r="46" spans="1:10" x14ac:dyDescent="0.35">
      <c r="A46" t="s">
        <v>1167</v>
      </c>
      <c r="B46" t="s">
        <v>367</v>
      </c>
      <c r="C46" t="s">
        <v>366</v>
      </c>
      <c r="D46" t="s">
        <v>368</v>
      </c>
      <c r="E46" t="s">
        <v>348</v>
      </c>
      <c r="F46" t="s">
        <v>79</v>
      </c>
      <c r="G46" t="s">
        <v>900</v>
      </c>
      <c r="H46" t="s">
        <v>102</v>
      </c>
      <c r="I46" t="s">
        <v>102</v>
      </c>
      <c r="J46" t="s">
        <v>70</v>
      </c>
    </row>
    <row r="47" spans="1:10" x14ac:dyDescent="0.35">
      <c r="A47" t="s">
        <v>1168</v>
      </c>
      <c r="B47" t="s">
        <v>370</v>
      </c>
      <c r="C47" t="s">
        <v>369</v>
      </c>
      <c r="D47" t="s">
        <v>371</v>
      </c>
      <c r="E47" t="s">
        <v>348</v>
      </c>
      <c r="F47" t="s">
        <v>79</v>
      </c>
      <c r="G47" t="s">
        <v>900</v>
      </c>
      <c r="H47" t="s">
        <v>102</v>
      </c>
      <c r="I47" t="s">
        <v>102</v>
      </c>
      <c r="J47" t="s">
        <v>70</v>
      </c>
    </row>
    <row r="48" spans="1:10" x14ac:dyDescent="0.35">
      <c r="A48" t="s">
        <v>1169</v>
      </c>
      <c r="B48" t="s">
        <v>373</v>
      </c>
      <c r="C48" t="s">
        <v>372</v>
      </c>
      <c r="D48" t="s">
        <v>374</v>
      </c>
      <c r="E48" t="s">
        <v>348</v>
      </c>
      <c r="F48" t="s">
        <v>79</v>
      </c>
      <c r="G48" t="s">
        <v>900</v>
      </c>
      <c r="H48" t="s">
        <v>102</v>
      </c>
      <c r="I48" t="s">
        <v>102</v>
      </c>
      <c r="J48" t="s">
        <v>70</v>
      </c>
    </row>
    <row r="49" spans="1:10" x14ac:dyDescent="0.35">
      <c r="A49" t="s">
        <v>1170</v>
      </c>
      <c r="B49" t="s">
        <v>376</v>
      </c>
      <c r="C49" t="s">
        <v>375</v>
      </c>
      <c r="D49" t="s">
        <v>377</v>
      </c>
      <c r="E49" t="s">
        <v>348</v>
      </c>
      <c r="F49" t="s">
        <v>79</v>
      </c>
      <c r="G49" t="s">
        <v>900</v>
      </c>
      <c r="H49" t="s">
        <v>378</v>
      </c>
      <c r="I49" t="s">
        <v>961</v>
      </c>
      <c r="J49" t="s">
        <v>70</v>
      </c>
    </row>
    <row r="50" spans="1:10" x14ac:dyDescent="0.35">
      <c r="A50" t="s">
        <v>1171</v>
      </c>
      <c r="B50" t="s">
        <v>108</v>
      </c>
      <c r="C50" t="s">
        <v>107</v>
      </c>
      <c r="D50" t="s">
        <v>109</v>
      </c>
      <c r="E50" t="s">
        <v>67</v>
      </c>
      <c r="F50" t="s">
        <v>79</v>
      </c>
      <c r="G50" t="s">
        <v>900</v>
      </c>
      <c r="H50" t="s">
        <v>110</v>
      </c>
      <c r="I50" t="s">
        <v>912</v>
      </c>
      <c r="J50" t="s">
        <v>70</v>
      </c>
    </row>
    <row r="51" spans="1:10" x14ac:dyDescent="0.35">
      <c r="A51" t="s">
        <v>1172</v>
      </c>
      <c r="B51" t="s">
        <v>112</v>
      </c>
      <c r="C51" t="s">
        <v>111</v>
      </c>
      <c r="D51" t="s">
        <v>113</v>
      </c>
      <c r="E51" t="s">
        <v>67</v>
      </c>
      <c r="F51" t="s">
        <v>79</v>
      </c>
      <c r="G51" t="s">
        <v>900</v>
      </c>
      <c r="H51" t="s">
        <v>85</v>
      </c>
      <c r="I51" t="s">
        <v>1375</v>
      </c>
      <c r="J51" t="s">
        <v>70</v>
      </c>
    </row>
    <row r="52" spans="1:10" x14ac:dyDescent="0.35">
      <c r="A52" t="s">
        <v>1173</v>
      </c>
      <c r="B52" t="s">
        <v>383</v>
      </c>
      <c r="C52" t="s">
        <v>382</v>
      </c>
      <c r="D52" t="s">
        <v>384</v>
      </c>
      <c r="E52" t="s">
        <v>348</v>
      </c>
      <c r="F52" t="s">
        <v>79</v>
      </c>
      <c r="G52" t="s">
        <v>900</v>
      </c>
      <c r="H52" t="s">
        <v>385</v>
      </c>
      <c r="I52" t="s">
        <v>1379</v>
      </c>
      <c r="J52" t="s">
        <v>168</v>
      </c>
    </row>
    <row r="53" spans="1:10" x14ac:dyDescent="0.35">
      <c r="A53" t="s">
        <v>1174</v>
      </c>
      <c r="B53" t="s">
        <v>128</v>
      </c>
      <c r="C53" t="s">
        <v>127</v>
      </c>
      <c r="D53" t="s">
        <v>129</v>
      </c>
      <c r="E53" t="s">
        <v>67</v>
      </c>
      <c r="F53" t="s">
        <v>79</v>
      </c>
      <c r="G53" t="s">
        <v>900</v>
      </c>
      <c r="H53" t="s">
        <v>102</v>
      </c>
      <c r="I53" t="s">
        <v>102</v>
      </c>
      <c r="J53" t="s">
        <v>70</v>
      </c>
    </row>
    <row r="54" spans="1:10" x14ac:dyDescent="0.35">
      <c r="A54" t="s">
        <v>1175</v>
      </c>
      <c r="B54" t="s">
        <v>131</v>
      </c>
      <c r="C54" t="s">
        <v>130</v>
      </c>
      <c r="D54" t="s">
        <v>132</v>
      </c>
      <c r="E54" t="s">
        <v>67</v>
      </c>
      <c r="F54" t="s">
        <v>79</v>
      </c>
      <c r="G54" t="s">
        <v>900</v>
      </c>
      <c r="H54" t="s">
        <v>133</v>
      </c>
      <c r="I54" t="s">
        <v>1380</v>
      </c>
      <c r="J54" t="s">
        <v>134</v>
      </c>
    </row>
    <row r="55" spans="1:10" x14ac:dyDescent="0.35">
      <c r="A55" t="s">
        <v>1176</v>
      </c>
      <c r="B55" t="s">
        <v>387</v>
      </c>
      <c r="C55" t="s">
        <v>386</v>
      </c>
      <c r="D55" t="s">
        <v>388</v>
      </c>
      <c r="E55" t="s">
        <v>348</v>
      </c>
      <c r="F55" t="s">
        <v>79</v>
      </c>
      <c r="G55" t="s">
        <v>900</v>
      </c>
      <c r="H55" t="s">
        <v>389</v>
      </c>
      <c r="I55" t="s">
        <v>1379</v>
      </c>
      <c r="J55" t="s">
        <v>134</v>
      </c>
    </row>
    <row r="56" spans="1:10" x14ac:dyDescent="0.35">
      <c r="A56" t="s">
        <v>1177</v>
      </c>
      <c r="B56" t="s">
        <v>391</v>
      </c>
      <c r="C56" t="s">
        <v>390</v>
      </c>
      <c r="D56" t="s">
        <v>392</v>
      </c>
      <c r="E56" t="s">
        <v>348</v>
      </c>
      <c r="F56" t="s">
        <v>79</v>
      </c>
      <c r="G56" t="s">
        <v>900</v>
      </c>
      <c r="H56" t="s">
        <v>393</v>
      </c>
      <c r="I56" t="s">
        <v>1381</v>
      </c>
      <c r="J56" t="s">
        <v>394</v>
      </c>
    </row>
    <row r="57" spans="1:10" x14ac:dyDescent="0.35">
      <c r="A57" t="s">
        <v>1178</v>
      </c>
      <c r="B57" t="s">
        <v>136</v>
      </c>
      <c r="C57" t="s">
        <v>135</v>
      </c>
      <c r="D57" t="s">
        <v>137</v>
      </c>
      <c r="E57" t="s">
        <v>67</v>
      </c>
      <c r="F57" t="s">
        <v>79</v>
      </c>
      <c r="G57" t="s">
        <v>900</v>
      </c>
      <c r="H57" t="s">
        <v>138</v>
      </c>
      <c r="I57" t="s">
        <v>964</v>
      </c>
      <c r="J57" t="s">
        <v>70</v>
      </c>
    </row>
    <row r="58" spans="1:10" x14ac:dyDescent="0.35">
      <c r="A58" t="s">
        <v>1179</v>
      </c>
      <c r="B58" t="s">
        <v>396</v>
      </c>
      <c r="C58" t="s">
        <v>395</v>
      </c>
      <c r="D58" t="s">
        <v>397</v>
      </c>
      <c r="E58" t="s">
        <v>348</v>
      </c>
      <c r="F58" t="s">
        <v>79</v>
      </c>
      <c r="G58" t="s">
        <v>900</v>
      </c>
      <c r="H58" t="s">
        <v>398</v>
      </c>
      <c r="I58" t="s">
        <v>1379</v>
      </c>
      <c r="J58" t="s">
        <v>81</v>
      </c>
    </row>
    <row r="59" spans="1:10" x14ac:dyDescent="0.35">
      <c r="A59" t="s">
        <v>1180</v>
      </c>
      <c r="B59" t="s">
        <v>400</v>
      </c>
      <c r="C59" t="s">
        <v>399</v>
      </c>
      <c r="D59" t="s">
        <v>401</v>
      </c>
      <c r="E59" t="s">
        <v>348</v>
      </c>
      <c r="F59" t="s">
        <v>79</v>
      </c>
      <c r="G59" t="s">
        <v>900</v>
      </c>
      <c r="H59" t="s">
        <v>402</v>
      </c>
      <c r="I59" t="s">
        <v>964</v>
      </c>
      <c r="J59" t="s">
        <v>70</v>
      </c>
    </row>
    <row r="60" spans="1:10" x14ac:dyDescent="0.35">
      <c r="A60" t="s">
        <v>1181</v>
      </c>
      <c r="B60" t="s">
        <v>291</v>
      </c>
      <c r="C60" t="s">
        <v>290</v>
      </c>
      <c r="D60" t="s">
        <v>292</v>
      </c>
      <c r="E60" t="s">
        <v>287</v>
      </c>
      <c r="F60" t="s">
        <v>79</v>
      </c>
      <c r="G60" t="s">
        <v>900</v>
      </c>
      <c r="H60" t="s">
        <v>293</v>
      </c>
      <c r="I60" t="s">
        <v>923</v>
      </c>
      <c r="J60" t="s">
        <v>81</v>
      </c>
    </row>
    <row r="61" spans="1:10" x14ac:dyDescent="0.35">
      <c r="A61" t="s">
        <v>1182</v>
      </c>
      <c r="B61" t="s">
        <v>404</v>
      </c>
      <c r="C61" t="s">
        <v>403</v>
      </c>
      <c r="D61" t="s">
        <v>405</v>
      </c>
      <c r="E61" t="s">
        <v>348</v>
      </c>
      <c r="F61" t="s">
        <v>79</v>
      </c>
      <c r="G61" t="s">
        <v>900</v>
      </c>
      <c r="H61" t="s">
        <v>406</v>
      </c>
      <c r="I61" t="s">
        <v>1379</v>
      </c>
      <c r="J61" t="s">
        <v>407</v>
      </c>
    </row>
    <row r="62" spans="1:10" x14ac:dyDescent="0.35">
      <c r="A62" t="s">
        <v>1183</v>
      </c>
      <c r="B62" t="s">
        <v>416</v>
      </c>
      <c r="C62" t="s">
        <v>415</v>
      </c>
      <c r="D62" t="s">
        <v>417</v>
      </c>
      <c r="E62" t="s">
        <v>348</v>
      </c>
      <c r="F62" t="s">
        <v>79</v>
      </c>
      <c r="G62" t="s">
        <v>900</v>
      </c>
      <c r="H62" t="s">
        <v>418</v>
      </c>
      <c r="I62" t="s">
        <v>913</v>
      </c>
      <c r="J62" t="s">
        <v>70</v>
      </c>
    </row>
    <row r="63" spans="1:10" x14ac:dyDescent="0.35">
      <c r="A63" t="s">
        <v>1184</v>
      </c>
      <c r="B63" t="s">
        <v>38</v>
      </c>
      <c r="C63" t="s">
        <v>37</v>
      </c>
      <c r="D63" t="s">
        <v>298</v>
      </c>
      <c r="E63" t="s">
        <v>287</v>
      </c>
      <c r="F63" t="s">
        <v>79</v>
      </c>
      <c r="G63" t="s">
        <v>900</v>
      </c>
      <c r="H63" t="s">
        <v>299</v>
      </c>
      <c r="I63" t="s">
        <v>1382</v>
      </c>
      <c r="J63" t="s">
        <v>300</v>
      </c>
    </row>
    <row r="64" spans="1:10" x14ac:dyDescent="0.35">
      <c r="A64" t="s">
        <v>1185</v>
      </c>
      <c r="B64" t="s">
        <v>437</v>
      </c>
      <c r="C64" t="s">
        <v>436</v>
      </c>
      <c r="D64" t="s">
        <v>438</v>
      </c>
      <c r="E64" t="s">
        <v>348</v>
      </c>
      <c r="F64" t="s">
        <v>79</v>
      </c>
      <c r="G64" t="s">
        <v>900</v>
      </c>
      <c r="H64" t="s">
        <v>102</v>
      </c>
      <c r="I64" t="s">
        <v>102</v>
      </c>
      <c r="J64" t="s">
        <v>70</v>
      </c>
    </row>
    <row r="65" spans="1:10" x14ac:dyDescent="0.35">
      <c r="A65" t="s">
        <v>1186</v>
      </c>
      <c r="B65" t="s">
        <v>315</v>
      </c>
      <c r="C65" t="s">
        <v>314</v>
      </c>
      <c r="D65" t="s">
        <v>316</v>
      </c>
      <c r="E65" t="s">
        <v>287</v>
      </c>
      <c r="F65" t="s">
        <v>79</v>
      </c>
      <c r="G65" t="s">
        <v>900</v>
      </c>
      <c r="H65" t="s">
        <v>317</v>
      </c>
      <c r="I65" t="s">
        <v>1383</v>
      </c>
      <c r="J65" t="s">
        <v>134</v>
      </c>
    </row>
    <row r="66" spans="1:10" x14ac:dyDescent="0.35">
      <c r="A66" t="s">
        <v>1187</v>
      </c>
      <c r="B66" t="s">
        <v>440</v>
      </c>
      <c r="C66" t="s">
        <v>439</v>
      </c>
      <c r="D66" t="s">
        <v>441</v>
      </c>
      <c r="E66" t="s">
        <v>348</v>
      </c>
      <c r="F66" t="s">
        <v>79</v>
      </c>
      <c r="G66" t="s">
        <v>900</v>
      </c>
      <c r="H66" t="s">
        <v>418</v>
      </c>
      <c r="I66" t="s">
        <v>913</v>
      </c>
      <c r="J66" t="s">
        <v>163</v>
      </c>
    </row>
    <row r="67" spans="1:10" x14ac:dyDescent="0.35">
      <c r="A67" t="s">
        <v>1188</v>
      </c>
      <c r="B67" t="s">
        <v>319</v>
      </c>
      <c r="C67" t="s">
        <v>318</v>
      </c>
      <c r="D67" t="s">
        <v>320</v>
      </c>
      <c r="E67" t="s">
        <v>287</v>
      </c>
      <c r="F67" t="s">
        <v>79</v>
      </c>
      <c r="G67" t="s">
        <v>900</v>
      </c>
      <c r="H67" t="s">
        <v>321</v>
      </c>
      <c r="I67" t="s">
        <v>1384</v>
      </c>
      <c r="J67" t="s">
        <v>94</v>
      </c>
    </row>
    <row r="68" spans="1:10" x14ac:dyDescent="0.35">
      <c r="A68" t="s">
        <v>1189</v>
      </c>
      <c r="B68" t="s">
        <v>323</v>
      </c>
      <c r="C68" t="s">
        <v>322</v>
      </c>
      <c r="D68" t="s">
        <v>324</v>
      </c>
      <c r="E68" t="s">
        <v>287</v>
      </c>
      <c r="F68" t="s">
        <v>79</v>
      </c>
      <c r="G68" t="s">
        <v>900</v>
      </c>
      <c r="H68" t="s">
        <v>325</v>
      </c>
      <c r="I68" t="s">
        <v>1385</v>
      </c>
      <c r="J68" t="s">
        <v>326</v>
      </c>
    </row>
    <row r="69" spans="1:10" x14ac:dyDescent="0.35">
      <c r="A69" t="s">
        <v>1190</v>
      </c>
      <c r="B69" t="s">
        <v>190</v>
      </c>
      <c r="C69" t="s">
        <v>189</v>
      </c>
      <c r="D69" t="s">
        <v>191</v>
      </c>
      <c r="E69" t="s">
        <v>67</v>
      </c>
      <c r="F69" t="s">
        <v>79</v>
      </c>
      <c r="G69" t="s">
        <v>900</v>
      </c>
      <c r="H69" t="s">
        <v>192</v>
      </c>
      <c r="I69" t="s">
        <v>943</v>
      </c>
      <c r="J69" t="s">
        <v>168</v>
      </c>
    </row>
    <row r="70" spans="1:10" x14ac:dyDescent="0.35">
      <c r="A70" t="s">
        <v>1191</v>
      </c>
      <c r="B70" t="s">
        <v>40</v>
      </c>
      <c r="C70" t="s">
        <v>39</v>
      </c>
      <c r="D70" t="s">
        <v>327</v>
      </c>
      <c r="E70" t="s">
        <v>287</v>
      </c>
      <c r="F70" t="s">
        <v>79</v>
      </c>
      <c r="G70" t="s">
        <v>900</v>
      </c>
      <c r="H70" t="s">
        <v>328</v>
      </c>
      <c r="I70" t="s">
        <v>1386</v>
      </c>
      <c r="J70" t="s">
        <v>212</v>
      </c>
    </row>
    <row r="71" spans="1:10" x14ac:dyDescent="0.35">
      <c r="A71" t="s">
        <v>1192</v>
      </c>
      <c r="B71" t="s">
        <v>453</v>
      </c>
      <c r="C71" t="s">
        <v>452</v>
      </c>
      <c r="D71" t="s">
        <v>454</v>
      </c>
      <c r="E71" t="s">
        <v>348</v>
      </c>
      <c r="F71" t="s">
        <v>79</v>
      </c>
      <c r="G71" t="s">
        <v>900</v>
      </c>
      <c r="H71" t="s">
        <v>192</v>
      </c>
      <c r="I71" t="s">
        <v>943</v>
      </c>
      <c r="J71" t="s">
        <v>70</v>
      </c>
    </row>
    <row r="72" spans="1:10" x14ac:dyDescent="0.35">
      <c r="A72" t="s">
        <v>1193</v>
      </c>
      <c r="B72" t="s">
        <v>197</v>
      </c>
      <c r="C72" t="s">
        <v>196</v>
      </c>
      <c r="D72" t="s">
        <v>198</v>
      </c>
      <c r="E72" t="s">
        <v>67</v>
      </c>
      <c r="F72" t="s">
        <v>79</v>
      </c>
      <c r="G72" t="s">
        <v>900</v>
      </c>
      <c r="H72" t="s">
        <v>199</v>
      </c>
      <c r="I72" t="s">
        <v>1387</v>
      </c>
      <c r="J72" t="s">
        <v>81</v>
      </c>
    </row>
    <row r="73" spans="1:10" x14ac:dyDescent="0.35">
      <c r="A73" t="s">
        <v>1194</v>
      </c>
      <c r="B73" t="s">
        <v>456</v>
      </c>
      <c r="C73" t="s">
        <v>455</v>
      </c>
      <c r="D73" t="s">
        <v>457</v>
      </c>
      <c r="E73" t="s">
        <v>348</v>
      </c>
      <c r="F73" t="s">
        <v>79</v>
      </c>
      <c r="G73" t="s">
        <v>900</v>
      </c>
      <c r="H73" t="s">
        <v>332</v>
      </c>
      <c r="I73" t="s">
        <v>1388</v>
      </c>
      <c r="J73" t="s">
        <v>134</v>
      </c>
    </row>
    <row r="74" spans="1:10" x14ac:dyDescent="0.35">
      <c r="A74" t="s">
        <v>1195</v>
      </c>
      <c r="B74" t="s">
        <v>475</v>
      </c>
      <c r="C74" t="s">
        <v>474</v>
      </c>
      <c r="D74" t="s">
        <v>476</v>
      </c>
      <c r="E74" t="s">
        <v>348</v>
      </c>
      <c r="F74" t="s">
        <v>79</v>
      </c>
      <c r="G74" t="s">
        <v>900</v>
      </c>
      <c r="H74" t="s">
        <v>102</v>
      </c>
      <c r="I74" t="s">
        <v>102</v>
      </c>
      <c r="J74" t="s">
        <v>70</v>
      </c>
    </row>
    <row r="75" spans="1:10" x14ac:dyDescent="0.35">
      <c r="A75" t="s">
        <v>1196</v>
      </c>
      <c r="B75" t="s">
        <v>485</v>
      </c>
      <c r="C75" t="s">
        <v>484</v>
      </c>
      <c r="D75" t="s">
        <v>486</v>
      </c>
      <c r="E75" t="s">
        <v>348</v>
      </c>
      <c r="F75" t="s">
        <v>79</v>
      </c>
      <c r="G75" t="s">
        <v>900</v>
      </c>
      <c r="H75" t="s">
        <v>487</v>
      </c>
      <c r="I75" t="s">
        <v>917</v>
      </c>
      <c r="J75" t="s">
        <v>70</v>
      </c>
    </row>
    <row r="76" spans="1:10" x14ac:dyDescent="0.35">
      <c r="A76" t="s">
        <v>1197</v>
      </c>
      <c r="B76" t="s">
        <v>489</v>
      </c>
      <c r="C76" t="s">
        <v>488</v>
      </c>
      <c r="D76" t="s">
        <v>490</v>
      </c>
      <c r="E76" t="s">
        <v>348</v>
      </c>
      <c r="F76" t="s">
        <v>79</v>
      </c>
      <c r="G76" t="s">
        <v>900</v>
      </c>
      <c r="H76" t="s">
        <v>102</v>
      </c>
      <c r="I76" t="s">
        <v>102</v>
      </c>
      <c r="J76" t="s">
        <v>70</v>
      </c>
    </row>
    <row r="77" spans="1:10" x14ac:dyDescent="0.35">
      <c r="A77" t="s">
        <v>1198</v>
      </c>
      <c r="B77" t="s">
        <v>492</v>
      </c>
      <c r="C77" t="s">
        <v>491</v>
      </c>
      <c r="D77" t="s">
        <v>493</v>
      </c>
      <c r="E77" t="s">
        <v>348</v>
      </c>
      <c r="F77" t="s">
        <v>79</v>
      </c>
      <c r="G77" t="s">
        <v>900</v>
      </c>
      <c r="H77" t="s">
        <v>102</v>
      </c>
      <c r="I77" t="s">
        <v>102</v>
      </c>
      <c r="J77" t="s">
        <v>70</v>
      </c>
    </row>
    <row r="78" spans="1:10" x14ac:dyDescent="0.35">
      <c r="A78" t="s">
        <v>1199</v>
      </c>
      <c r="B78" t="s">
        <v>495</v>
      </c>
      <c r="C78" t="s">
        <v>494</v>
      </c>
      <c r="D78" t="s">
        <v>496</v>
      </c>
      <c r="E78" t="s">
        <v>348</v>
      </c>
      <c r="F78" t="s">
        <v>79</v>
      </c>
      <c r="G78" t="s">
        <v>900</v>
      </c>
      <c r="H78" t="s">
        <v>102</v>
      </c>
      <c r="I78" t="s">
        <v>102</v>
      </c>
      <c r="J78" t="s">
        <v>70</v>
      </c>
    </row>
    <row r="79" spans="1:10" x14ac:dyDescent="0.35">
      <c r="A79" t="s">
        <v>1200</v>
      </c>
      <c r="B79" t="s">
        <v>217</v>
      </c>
      <c r="C79" t="s">
        <v>216</v>
      </c>
      <c r="D79" t="s">
        <v>218</v>
      </c>
      <c r="E79" t="s">
        <v>67</v>
      </c>
      <c r="F79" t="s">
        <v>79</v>
      </c>
      <c r="G79" t="s">
        <v>900</v>
      </c>
      <c r="H79" t="s">
        <v>102</v>
      </c>
      <c r="I79" t="s">
        <v>102</v>
      </c>
      <c r="J79" t="s">
        <v>70</v>
      </c>
    </row>
    <row r="80" spans="1:10" x14ac:dyDescent="0.35">
      <c r="A80" t="s">
        <v>1201</v>
      </c>
      <c r="B80" t="s">
        <v>498</v>
      </c>
      <c r="C80" t="s">
        <v>497</v>
      </c>
      <c r="D80" t="s">
        <v>499</v>
      </c>
      <c r="E80" t="s">
        <v>348</v>
      </c>
      <c r="F80" t="s">
        <v>79</v>
      </c>
      <c r="G80" t="s">
        <v>900</v>
      </c>
      <c r="H80" t="s">
        <v>102</v>
      </c>
      <c r="I80" t="s">
        <v>102</v>
      </c>
      <c r="J80" t="s">
        <v>134</v>
      </c>
    </row>
    <row r="81" spans="1:10" x14ac:dyDescent="0.35">
      <c r="A81" t="s">
        <v>1202</v>
      </c>
      <c r="B81" t="s">
        <v>508</v>
      </c>
      <c r="C81" t="s">
        <v>507</v>
      </c>
      <c r="D81" t="s">
        <v>509</v>
      </c>
      <c r="E81" t="s">
        <v>348</v>
      </c>
      <c r="F81" t="s">
        <v>79</v>
      </c>
      <c r="G81" t="s">
        <v>900</v>
      </c>
      <c r="H81" t="s">
        <v>85</v>
      </c>
      <c r="I81" t="s">
        <v>1375</v>
      </c>
      <c r="J81" t="s">
        <v>70</v>
      </c>
    </row>
    <row r="82" spans="1:10" x14ac:dyDescent="0.35">
      <c r="A82" t="s">
        <v>1203</v>
      </c>
      <c r="B82" t="s">
        <v>511</v>
      </c>
      <c r="C82" t="s">
        <v>510</v>
      </c>
      <c r="D82" t="s">
        <v>512</v>
      </c>
      <c r="E82" t="s">
        <v>348</v>
      </c>
      <c r="F82" t="s">
        <v>79</v>
      </c>
      <c r="G82" t="s">
        <v>900</v>
      </c>
      <c r="H82" t="s">
        <v>513</v>
      </c>
      <c r="I82" t="s">
        <v>1389</v>
      </c>
      <c r="J82" t="s">
        <v>70</v>
      </c>
    </row>
    <row r="83" spans="1:10" x14ac:dyDescent="0.35">
      <c r="A83" t="s">
        <v>1204</v>
      </c>
      <c r="B83" t="s">
        <v>234</v>
      </c>
      <c r="C83" t="s">
        <v>233</v>
      </c>
      <c r="D83" t="s">
        <v>235</v>
      </c>
      <c r="E83" t="s">
        <v>67</v>
      </c>
      <c r="F83" t="s">
        <v>79</v>
      </c>
      <c r="G83" t="s">
        <v>900</v>
      </c>
      <c r="H83" t="s">
        <v>102</v>
      </c>
      <c r="I83" t="s">
        <v>102</v>
      </c>
      <c r="J83" t="s">
        <v>70</v>
      </c>
    </row>
    <row r="84" spans="1:10" x14ac:dyDescent="0.35">
      <c r="A84" t="s">
        <v>1205</v>
      </c>
      <c r="B84" t="s">
        <v>254</v>
      </c>
      <c r="C84" t="s">
        <v>253</v>
      </c>
      <c r="D84" t="s">
        <v>255</v>
      </c>
      <c r="E84" t="s">
        <v>67</v>
      </c>
      <c r="F84" t="s">
        <v>79</v>
      </c>
      <c r="G84" t="s">
        <v>900</v>
      </c>
      <c r="H84" t="s">
        <v>102</v>
      </c>
      <c r="I84" t="s">
        <v>102</v>
      </c>
      <c r="J84" t="s">
        <v>70</v>
      </c>
    </row>
    <row r="85" spans="1:10" x14ac:dyDescent="0.35">
      <c r="A85" t="s">
        <v>1206</v>
      </c>
      <c r="B85" t="s">
        <v>338</v>
      </c>
      <c r="C85" t="s">
        <v>337</v>
      </c>
      <c r="D85" t="s">
        <v>339</v>
      </c>
      <c r="E85" t="s">
        <v>287</v>
      </c>
      <c r="F85" t="s">
        <v>79</v>
      </c>
      <c r="G85" t="s">
        <v>900</v>
      </c>
      <c r="H85" t="s">
        <v>340</v>
      </c>
      <c r="I85" t="s">
        <v>1390</v>
      </c>
      <c r="J85" t="s">
        <v>326</v>
      </c>
    </row>
    <row r="86" spans="1:10" x14ac:dyDescent="0.35">
      <c r="A86" t="s">
        <v>1207</v>
      </c>
      <c r="B86" t="s">
        <v>277</v>
      </c>
      <c r="C86" t="s">
        <v>276</v>
      </c>
      <c r="D86" t="s">
        <v>278</v>
      </c>
      <c r="E86" t="s">
        <v>67</v>
      </c>
      <c r="F86" t="s">
        <v>79</v>
      </c>
      <c r="G86" t="s">
        <v>900</v>
      </c>
      <c r="H86" t="s">
        <v>85</v>
      </c>
      <c r="I86" t="s">
        <v>1375</v>
      </c>
      <c r="J86" t="s">
        <v>70</v>
      </c>
    </row>
    <row r="87" spans="1:10" x14ac:dyDescent="0.35">
      <c r="A87" t="s">
        <v>1208</v>
      </c>
      <c r="B87" t="s">
        <v>72</v>
      </c>
      <c r="C87" t="s">
        <v>71</v>
      </c>
      <c r="D87" t="s">
        <v>73</v>
      </c>
      <c r="E87" t="s">
        <v>67</v>
      </c>
      <c r="F87" t="s">
        <v>74</v>
      </c>
      <c r="G87" t="s">
        <v>902</v>
      </c>
      <c r="H87" t="s">
        <v>75</v>
      </c>
      <c r="I87" t="s">
        <v>1391</v>
      </c>
      <c r="J87" t="s">
        <v>70</v>
      </c>
    </row>
    <row r="88" spans="1:10" x14ac:dyDescent="0.35">
      <c r="A88" t="s">
        <v>1209</v>
      </c>
      <c r="B88" t="s">
        <v>100</v>
      </c>
      <c r="C88" t="s">
        <v>99</v>
      </c>
      <c r="D88" t="s">
        <v>101</v>
      </c>
      <c r="E88" t="s">
        <v>67</v>
      </c>
      <c r="F88" t="s">
        <v>74</v>
      </c>
      <c r="G88" t="s">
        <v>902</v>
      </c>
      <c r="H88" t="s">
        <v>102</v>
      </c>
      <c r="I88" t="s">
        <v>102</v>
      </c>
      <c r="J88" t="s">
        <v>70</v>
      </c>
    </row>
    <row r="89" spans="1:10" x14ac:dyDescent="0.35">
      <c r="A89" t="s">
        <v>1210</v>
      </c>
      <c r="B89" t="s">
        <v>104</v>
      </c>
      <c r="C89" t="s">
        <v>103</v>
      </c>
      <c r="D89" t="s">
        <v>105</v>
      </c>
      <c r="E89" t="s">
        <v>67</v>
      </c>
      <c r="F89" t="s">
        <v>74</v>
      </c>
      <c r="G89" t="s">
        <v>902</v>
      </c>
      <c r="H89" t="s">
        <v>106</v>
      </c>
      <c r="I89" t="s">
        <v>927</v>
      </c>
      <c r="J89" t="s">
        <v>70</v>
      </c>
    </row>
    <row r="90" spans="1:10" x14ac:dyDescent="0.35">
      <c r="A90" t="s">
        <v>1211</v>
      </c>
      <c r="B90" t="s">
        <v>380</v>
      </c>
      <c r="C90" t="s">
        <v>379</v>
      </c>
      <c r="D90" t="s">
        <v>381</v>
      </c>
      <c r="E90" t="s">
        <v>348</v>
      </c>
      <c r="F90" t="s">
        <v>74</v>
      </c>
      <c r="G90" t="s">
        <v>902</v>
      </c>
      <c r="H90" t="s">
        <v>102</v>
      </c>
      <c r="I90" t="s">
        <v>102</v>
      </c>
      <c r="J90" t="s">
        <v>70</v>
      </c>
    </row>
    <row r="91" spans="1:10" x14ac:dyDescent="0.35">
      <c r="A91" t="s">
        <v>1212</v>
      </c>
      <c r="B91" t="s">
        <v>420</v>
      </c>
      <c r="C91" t="s">
        <v>419</v>
      </c>
      <c r="D91" t="s">
        <v>421</v>
      </c>
      <c r="E91" t="s">
        <v>348</v>
      </c>
      <c r="F91" t="s">
        <v>74</v>
      </c>
      <c r="G91" t="s">
        <v>902</v>
      </c>
      <c r="H91" t="s">
        <v>422</v>
      </c>
      <c r="I91" t="s">
        <v>921</v>
      </c>
      <c r="J91" t="s">
        <v>134</v>
      </c>
    </row>
    <row r="92" spans="1:10" x14ac:dyDescent="0.35">
      <c r="A92" t="s">
        <v>1213</v>
      </c>
      <c r="B92" t="s">
        <v>424</v>
      </c>
      <c r="C92" t="s">
        <v>423</v>
      </c>
      <c r="D92" t="s">
        <v>425</v>
      </c>
      <c r="E92" t="s">
        <v>348</v>
      </c>
      <c r="F92" t="s">
        <v>74</v>
      </c>
      <c r="G92" t="s">
        <v>902</v>
      </c>
      <c r="H92" t="s">
        <v>422</v>
      </c>
      <c r="I92" t="s">
        <v>921</v>
      </c>
      <c r="J92" t="s">
        <v>134</v>
      </c>
    </row>
    <row r="93" spans="1:10" x14ac:dyDescent="0.35">
      <c r="A93" t="s">
        <v>1214</v>
      </c>
      <c r="B93" t="s">
        <v>431</v>
      </c>
      <c r="C93" t="s">
        <v>430</v>
      </c>
      <c r="D93" t="s">
        <v>432</v>
      </c>
      <c r="E93" t="s">
        <v>348</v>
      </c>
      <c r="F93" t="s">
        <v>74</v>
      </c>
      <c r="G93" t="s">
        <v>902</v>
      </c>
      <c r="H93" t="s">
        <v>102</v>
      </c>
      <c r="I93" t="s">
        <v>102</v>
      </c>
      <c r="J93" t="s">
        <v>163</v>
      </c>
    </row>
    <row r="94" spans="1:10" x14ac:dyDescent="0.35">
      <c r="A94" t="s">
        <v>1215</v>
      </c>
      <c r="B94" t="s">
        <v>145</v>
      </c>
      <c r="C94" t="s">
        <v>144</v>
      </c>
      <c r="D94" t="s">
        <v>146</v>
      </c>
      <c r="E94" t="s">
        <v>67</v>
      </c>
      <c r="F94" t="s">
        <v>74</v>
      </c>
      <c r="G94" t="s">
        <v>902</v>
      </c>
      <c r="H94" t="s">
        <v>102</v>
      </c>
      <c r="I94" t="s">
        <v>102</v>
      </c>
      <c r="J94" t="s">
        <v>70</v>
      </c>
    </row>
    <row r="95" spans="1:10" x14ac:dyDescent="0.35">
      <c r="A95" t="s">
        <v>1216</v>
      </c>
      <c r="B95" t="s">
        <v>148</v>
      </c>
      <c r="C95" t="s">
        <v>147</v>
      </c>
      <c r="D95" t="s">
        <v>149</v>
      </c>
      <c r="E95" t="s">
        <v>67</v>
      </c>
      <c r="F95" t="s">
        <v>74</v>
      </c>
      <c r="G95" t="s">
        <v>902</v>
      </c>
      <c r="H95" t="s">
        <v>102</v>
      </c>
      <c r="I95" t="s">
        <v>102</v>
      </c>
      <c r="J95" t="s">
        <v>70</v>
      </c>
    </row>
    <row r="96" spans="1:10" x14ac:dyDescent="0.35">
      <c r="A96" t="s">
        <v>1217</v>
      </c>
      <c r="B96" t="s">
        <v>151</v>
      </c>
      <c r="C96" t="s">
        <v>150</v>
      </c>
      <c r="D96" t="s">
        <v>152</v>
      </c>
      <c r="E96" t="s">
        <v>67</v>
      </c>
      <c r="F96" t="s">
        <v>74</v>
      </c>
      <c r="G96" t="s">
        <v>902</v>
      </c>
      <c r="H96" t="s">
        <v>102</v>
      </c>
      <c r="I96" t="s">
        <v>102</v>
      </c>
      <c r="J96" t="s">
        <v>70</v>
      </c>
    </row>
    <row r="97" spans="1:10" x14ac:dyDescent="0.35">
      <c r="A97" t="s">
        <v>1218</v>
      </c>
      <c r="B97" t="s">
        <v>154</v>
      </c>
      <c r="C97" t="s">
        <v>153</v>
      </c>
      <c r="D97" t="s">
        <v>155</v>
      </c>
      <c r="E97" t="s">
        <v>67</v>
      </c>
      <c r="F97" t="s">
        <v>74</v>
      </c>
      <c r="G97" t="s">
        <v>902</v>
      </c>
      <c r="H97" t="s">
        <v>156</v>
      </c>
      <c r="I97" t="s">
        <v>959</v>
      </c>
      <c r="J97" t="s">
        <v>70</v>
      </c>
    </row>
    <row r="98" spans="1:10" x14ac:dyDescent="0.35">
      <c r="A98" t="s">
        <v>1219</v>
      </c>
      <c r="B98" t="s">
        <v>158</v>
      </c>
      <c r="C98" t="s">
        <v>157</v>
      </c>
      <c r="D98" t="s">
        <v>159</v>
      </c>
      <c r="E98" t="s">
        <v>67</v>
      </c>
      <c r="F98" t="s">
        <v>74</v>
      </c>
      <c r="G98" t="s">
        <v>902</v>
      </c>
      <c r="H98" t="s">
        <v>106</v>
      </c>
      <c r="I98" t="s">
        <v>927</v>
      </c>
      <c r="J98" t="s">
        <v>70</v>
      </c>
    </row>
    <row r="99" spans="1:10" x14ac:dyDescent="0.35">
      <c r="A99" t="s">
        <v>1220</v>
      </c>
      <c r="B99" t="s">
        <v>161</v>
      </c>
      <c r="C99" t="s">
        <v>160</v>
      </c>
      <c r="D99" t="s">
        <v>162</v>
      </c>
      <c r="E99" t="s">
        <v>67</v>
      </c>
      <c r="F99" t="s">
        <v>74</v>
      </c>
      <c r="G99" t="s">
        <v>902</v>
      </c>
      <c r="H99" t="s">
        <v>102</v>
      </c>
      <c r="I99" t="s">
        <v>102</v>
      </c>
      <c r="J99" t="s">
        <v>163</v>
      </c>
    </row>
    <row r="100" spans="1:10" x14ac:dyDescent="0.35">
      <c r="A100" t="s">
        <v>1221</v>
      </c>
      <c r="B100" t="s">
        <v>478</v>
      </c>
      <c r="C100" t="s">
        <v>477</v>
      </c>
      <c r="D100" t="s">
        <v>479</v>
      </c>
      <c r="E100" t="s">
        <v>348</v>
      </c>
      <c r="F100" t="s">
        <v>74</v>
      </c>
      <c r="G100" t="s">
        <v>902</v>
      </c>
      <c r="H100" t="s">
        <v>102</v>
      </c>
      <c r="I100" t="s">
        <v>102</v>
      </c>
      <c r="J100" t="s">
        <v>134</v>
      </c>
    </row>
    <row r="101" spans="1:10" x14ac:dyDescent="0.35">
      <c r="A101" t="s">
        <v>1222</v>
      </c>
      <c r="B101" t="s">
        <v>501</v>
      </c>
      <c r="C101" t="s">
        <v>500</v>
      </c>
      <c r="D101" t="s">
        <v>502</v>
      </c>
      <c r="E101" t="s">
        <v>348</v>
      </c>
      <c r="F101" t="s">
        <v>74</v>
      </c>
      <c r="G101" t="s">
        <v>902</v>
      </c>
      <c r="H101" t="s">
        <v>106</v>
      </c>
      <c r="I101" t="s">
        <v>927</v>
      </c>
      <c r="J101" t="s">
        <v>70</v>
      </c>
    </row>
    <row r="102" spans="1:10" x14ac:dyDescent="0.35">
      <c r="A102" t="s">
        <v>1223</v>
      </c>
      <c r="B102" t="s">
        <v>504</v>
      </c>
      <c r="C102" t="s">
        <v>503</v>
      </c>
      <c r="D102" t="s">
        <v>505</v>
      </c>
      <c r="E102" t="s">
        <v>348</v>
      </c>
      <c r="F102" t="s">
        <v>74</v>
      </c>
      <c r="G102" t="s">
        <v>902</v>
      </c>
      <c r="H102" t="s">
        <v>506</v>
      </c>
      <c r="I102" t="s">
        <v>1392</v>
      </c>
      <c r="J102" t="s">
        <v>70</v>
      </c>
    </row>
    <row r="103" spans="1:10" x14ac:dyDescent="0.35">
      <c r="A103" t="s">
        <v>1224</v>
      </c>
      <c r="B103" t="s">
        <v>518</v>
      </c>
      <c r="C103" t="s">
        <v>517</v>
      </c>
      <c r="D103" t="s">
        <v>519</v>
      </c>
      <c r="E103" t="s">
        <v>348</v>
      </c>
      <c r="F103" t="s">
        <v>74</v>
      </c>
      <c r="G103" t="s">
        <v>902</v>
      </c>
      <c r="H103" t="s">
        <v>106</v>
      </c>
      <c r="I103" t="s">
        <v>927</v>
      </c>
      <c r="J103" t="s">
        <v>70</v>
      </c>
    </row>
    <row r="104" spans="1:10" x14ac:dyDescent="0.35">
      <c r="A104" t="s">
        <v>1225</v>
      </c>
      <c r="B104" t="s">
        <v>268</v>
      </c>
      <c r="C104" t="s">
        <v>267</v>
      </c>
      <c r="D104" t="s">
        <v>269</v>
      </c>
      <c r="E104" t="s">
        <v>67</v>
      </c>
      <c r="F104" t="s">
        <v>270</v>
      </c>
      <c r="G104" t="s">
        <v>901</v>
      </c>
      <c r="H104" t="s">
        <v>271</v>
      </c>
      <c r="I104" t="s">
        <v>1393</v>
      </c>
      <c r="J104" t="s">
        <v>70</v>
      </c>
    </row>
    <row r="105" spans="1:10" x14ac:dyDescent="0.35">
      <c r="A105" t="s">
        <v>1226</v>
      </c>
      <c r="B105" t="s">
        <v>119</v>
      </c>
      <c r="C105" t="s">
        <v>118</v>
      </c>
      <c r="D105" t="s">
        <v>120</v>
      </c>
      <c r="E105" t="s">
        <v>67</v>
      </c>
      <c r="F105" t="s">
        <v>121</v>
      </c>
      <c r="G105" t="s">
        <v>903</v>
      </c>
      <c r="H105" t="s">
        <v>122</v>
      </c>
      <c r="I105" t="s">
        <v>922</v>
      </c>
      <c r="J105" t="s">
        <v>70</v>
      </c>
    </row>
    <row r="106" spans="1:10" x14ac:dyDescent="0.35">
      <c r="A106" t="s">
        <v>1227</v>
      </c>
      <c r="B106" t="s">
        <v>124</v>
      </c>
      <c r="C106" t="s">
        <v>123</v>
      </c>
      <c r="D106" t="s">
        <v>125</v>
      </c>
      <c r="E106" t="s">
        <v>67</v>
      </c>
      <c r="F106" t="s">
        <v>121</v>
      </c>
      <c r="G106" t="s">
        <v>903</v>
      </c>
      <c r="H106" t="s">
        <v>126</v>
      </c>
      <c r="I106" t="s">
        <v>1394</v>
      </c>
      <c r="J106" t="s">
        <v>70</v>
      </c>
    </row>
    <row r="107" spans="1:10" x14ac:dyDescent="0.35">
      <c r="A107" t="s">
        <v>1228</v>
      </c>
      <c r="B107" t="s">
        <v>427</v>
      </c>
      <c r="C107" t="s">
        <v>426</v>
      </c>
      <c r="D107" t="s">
        <v>428</v>
      </c>
      <c r="E107" t="s">
        <v>348</v>
      </c>
      <c r="F107" t="s">
        <v>121</v>
      </c>
      <c r="G107" t="s">
        <v>903</v>
      </c>
      <c r="H107" t="s">
        <v>429</v>
      </c>
      <c r="I107" t="s">
        <v>940</v>
      </c>
      <c r="J107" t="s">
        <v>70</v>
      </c>
    </row>
    <row r="108" spans="1:10" x14ac:dyDescent="0.35">
      <c r="A108" t="s">
        <v>1229</v>
      </c>
      <c r="B108" t="s">
        <v>295</v>
      </c>
      <c r="C108" t="s">
        <v>294</v>
      </c>
      <c r="D108" t="s">
        <v>296</v>
      </c>
      <c r="E108" t="s">
        <v>287</v>
      </c>
      <c r="F108" t="s">
        <v>121</v>
      </c>
      <c r="G108" t="s">
        <v>903</v>
      </c>
      <c r="H108" t="s">
        <v>297</v>
      </c>
      <c r="I108" t="s">
        <v>1395</v>
      </c>
      <c r="J108" t="s">
        <v>168</v>
      </c>
    </row>
    <row r="109" spans="1:10" x14ac:dyDescent="0.35">
      <c r="A109" t="s">
        <v>1230</v>
      </c>
      <c r="B109" t="s">
        <v>434</v>
      </c>
      <c r="C109" t="s">
        <v>433</v>
      </c>
      <c r="D109" t="s">
        <v>435</v>
      </c>
      <c r="E109" t="s">
        <v>348</v>
      </c>
      <c r="F109" t="s">
        <v>121</v>
      </c>
      <c r="G109" t="s">
        <v>903</v>
      </c>
      <c r="H109" t="s">
        <v>297</v>
      </c>
      <c r="I109" t="s">
        <v>1395</v>
      </c>
      <c r="J109" t="s">
        <v>163</v>
      </c>
    </row>
    <row r="110" spans="1:10" x14ac:dyDescent="0.35">
      <c r="A110" t="s">
        <v>1231</v>
      </c>
      <c r="B110" t="s">
        <v>280</v>
      </c>
      <c r="C110" t="s">
        <v>279</v>
      </c>
      <c r="D110" t="s">
        <v>281</v>
      </c>
      <c r="E110" t="s">
        <v>282</v>
      </c>
      <c r="F110" t="s">
        <v>121</v>
      </c>
      <c r="G110" t="s">
        <v>903</v>
      </c>
      <c r="H110" t="s">
        <v>283</v>
      </c>
      <c r="I110" t="s">
        <v>963</v>
      </c>
      <c r="J110" t="s">
        <v>70</v>
      </c>
    </row>
    <row r="111" spans="1:10" x14ac:dyDescent="0.35">
      <c r="A111" t="s">
        <v>1232</v>
      </c>
      <c r="B111" t="s">
        <v>165</v>
      </c>
      <c r="C111" t="s">
        <v>164</v>
      </c>
      <c r="D111" t="s">
        <v>166</v>
      </c>
      <c r="E111" t="s">
        <v>67</v>
      </c>
      <c r="F111" t="s">
        <v>121</v>
      </c>
      <c r="G111" t="s">
        <v>903</v>
      </c>
      <c r="H111" t="s">
        <v>167</v>
      </c>
      <c r="I111" t="s">
        <v>946</v>
      </c>
      <c r="J111" t="s">
        <v>168</v>
      </c>
    </row>
    <row r="112" spans="1:10" x14ac:dyDescent="0.35">
      <c r="A112" t="s">
        <v>1233</v>
      </c>
      <c r="B112" t="s">
        <v>174</v>
      </c>
      <c r="C112" t="s">
        <v>173</v>
      </c>
      <c r="D112" t="s">
        <v>175</v>
      </c>
      <c r="E112" t="s">
        <v>67</v>
      </c>
      <c r="F112" t="s">
        <v>121</v>
      </c>
      <c r="G112" t="s">
        <v>903</v>
      </c>
      <c r="H112" t="s">
        <v>176</v>
      </c>
      <c r="I112" t="s">
        <v>949</v>
      </c>
      <c r="J112" t="s">
        <v>70</v>
      </c>
    </row>
    <row r="113" spans="1:10" x14ac:dyDescent="0.35">
      <c r="A113" t="s">
        <v>1234</v>
      </c>
      <c r="B113" t="s">
        <v>459</v>
      </c>
      <c r="C113" t="s">
        <v>458</v>
      </c>
      <c r="D113" t="s">
        <v>460</v>
      </c>
      <c r="E113" t="s">
        <v>348</v>
      </c>
      <c r="F113" t="s">
        <v>121</v>
      </c>
      <c r="G113" t="s">
        <v>903</v>
      </c>
      <c r="H113" t="s">
        <v>461</v>
      </c>
      <c r="I113" t="s">
        <v>1396</v>
      </c>
      <c r="J113" t="s">
        <v>212</v>
      </c>
    </row>
    <row r="114" spans="1:10" x14ac:dyDescent="0.35">
      <c r="A114" t="s">
        <v>1235</v>
      </c>
      <c r="B114" t="s">
        <v>230</v>
      </c>
      <c r="C114" t="s">
        <v>229</v>
      </c>
      <c r="D114" t="s">
        <v>231</v>
      </c>
      <c r="E114" t="s">
        <v>67</v>
      </c>
      <c r="F114" t="s">
        <v>121</v>
      </c>
      <c r="G114" t="s">
        <v>903</v>
      </c>
      <c r="H114" t="s">
        <v>232</v>
      </c>
      <c r="I114" t="s">
        <v>963</v>
      </c>
      <c r="J114" t="s">
        <v>70</v>
      </c>
    </row>
    <row r="115" spans="1:10" x14ac:dyDescent="0.35">
      <c r="A115" t="s">
        <v>1236</v>
      </c>
      <c r="B115" t="s">
        <v>257</v>
      </c>
      <c r="C115" t="s">
        <v>256</v>
      </c>
      <c r="D115" t="s">
        <v>258</v>
      </c>
      <c r="E115" t="s">
        <v>67</v>
      </c>
      <c r="F115" t="s">
        <v>121</v>
      </c>
      <c r="G115" t="s">
        <v>903</v>
      </c>
      <c r="H115" t="s">
        <v>259</v>
      </c>
      <c r="I115" t="s">
        <v>926</v>
      </c>
      <c r="J115" t="s">
        <v>70</v>
      </c>
    </row>
    <row r="116" spans="1:10" x14ac:dyDescent="0.35">
      <c r="A116" t="s">
        <v>1237</v>
      </c>
      <c r="B116" t="s">
        <v>261</v>
      </c>
      <c r="C116" t="s">
        <v>260</v>
      </c>
      <c r="D116" t="s">
        <v>262</v>
      </c>
      <c r="E116" t="s">
        <v>67</v>
      </c>
      <c r="F116" t="s">
        <v>121</v>
      </c>
      <c r="G116" t="s">
        <v>903</v>
      </c>
      <c r="H116" t="s">
        <v>263</v>
      </c>
      <c r="I116" t="s">
        <v>949</v>
      </c>
      <c r="J116" t="s">
        <v>70</v>
      </c>
    </row>
    <row r="117" spans="1:10" x14ac:dyDescent="0.35">
      <c r="A117" t="s">
        <v>1238</v>
      </c>
      <c r="B117" t="s">
        <v>265</v>
      </c>
      <c r="C117" t="s">
        <v>264</v>
      </c>
      <c r="D117" t="s">
        <v>266</v>
      </c>
      <c r="E117" t="s">
        <v>67</v>
      </c>
      <c r="F117" t="s">
        <v>121</v>
      </c>
      <c r="G117" t="s">
        <v>903</v>
      </c>
      <c r="H117" t="s">
        <v>122</v>
      </c>
      <c r="I117" t="s">
        <v>922</v>
      </c>
      <c r="J117" t="s">
        <v>70</v>
      </c>
    </row>
    <row r="118" spans="1:10" x14ac:dyDescent="0.35">
      <c r="A118" t="s">
        <v>1239</v>
      </c>
      <c r="B118" t="s">
        <v>521</v>
      </c>
      <c r="C118" t="s">
        <v>520</v>
      </c>
      <c r="D118" t="s">
        <v>522</v>
      </c>
      <c r="E118" t="s">
        <v>348</v>
      </c>
      <c r="F118" t="s">
        <v>121</v>
      </c>
      <c r="G118" t="s">
        <v>903</v>
      </c>
      <c r="H118" t="s">
        <v>176</v>
      </c>
      <c r="I118" t="s">
        <v>949</v>
      </c>
      <c r="J118" t="s">
        <v>70</v>
      </c>
    </row>
    <row r="119" spans="1:10" x14ac:dyDescent="0.35">
      <c r="A119" t="s">
        <v>1240</v>
      </c>
      <c r="B119" t="s">
        <v>524</v>
      </c>
      <c r="C119" t="s">
        <v>523</v>
      </c>
      <c r="D119" t="s">
        <v>525</v>
      </c>
      <c r="E119" t="s">
        <v>348</v>
      </c>
      <c r="F119" t="s">
        <v>121</v>
      </c>
      <c r="G119" t="s">
        <v>903</v>
      </c>
      <c r="H119" t="s">
        <v>176</v>
      </c>
      <c r="I119" t="s">
        <v>949</v>
      </c>
      <c r="J119" t="s">
        <v>70</v>
      </c>
    </row>
  </sheetData>
  <pageMargins left="0.7" right="0.7" top="0.75" bottom="0.75" header="0.3" footer="0.3"/>
  <pageSetup orientation="portrait" r:id="rId1"/>
  <ignoredErrors>
    <ignoredError sqref="I3:I4 I5"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AF1D-1BE9-AF44-AE33-6FA4FA6DC884}">
  <dimension ref="A1:H126"/>
  <sheetViews>
    <sheetView zoomScaleNormal="100" workbookViewId="0">
      <selection activeCell="A12" sqref="A12"/>
    </sheetView>
  </sheetViews>
  <sheetFormatPr defaultColWidth="8.81640625" defaultRowHeight="14.5" x14ac:dyDescent="0.35"/>
  <cols>
    <col min="1" max="1" width="41.453125" customWidth="1"/>
    <col min="2" max="2" width="40.7265625" customWidth="1"/>
    <col min="3" max="3" width="11.7265625" customWidth="1"/>
    <col min="4" max="4" width="28.1796875" customWidth="1"/>
    <col min="5" max="5" width="14.26953125" customWidth="1"/>
    <col min="6" max="6" width="23.7265625" customWidth="1"/>
    <col min="7" max="7" width="17.7265625" customWidth="1"/>
    <col min="8" max="8" width="91.7265625" customWidth="1"/>
  </cols>
  <sheetData>
    <row r="1" spans="1:8" x14ac:dyDescent="0.35">
      <c r="A1" t="s">
        <v>979</v>
      </c>
      <c r="B1" t="s">
        <v>55</v>
      </c>
      <c r="C1" t="s">
        <v>530</v>
      </c>
      <c r="D1" t="s">
        <v>53</v>
      </c>
      <c r="E1" t="s">
        <v>980</v>
      </c>
      <c r="F1" t="s">
        <v>907</v>
      </c>
      <c r="G1" t="s">
        <v>52</v>
      </c>
      <c r="H1" t="s">
        <v>531</v>
      </c>
    </row>
    <row r="2" spans="1:8" x14ac:dyDescent="0.35">
      <c r="A2" t="s">
        <v>981</v>
      </c>
      <c r="B2" t="s">
        <v>56</v>
      </c>
    </row>
    <row r="3" spans="1:8" x14ac:dyDescent="0.35">
      <c r="A3" t="s">
        <v>1241</v>
      </c>
      <c r="B3" t="s">
        <v>543</v>
      </c>
      <c r="C3" t="s">
        <v>542</v>
      </c>
      <c r="D3" t="s">
        <v>68</v>
      </c>
      <c r="E3" t="s">
        <v>894</v>
      </c>
      <c r="F3" t="s">
        <v>908</v>
      </c>
      <c r="G3" t="s">
        <v>534</v>
      </c>
      <c r="H3" t="s">
        <v>544</v>
      </c>
    </row>
    <row r="4" spans="1:8" x14ac:dyDescent="0.35">
      <c r="A4" t="s">
        <v>1242</v>
      </c>
      <c r="B4" t="s">
        <v>546</v>
      </c>
      <c r="C4" t="s">
        <v>545</v>
      </c>
      <c r="D4" t="s">
        <v>68</v>
      </c>
      <c r="E4" t="s">
        <v>894</v>
      </c>
      <c r="F4" t="s">
        <v>909</v>
      </c>
      <c r="G4" t="s">
        <v>534</v>
      </c>
      <c r="H4" t="s">
        <v>547</v>
      </c>
    </row>
    <row r="5" spans="1:8" x14ac:dyDescent="0.35">
      <c r="A5" t="s">
        <v>1243</v>
      </c>
      <c r="B5" t="s">
        <v>595</v>
      </c>
      <c r="C5" t="s">
        <v>594</v>
      </c>
      <c r="D5" t="s">
        <v>68</v>
      </c>
      <c r="E5" t="s">
        <v>894</v>
      </c>
      <c r="F5" t="s">
        <v>910</v>
      </c>
      <c r="G5" t="s">
        <v>574</v>
      </c>
      <c r="H5" t="s">
        <v>596</v>
      </c>
    </row>
    <row r="6" spans="1:8" x14ac:dyDescent="0.35">
      <c r="A6" t="s">
        <v>1244</v>
      </c>
      <c r="B6" t="s">
        <v>601</v>
      </c>
      <c r="C6" t="s">
        <v>600</v>
      </c>
      <c r="D6" t="s">
        <v>68</v>
      </c>
      <c r="E6" t="s">
        <v>894</v>
      </c>
      <c r="F6" t="s">
        <v>911</v>
      </c>
      <c r="G6" t="s">
        <v>574</v>
      </c>
      <c r="H6" t="s">
        <v>602</v>
      </c>
    </row>
    <row r="7" spans="1:8" x14ac:dyDescent="0.35">
      <c r="A7" t="s">
        <v>1245</v>
      </c>
      <c r="B7" t="s">
        <v>592</v>
      </c>
      <c r="C7" t="s">
        <v>591</v>
      </c>
      <c r="D7" t="s">
        <v>68</v>
      </c>
      <c r="E7" t="s">
        <v>894</v>
      </c>
      <c r="F7" t="s">
        <v>916</v>
      </c>
      <c r="G7" t="s">
        <v>574</v>
      </c>
      <c r="H7" t="s">
        <v>593</v>
      </c>
    </row>
    <row r="8" spans="1:8" x14ac:dyDescent="0.35">
      <c r="A8" t="s">
        <v>1246</v>
      </c>
      <c r="B8" t="s">
        <v>558</v>
      </c>
      <c r="C8" t="s">
        <v>557</v>
      </c>
      <c r="D8" t="s">
        <v>68</v>
      </c>
      <c r="E8" t="s">
        <v>894</v>
      </c>
      <c r="F8" t="s">
        <v>916</v>
      </c>
      <c r="G8" t="s">
        <v>534</v>
      </c>
      <c r="H8" t="s">
        <v>559</v>
      </c>
    </row>
    <row r="9" spans="1:8" x14ac:dyDescent="0.35">
      <c r="A9" t="s">
        <v>1247</v>
      </c>
      <c r="B9" t="s">
        <v>561</v>
      </c>
      <c r="C9" t="s">
        <v>560</v>
      </c>
      <c r="D9" t="s">
        <v>68</v>
      </c>
      <c r="E9" t="s">
        <v>894</v>
      </c>
      <c r="F9" t="s">
        <v>910</v>
      </c>
      <c r="G9" t="s">
        <v>534</v>
      </c>
      <c r="H9" t="s">
        <v>562</v>
      </c>
    </row>
    <row r="10" spans="1:8" x14ac:dyDescent="0.35">
      <c r="A10" t="s">
        <v>1248</v>
      </c>
      <c r="B10" t="s">
        <v>570</v>
      </c>
      <c r="C10" t="s">
        <v>569</v>
      </c>
      <c r="D10" t="s">
        <v>68</v>
      </c>
      <c r="E10" t="s">
        <v>894</v>
      </c>
      <c r="F10" t="s">
        <v>933</v>
      </c>
      <c r="G10" t="s">
        <v>534</v>
      </c>
      <c r="H10" t="s">
        <v>571</v>
      </c>
    </row>
    <row r="11" spans="1:8" x14ac:dyDescent="0.35">
      <c r="A11" t="s">
        <v>1249</v>
      </c>
      <c r="B11" t="s">
        <v>577</v>
      </c>
      <c r="C11" t="s">
        <v>576</v>
      </c>
      <c r="D11" t="s">
        <v>68</v>
      </c>
      <c r="E11" t="s">
        <v>894</v>
      </c>
      <c r="F11" t="s">
        <v>908</v>
      </c>
      <c r="G11" t="s">
        <v>574</v>
      </c>
      <c r="H11" t="s">
        <v>578</v>
      </c>
    </row>
    <row r="12" spans="1:8" x14ac:dyDescent="0.35">
      <c r="A12" t="s">
        <v>1250</v>
      </c>
      <c r="B12" t="s">
        <v>567</v>
      </c>
      <c r="C12" t="s">
        <v>566</v>
      </c>
      <c r="D12" t="s">
        <v>68</v>
      </c>
      <c r="E12" t="s">
        <v>894</v>
      </c>
      <c r="F12" t="s">
        <v>911</v>
      </c>
      <c r="G12" t="s">
        <v>534</v>
      </c>
      <c r="H12" t="s">
        <v>568</v>
      </c>
    </row>
    <row r="13" spans="1:8" x14ac:dyDescent="0.35">
      <c r="A13" t="s">
        <v>1251</v>
      </c>
      <c r="B13" t="s">
        <v>580</v>
      </c>
      <c r="C13" t="s">
        <v>579</v>
      </c>
      <c r="D13" t="s">
        <v>68</v>
      </c>
      <c r="E13" t="s">
        <v>894</v>
      </c>
      <c r="F13" t="s">
        <v>909</v>
      </c>
      <c r="G13" t="s">
        <v>574</v>
      </c>
      <c r="H13" t="s">
        <v>581</v>
      </c>
    </row>
    <row r="14" spans="1:8" x14ac:dyDescent="0.35">
      <c r="A14" t="s">
        <v>1252</v>
      </c>
      <c r="B14" t="s">
        <v>586</v>
      </c>
      <c r="C14" t="s">
        <v>585</v>
      </c>
      <c r="D14" t="s">
        <v>68</v>
      </c>
      <c r="E14" t="s">
        <v>894</v>
      </c>
      <c r="F14" t="s">
        <v>947</v>
      </c>
      <c r="G14" t="s">
        <v>574</v>
      </c>
      <c r="H14" t="s">
        <v>587</v>
      </c>
    </row>
    <row r="15" spans="1:8" x14ac:dyDescent="0.35">
      <c r="A15" t="s">
        <v>1253</v>
      </c>
      <c r="B15" t="s">
        <v>552</v>
      </c>
      <c r="C15" t="s">
        <v>551</v>
      </c>
      <c r="D15" t="s">
        <v>68</v>
      </c>
      <c r="E15" t="s">
        <v>894</v>
      </c>
      <c r="F15" t="s">
        <v>947</v>
      </c>
      <c r="G15" t="s">
        <v>534</v>
      </c>
      <c r="H15" t="s">
        <v>553</v>
      </c>
    </row>
    <row r="16" spans="1:8" x14ac:dyDescent="0.35">
      <c r="A16" t="s">
        <v>1254</v>
      </c>
      <c r="B16" t="s">
        <v>573</v>
      </c>
      <c r="C16" t="s">
        <v>572</v>
      </c>
      <c r="D16" t="s">
        <v>68</v>
      </c>
      <c r="E16" t="s">
        <v>894</v>
      </c>
      <c r="F16" t="s">
        <v>951</v>
      </c>
      <c r="G16" t="s">
        <v>574</v>
      </c>
      <c r="H16" t="s">
        <v>575</v>
      </c>
    </row>
    <row r="17" spans="1:8" x14ac:dyDescent="0.35">
      <c r="A17" t="s">
        <v>1255</v>
      </c>
      <c r="B17" t="s">
        <v>540</v>
      </c>
      <c r="C17" t="s">
        <v>539</v>
      </c>
      <c r="D17" t="s">
        <v>68</v>
      </c>
      <c r="E17" t="s">
        <v>894</v>
      </c>
      <c r="F17" t="s">
        <v>951</v>
      </c>
      <c r="G17" t="s">
        <v>534</v>
      </c>
      <c r="H17" t="s">
        <v>541</v>
      </c>
    </row>
    <row r="18" spans="1:8" x14ac:dyDescent="0.35">
      <c r="A18" t="s">
        <v>1256</v>
      </c>
      <c r="B18" t="s">
        <v>533</v>
      </c>
      <c r="C18" t="s">
        <v>532</v>
      </c>
      <c r="D18" t="s">
        <v>68</v>
      </c>
      <c r="E18" t="s">
        <v>894</v>
      </c>
      <c r="F18" t="s">
        <v>957</v>
      </c>
      <c r="G18" t="s">
        <v>534</v>
      </c>
      <c r="H18" t="s">
        <v>535</v>
      </c>
    </row>
    <row r="19" spans="1:8" x14ac:dyDescent="0.35">
      <c r="A19" t="s">
        <v>1257</v>
      </c>
      <c r="B19" t="s">
        <v>583</v>
      </c>
      <c r="C19" t="s">
        <v>582</v>
      </c>
      <c r="D19" t="s">
        <v>68</v>
      </c>
      <c r="E19" t="s">
        <v>894</v>
      </c>
      <c r="F19" t="s">
        <v>962</v>
      </c>
      <c r="G19" t="s">
        <v>574</v>
      </c>
      <c r="H19" t="s">
        <v>584</v>
      </c>
    </row>
    <row r="20" spans="1:8" x14ac:dyDescent="0.35">
      <c r="A20" t="s">
        <v>1258</v>
      </c>
      <c r="B20" t="s">
        <v>549</v>
      </c>
      <c r="C20" t="s">
        <v>548</v>
      </c>
      <c r="D20" t="s">
        <v>68</v>
      </c>
      <c r="E20" t="s">
        <v>894</v>
      </c>
      <c r="F20" t="s">
        <v>962</v>
      </c>
      <c r="G20" t="s">
        <v>534</v>
      </c>
      <c r="H20" t="s">
        <v>550</v>
      </c>
    </row>
    <row r="21" spans="1:8" x14ac:dyDescent="0.35">
      <c r="A21" t="s">
        <v>1259</v>
      </c>
      <c r="B21" t="s">
        <v>598</v>
      </c>
      <c r="C21" t="s">
        <v>597</v>
      </c>
      <c r="D21" t="s">
        <v>68</v>
      </c>
      <c r="E21" t="s">
        <v>894</v>
      </c>
      <c r="F21" t="s">
        <v>969</v>
      </c>
      <c r="G21" t="s">
        <v>574</v>
      </c>
      <c r="H21" t="s">
        <v>599</v>
      </c>
    </row>
    <row r="22" spans="1:8" x14ac:dyDescent="0.35">
      <c r="A22" t="s">
        <v>1260</v>
      </c>
      <c r="B22" t="s">
        <v>564</v>
      </c>
      <c r="C22" t="s">
        <v>563</v>
      </c>
      <c r="D22" t="s">
        <v>68</v>
      </c>
      <c r="E22" t="s">
        <v>894</v>
      </c>
      <c r="F22" t="s">
        <v>969</v>
      </c>
      <c r="G22" t="s">
        <v>534</v>
      </c>
      <c r="H22" t="s">
        <v>565</v>
      </c>
    </row>
    <row r="23" spans="1:8" x14ac:dyDescent="0.35">
      <c r="A23" t="s">
        <v>1261</v>
      </c>
      <c r="B23" t="s">
        <v>589</v>
      </c>
      <c r="C23" t="s">
        <v>588</v>
      </c>
      <c r="D23" t="s">
        <v>68</v>
      </c>
      <c r="E23" t="s">
        <v>894</v>
      </c>
      <c r="F23" t="s">
        <v>971</v>
      </c>
      <c r="G23" t="s">
        <v>574</v>
      </c>
      <c r="H23" t="s">
        <v>590</v>
      </c>
    </row>
    <row r="24" spans="1:8" x14ac:dyDescent="0.35">
      <c r="A24" t="s">
        <v>1262</v>
      </c>
      <c r="B24" t="s">
        <v>555</v>
      </c>
      <c r="C24" t="s">
        <v>554</v>
      </c>
      <c r="D24" t="s">
        <v>68</v>
      </c>
      <c r="E24" t="s">
        <v>894</v>
      </c>
      <c r="F24" t="s">
        <v>971</v>
      </c>
      <c r="G24" t="s">
        <v>534</v>
      </c>
      <c r="H24" t="s">
        <v>556</v>
      </c>
    </row>
    <row r="25" spans="1:8" x14ac:dyDescent="0.35">
      <c r="A25" t="s">
        <v>1263</v>
      </c>
      <c r="B25" t="s">
        <v>537</v>
      </c>
      <c r="C25" t="s">
        <v>536</v>
      </c>
      <c r="D25" t="s">
        <v>68</v>
      </c>
      <c r="E25" t="s">
        <v>894</v>
      </c>
      <c r="F25" t="s">
        <v>974</v>
      </c>
      <c r="G25" t="s">
        <v>534</v>
      </c>
      <c r="H25" t="s">
        <v>538</v>
      </c>
    </row>
    <row r="26" spans="1:8" x14ac:dyDescent="0.35">
      <c r="A26" t="s">
        <v>1264</v>
      </c>
      <c r="B26" t="s">
        <v>604</v>
      </c>
      <c r="C26" t="s">
        <v>603</v>
      </c>
      <c r="D26" t="s">
        <v>68</v>
      </c>
      <c r="E26" t="s">
        <v>894</v>
      </c>
      <c r="F26" t="s">
        <v>975</v>
      </c>
      <c r="G26" t="s">
        <v>574</v>
      </c>
      <c r="H26" t="s">
        <v>605</v>
      </c>
    </row>
    <row r="27" spans="1:8" x14ac:dyDescent="0.35">
      <c r="A27" t="s">
        <v>1265</v>
      </c>
      <c r="B27" t="s">
        <v>611</v>
      </c>
      <c r="C27" t="s">
        <v>610</v>
      </c>
      <c r="D27" t="s">
        <v>608</v>
      </c>
      <c r="E27" t="s">
        <v>977</v>
      </c>
      <c r="F27" t="s">
        <v>915</v>
      </c>
      <c r="G27" t="s">
        <v>534</v>
      </c>
      <c r="H27" t="s">
        <v>612</v>
      </c>
    </row>
    <row r="28" spans="1:8" x14ac:dyDescent="0.35">
      <c r="A28" t="s">
        <v>1266</v>
      </c>
      <c r="B28" t="s">
        <v>614</v>
      </c>
      <c r="C28" t="s">
        <v>613</v>
      </c>
      <c r="D28" t="s">
        <v>608</v>
      </c>
      <c r="E28" t="s">
        <v>977</v>
      </c>
      <c r="F28" t="s">
        <v>918</v>
      </c>
      <c r="G28" t="s">
        <v>534</v>
      </c>
      <c r="H28" t="s">
        <v>615</v>
      </c>
    </row>
    <row r="29" spans="1:8" x14ac:dyDescent="0.35">
      <c r="A29" t="s">
        <v>1267</v>
      </c>
      <c r="B29" t="s">
        <v>617</v>
      </c>
      <c r="C29" t="s">
        <v>616</v>
      </c>
      <c r="D29" t="s">
        <v>608</v>
      </c>
      <c r="E29" t="s">
        <v>977</v>
      </c>
      <c r="F29" t="s">
        <v>928</v>
      </c>
      <c r="G29" t="s">
        <v>574</v>
      </c>
      <c r="H29" t="s">
        <v>618</v>
      </c>
    </row>
    <row r="30" spans="1:8" x14ac:dyDescent="0.35">
      <c r="A30" t="s">
        <v>1268</v>
      </c>
      <c r="B30" t="s">
        <v>620</v>
      </c>
      <c r="C30" t="s">
        <v>619</v>
      </c>
      <c r="D30" t="s">
        <v>608</v>
      </c>
      <c r="E30" t="s">
        <v>977</v>
      </c>
      <c r="F30" t="s">
        <v>929</v>
      </c>
      <c r="G30" t="s">
        <v>534</v>
      </c>
      <c r="H30" t="s">
        <v>621</v>
      </c>
    </row>
    <row r="31" spans="1:8" x14ac:dyDescent="0.35">
      <c r="A31" t="s">
        <v>1269</v>
      </c>
      <c r="B31" t="s">
        <v>623</v>
      </c>
      <c r="C31" t="s">
        <v>622</v>
      </c>
      <c r="D31" t="s">
        <v>608</v>
      </c>
      <c r="E31" t="s">
        <v>977</v>
      </c>
      <c r="F31" t="s">
        <v>930</v>
      </c>
      <c r="G31" t="s">
        <v>534</v>
      </c>
      <c r="H31" t="s">
        <v>624</v>
      </c>
    </row>
    <row r="32" spans="1:8" x14ac:dyDescent="0.35">
      <c r="A32" t="s">
        <v>1270</v>
      </c>
      <c r="B32" t="s">
        <v>626</v>
      </c>
      <c r="C32" t="s">
        <v>625</v>
      </c>
      <c r="D32" t="s">
        <v>608</v>
      </c>
      <c r="E32" t="s">
        <v>977</v>
      </c>
      <c r="F32" t="s">
        <v>934</v>
      </c>
      <c r="G32" t="s">
        <v>534</v>
      </c>
      <c r="H32" t="s">
        <v>627</v>
      </c>
    </row>
    <row r="33" spans="1:8" x14ac:dyDescent="0.35">
      <c r="A33" t="s">
        <v>1271</v>
      </c>
      <c r="B33" t="s">
        <v>653</v>
      </c>
      <c r="C33" t="s">
        <v>652</v>
      </c>
      <c r="D33" t="s">
        <v>608</v>
      </c>
      <c r="E33" t="s">
        <v>977</v>
      </c>
      <c r="F33" t="s">
        <v>935</v>
      </c>
      <c r="G33" t="s">
        <v>534</v>
      </c>
      <c r="H33" t="s">
        <v>654</v>
      </c>
    </row>
    <row r="34" spans="1:8" x14ac:dyDescent="0.35">
      <c r="A34" t="s">
        <v>1272</v>
      </c>
      <c r="B34" t="s">
        <v>629</v>
      </c>
      <c r="C34" t="s">
        <v>628</v>
      </c>
      <c r="D34" t="s">
        <v>608</v>
      </c>
      <c r="E34" t="s">
        <v>977</v>
      </c>
      <c r="F34" t="s">
        <v>938</v>
      </c>
      <c r="G34" t="s">
        <v>534</v>
      </c>
      <c r="H34" t="s">
        <v>630</v>
      </c>
    </row>
    <row r="35" spans="1:8" x14ac:dyDescent="0.35">
      <c r="A35" t="s">
        <v>1273</v>
      </c>
      <c r="B35" t="s">
        <v>656</v>
      </c>
      <c r="C35" t="s">
        <v>655</v>
      </c>
      <c r="D35" t="s">
        <v>608</v>
      </c>
      <c r="E35" t="s">
        <v>977</v>
      </c>
      <c r="F35" t="s">
        <v>942</v>
      </c>
      <c r="G35" t="s">
        <v>534</v>
      </c>
      <c r="H35" t="s">
        <v>657</v>
      </c>
    </row>
    <row r="36" spans="1:8" x14ac:dyDescent="0.35">
      <c r="A36" t="s">
        <v>1274</v>
      </c>
      <c r="B36" t="s">
        <v>632</v>
      </c>
      <c r="C36" t="s">
        <v>631</v>
      </c>
      <c r="D36" t="s">
        <v>608</v>
      </c>
      <c r="E36" t="s">
        <v>977</v>
      </c>
      <c r="F36" t="s">
        <v>944</v>
      </c>
      <c r="G36" t="s">
        <v>534</v>
      </c>
      <c r="H36" t="s">
        <v>633</v>
      </c>
    </row>
    <row r="37" spans="1:8" x14ac:dyDescent="0.35">
      <c r="A37" t="s">
        <v>1275</v>
      </c>
      <c r="B37" t="s">
        <v>635</v>
      </c>
      <c r="C37" t="s">
        <v>634</v>
      </c>
      <c r="D37" t="s">
        <v>608</v>
      </c>
      <c r="E37" t="s">
        <v>977</v>
      </c>
      <c r="F37" t="s">
        <v>948</v>
      </c>
      <c r="G37" t="s">
        <v>534</v>
      </c>
      <c r="H37" t="s">
        <v>636</v>
      </c>
    </row>
    <row r="38" spans="1:8" x14ac:dyDescent="0.35">
      <c r="A38" t="s">
        <v>1276</v>
      </c>
      <c r="B38" t="s">
        <v>638</v>
      </c>
      <c r="C38" t="s">
        <v>637</v>
      </c>
      <c r="D38" t="s">
        <v>608</v>
      </c>
      <c r="E38" t="s">
        <v>977</v>
      </c>
      <c r="F38" t="s">
        <v>952</v>
      </c>
      <c r="G38" t="s">
        <v>534</v>
      </c>
      <c r="H38" t="s">
        <v>639</v>
      </c>
    </row>
    <row r="39" spans="1:8" x14ac:dyDescent="0.35">
      <c r="A39" t="s">
        <v>1277</v>
      </c>
      <c r="B39" t="s">
        <v>644</v>
      </c>
      <c r="C39" t="s">
        <v>643</v>
      </c>
      <c r="D39" t="s">
        <v>608</v>
      </c>
      <c r="E39" t="s">
        <v>977</v>
      </c>
      <c r="F39" t="s">
        <v>953</v>
      </c>
      <c r="G39" t="s">
        <v>534</v>
      </c>
      <c r="H39" t="s">
        <v>645</v>
      </c>
    </row>
    <row r="40" spans="1:8" x14ac:dyDescent="0.35">
      <c r="A40" t="s">
        <v>1278</v>
      </c>
      <c r="B40" t="s">
        <v>659</v>
      </c>
      <c r="C40" t="s">
        <v>658</v>
      </c>
      <c r="D40" t="s">
        <v>608</v>
      </c>
      <c r="E40" t="s">
        <v>977</v>
      </c>
      <c r="F40" t="s">
        <v>960</v>
      </c>
      <c r="G40" t="s">
        <v>534</v>
      </c>
      <c r="H40" t="s">
        <v>660</v>
      </c>
    </row>
    <row r="41" spans="1:8" x14ac:dyDescent="0.35">
      <c r="A41" t="s">
        <v>1279</v>
      </c>
      <c r="B41" t="s">
        <v>607</v>
      </c>
      <c r="C41" t="s">
        <v>606</v>
      </c>
      <c r="D41" t="s">
        <v>608</v>
      </c>
      <c r="E41" t="s">
        <v>977</v>
      </c>
      <c r="F41" t="s">
        <v>970</v>
      </c>
      <c r="G41" t="s">
        <v>534</v>
      </c>
      <c r="H41" t="s">
        <v>609</v>
      </c>
    </row>
    <row r="42" spans="1:8" x14ac:dyDescent="0.35">
      <c r="A42" t="s">
        <v>1280</v>
      </c>
      <c r="B42" t="s">
        <v>641</v>
      </c>
      <c r="C42" t="s">
        <v>640</v>
      </c>
      <c r="D42" t="s">
        <v>608</v>
      </c>
      <c r="E42" t="s">
        <v>977</v>
      </c>
      <c r="F42" t="s">
        <v>972</v>
      </c>
      <c r="G42" t="s">
        <v>534</v>
      </c>
      <c r="H42" t="s">
        <v>642</v>
      </c>
    </row>
    <row r="43" spans="1:8" x14ac:dyDescent="0.35">
      <c r="A43" t="s">
        <v>1281</v>
      </c>
      <c r="B43" t="s">
        <v>647</v>
      </c>
      <c r="C43" t="s">
        <v>646</v>
      </c>
      <c r="D43" t="s">
        <v>608</v>
      </c>
      <c r="E43" t="s">
        <v>977</v>
      </c>
      <c r="F43" t="s">
        <v>976</v>
      </c>
      <c r="G43" t="s">
        <v>534</v>
      </c>
      <c r="H43" t="s">
        <v>648</v>
      </c>
    </row>
    <row r="44" spans="1:8" x14ac:dyDescent="0.35">
      <c r="A44" t="s">
        <v>1282</v>
      </c>
      <c r="B44" t="s">
        <v>650</v>
      </c>
      <c r="C44" t="s">
        <v>649</v>
      </c>
      <c r="D44" t="s">
        <v>608</v>
      </c>
      <c r="E44" t="s">
        <v>977</v>
      </c>
      <c r="F44" t="s">
        <v>953</v>
      </c>
      <c r="G44" t="s">
        <v>534</v>
      </c>
      <c r="H44" t="s">
        <v>651</v>
      </c>
    </row>
    <row r="45" spans="1:8" x14ac:dyDescent="0.35">
      <c r="A45" t="s">
        <v>1283</v>
      </c>
      <c r="B45" t="s">
        <v>669</v>
      </c>
      <c r="C45" t="s">
        <v>668</v>
      </c>
      <c r="D45" t="s">
        <v>663</v>
      </c>
      <c r="E45" t="s">
        <v>978</v>
      </c>
      <c r="F45" t="s">
        <v>925</v>
      </c>
      <c r="G45" t="s">
        <v>534</v>
      </c>
      <c r="H45" t="s">
        <v>670</v>
      </c>
    </row>
    <row r="46" spans="1:8" x14ac:dyDescent="0.35">
      <c r="A46" t="s">
        <v>1284</v>
      </c>
      <c r="B46" t="s">
        <v>693</v>
      </c>
      <c r="C46" t="s">
        <v>692</v>
      </c>
      <c r="D46" t="s">
        <v>663</v>
      </c>
      <c r="E46" t="s">
        <v>978</v>
      </c>
      <c r="F46" t="s">
        <v>931</v>
      </c>
      <c r="G46" t="s">
        <v>534</v>
      </c>
      <c r="H46" t="s">
        <v>694</v>
      </c>
    </row>
    <row r="47" spans="1:8" x14ac:dyDescent="0.35">
      <c r="A47" t="s">
        <v>1285</v>
      </c>
      <c r="B47" t="s">
        <v>687</v>
      </c>
      <c r="C47" t="s">
        <v>686</v>
      </c>
      <c r="D47" t="s">
        <v>663</v>
      </c>
      <c r="E47" t="s">
        <v>978</v>
      </c>
      <c r="F47" t="s">
        <v>932</v>
      </c>
      <c r="G47" t="s">
        <v>534</v>
      </c>
      <c r="H47" t="s">
        <v>688</v>
      </c>
    </row>
    <row r="48" spans="1:8" x14ac:dyDescent="0.35">
      <c r="A48" t="s">
        <v>1286</v>
      </c>
      <c r="B48" t="s">
        <v>666</v>
      </c>
      <c r="C48" t="s">
        <v>665</v>
      </c>
      <c r="D48" t="s">
        <v>663</v>
      </c>
      <c r="E48" t="s">
        <v>978</v>
      </c>
      <c r="F48" t="s">
        <v>936</v>
      </c>
      <c r="G48" t="s">
        <v>534</v>
      </c>
      <c r="H48" t="s">
        <v>667</v>
      </c>
    </row>
    <row r="49" spans="1:8" x14ac:dyDescent="0.35">
      <c r="A49" t="s">
        <v>1287</v>
      </c>
      <c r="B49" t="s">
        <v>702</v>
      </c>
      <c r="C49" t="s">
        <v>701</v>
      </c>
      <c r="D49" t="s">
        <v>663</v>
      </c>
      <c r="E49" t="s">
        <v>978</v>
      </c>
      <c r="F49" t="s">
        <v>937</v>
      </c>
      <c r="G49" t="s">
        <v>534</v>
      </c>
      <c r="H49" t="s">
        <v>703</v>
      </c>
    </row>
    <row r="50" spans="1:8" x14ac:dyDescent="0.35">
      <c r="A50" t="s">
        <v>1288</v>
      </c>
      <c r="B50" t="s">
        <v>681</v>
      </c>
      <c r="C50" t="s">
        <v>680</v>
      </c>
      <c r="D50" t="s">
        <v>663</v>
      </c>
      <c r="E50" t="s">
        <v>978</v>
      </c>
      <c r="F50" t="s">
        <v>939</v>
      </c>
      <c r="G50" t="s">
        <v>534</v>
      </c>
      <c r="H50" t="s">
        <v>682</v>
      </c>
    </row>
    <row r="51" spans="1:8" x14ac:dyDescent="0.35">
      <c r="A51" t="s">
        <v>1289</v>
      </c>
      <c r="B51" t="s">
        <v>705</v>
      </c>
      <c r="C51" t="s">
        <v>704</v>
      </c>
      <c r="D51" t="s">
        <v>663</v>
      </c>
      <c r="E51" t="s">
        <v>978</v>
      </c>
      <c r="F51" t="s">
        <v>950</v>
      </c>
      <c r="G51" t="s">
        <v>534</v>
      </c>
      <c r="H51" t="s">
        <v>706</v>
      </c>
    </row>
    <row r="52" spans="1:8" x14ac:dyDescent="0.35">
      <c r="A52" t="s">
        <v>1290</v>
      </c>
      <c r="B52" t="s">
        <v>675</v>
      </c>
      <c r="C52" t="s">
        <v>674</v>
      </c>
      <c r="D52" t="s">
        <v>663</v>
      </c>
      <c r="E52" t="s">
        <v>978</v>
      </c>
      <c r="F52" t="s">
        <v>955</v>
      </c>
      <c r="G52" t="s">
        <v>534</v>
      </c>
      <c r="H52" t="s">
        <v>676</v>
      </c>
    </row>
    <row r="53" spans="1:8" x14ac:dyDescent="0.35">
      <c r="A53" t="s">
        <v>1291</v>
      </c>
      <c r="B53" t="s">
        <v>690</v>
      </c>
      <c r="C53" t="s">
        <v>689</v>
      </c>
      <c r="D53" t="s">
        <v>663</v>
      </c>
      <c r="E53" t="s">
        <v>978</v>
      </c>
      <c r="F53" t="s">
        <v>956</v>
      </c>
      <c r="G53" t="s">
        <v>534</v>
      </c>
      <c r="H53" t="s">
        <v>691</v>
      </c>
    </row>
    <row r="54" spans="1:8" x14ac:dyDescent="0.35">
      <c r="A54" t="s">
        <v>1292</v>
      </c>
      <c r="B54" t="s">
        <v>684</v>
      </c>
      <c r="C54" t="s">
        <v>683</v>
      </c>
      <c r="D54" t="s">
        <v>663</v>
      </c>
      <c r="E54" t="s">
        <v>978</v>
      </c>
      <c r="F54" t="s">
        <v>932</v>
      </c>
      <c r="G54" t="s">
        <v>534</v>
      </c>
      <c r="H54" t="s">
        <v>685</v>
      </c>
    </row>
    <row r="55" spans="1:8" x14ac:dyDescent="0.35">
      <c r="A55" t="s">
        <v>1293</v>
      </c>
      <c r="B55" t="s">
        <v>672</v>
      </c>
      <c r="C55" t="s">
        <v>671</v>
      </c>
      <c r="D55" t="s">
        <v>663</v>
      </c>
      <c r="E55" t="s">
        <v>978</v>
      </c>
      <c r="F55" t="s">
        <v>950</v>
      </c>
      <c r="G55" t="s">
        <v>534</v>
      </c>
      <c r="H55" t="s">
        <v>673</v>
      </c>
    </row>
    <row r="56" spans="1:8" x14ac:dyDescent="0.35">
      <c r="A56" t="s">
        <v>1294</v>
      </c>
      <c r="B56" t="s">
        <v>662</v>
      </c>
      <c r="C56" t="s">
        <v>661</v>
      </c>
      <c r="D56" t="s">
        <v>663</v>
      </c>
      <c r="E56" t="s">
        <v>978</v>
      </c>
      <c r="F56" t="s">
        <v>937</v>
      </c>
      <c r="G56" t="s">
        <v>534</v>
      </c>
      <c r="H56" t="s">
        <v>664</v>
      </c>
    </row>
    <row r="57" spans="1:8" x14ac:dyDescent="0.35">
      <c r="A57" t="s">
        <v>1295</v>
      </c>
      <c r="B57" t="s">
        <v>696</v>
      </c>
      <c r="C57" t="s">
        <v>695</v>
      </c>
      <c r="D57" t="s">
        <v>663</v>
      </c>
      <c r="E57" t="s">
        <v>978</v>
      </c>
      <c r="F57" t="s">
        <v>965</v>
      </c>
      <c r="G57" t="s">
        <v>574</v>
      </c>
      <c r="H57" t="s">
        <v>697</v>
      </c>
    </row>
    <row r="58" spans="1:8" x14ac:dyDescent="0.35">
      <c r="A58" t="s">
        <v>1296</v>
      </c>
      <c r="B58" t="s">
        <v>678</v>
      </c>
      <c r="C58" t="s">
        <v>677</v>
      </c>
      <c r="D58" t="s">
        <v>663</v>
      </c>
      <c r="E58" t="s">
        <v>978</v>
      </c>
      <c r="F58" t="s">
        <v>966</v>
      </c>
      <c r="G58" t="s">
        <v>534</v>
      </c>
      <c r="H58" t="s">
        <v>679</v>
      </c>
    </row>
    <row r="59" spans="1:8" x14ac:dyDescent="0.35">
      <c r="A59" t="s">
        <v>1297</v>
      </c>
      <c r="B59" t="s">
        <v>699</v>
      </c>
      <c r="C59" t="s">
        <v>698</v>
      </c>
      <c r="D59" t="s">
        <v>663</v>
      </c>
      <c r="E59" t="s">
        <v>978</v>
      </c>
      <c r="F59" t="s">
        <v>967</v>
      </c>
      <c r="G59" t="s">
        <v>574</v>
      </c>
      <c r="H59" t="s">
        <v>700</v>
      </c>
    </row>
    <row r="60" spans="1:8" x14ac:dyDescent="0.35">
      <c r="A60" t="s">
        <v>1298</v>
      </c>
      <c r="B60" t="s">
        <v>45</v>
      </c>
      <c r="C60" t="s">
        <v>49</v>
      </c>
      <c r="D60" t="s">
        <v>54</v>
      </c>
      <c r="E60" t="s">
        <v>896</v>
      </c>
      <c r="F60" t="s">
        <v>954</v>
      </c>
      <c r="G60" t="s">
        <v>574</v>
      </c>
      <c r="H60" t="s">
        <v>711</v>
      </c>
    </row>
    <row r="61" spans="1:8" x14ac:dyDescent="0.35">
      <c r="A61" t="s">
        <v>1299</v>
      </c>
      <c r="B61" t="s">
        <v>19</v>
      </c>
      <c r="C61" t="s">
        <v>41</v>
      </c>
      <c r="D61" t="s">
        <v>54</v>
      </c>
      <c r="E61" t="s">
        <v>896</v>
      </c>
      <c r="F61" t="s">
        <v>954</v>
      </c>
      <c r="G61" t="s">
        <v>534</v>
      </c>
      <c r="H61" t="s">
        <v>707</v>
      </c>
    </row>
    <row r="62" spans="1:8" x14ac:dyDescent="0.35">
      <c r="A62" t="s">
        <v>1300</v>
      </c>
      <c r="B62" t="s">
        <v>44</v>
      </c>
      <c r="C62" t="s">
        <v>48</v>
      </c>
      <c r="D62" t="s">
        <v>54</v>
      </c>
      <c r="E62" t="s">
        <v>896</v>
      </c>
      <c r="F62" t="s">
        <v>954</v>
      </c>
      <c r="G62" t="s">
        <v>534</v>
      </c>
      <c r="H62" t="s">
        <v>710</v>
      </c>
    </row>
    <row r="63" spans="1:8" x14ac:dyDescent="0.35">
      <c r="A63" t="s">
        <v>1301</v>
      </c>
      <c r="B63" t="s">
        <v>43</v>
      </c>
      <c r="C63" t="s">
        <v>47</v>
      </c>
      <c r="D63" t="s">
        <v>54</v>
      </c>
      <c r="E63" t="s">
        <v>896</v>
      </c>
      <c r="F63" t="s">
        <v>954</v>
      </c>
      <c r="G63" t="s">
        <v>534</v>
      </c>
      <c r="H63" t="s">
        <v>709</v>
      </c>
    </row>
    <row r="64" spans="1:8" x14ac:dyDescent="0.35">
      <c r="A64" t="s">
        <v>1302</v>
      </c>
      <c r="B64" t="s">
        <v>42</v>
      </c>
      <c r="C64" t="s">
        <v>51</v>
      </c>
      <c r="D64" t="s">
        <v>54</v>
      </c>
      <c r="E64" t="s">
        <v>896</v>
      </c>
      <c r="F64" t="s">
        <v>954</v>
      </c>
      <c r="G64" t="s">
        <v>534</v>
      </c>
      <c r="H64" t="s">
        <v>708</v>
      </c>
    </row>
    <row r="65" spans="1:8" x14ac:dyDescent="0.35">
      <c r="A65" t="s">
        <v>1303</v>
      </c>
      <c r="B65" t="s">
        <v>46</v>
      </c>
      <c r="C65" t="s">
        <v>50</v>
      </c>
      <c r="D65" t="s">
        <v>54</v>
      </c>
      <c r="E65" t="s">
        <v>896</v>
      </c>
      <c r="F65" t="s">
        <v>954</v>
      </c>
      <c r="G65" t="s">
        <v>574</v>
      </c>
      <c r="H65" t="s">
        <v>712</v>
      </c>
    </row>
    <row r="66" spans="1:8" x14ac:dyDescent="0.35">
      <c r="A66" t="s">
        <v>1304</v>
      </c>
      <c r="B66" t="s">
        <v>743</v>
      </c>
      <c r="C66" t="s">
        <v>742</v>
      </c>
      <c r="D66" t="s">
        <v>79</v>
      </c>
      <c r="E66" t="s">
        <v>900</v>
      </c>
      <c r="F66" t="s">
        <v>912</v>
      </c>
      <c r="G66" t="s">
        <v>534</v>
      </c>
      <c r="H66" t="s">
        <v>744</v>
      </c>
    </row>
    <row r="67" spans="1:8" x14ac:dyDescent="0.35">
      <c r="A67" t="s">
        <v>1305</v>
      </c>
      <c r="B67" t="s">
        <v>732</v>
      </c>
      <c r="C67" t="s">
        <v>731</v>
      </c>
      <c r="D67" t="s">
        <v>79</v>
      </c>
      <c r="E67" t="s">
        <v>900</v>
      </c>
      <c r="F67" t="s">
        <v>913</v>
      </c>
      <c r="G67" t="s">
        <v>534</v>
      </c>
      <c r="H67" t="s">
        <v>733</v>
      </c>
    </row>
    <row r="68" spans="1:8" x14ac:dyDescent="0.35">
      <c r="A68" t="s">
        <v>1306</v>
      </c>
      <c r="B68" t="s">
        <v>749</v>
      </c>
      <c r="C68" t="s">
        <v>748</v>
      </c>
      <c r="D68" t="s">
        <v>79</v>
      </c>
      <c r="E68" t="s">
        <v>900</v>
      </c>
      <c r="F68" t="s">
        <v>913</v>
      </c>
      <c r="G68" t="s">
        <v>574</v>
      </c>
      <c r="H68" t="s">
        <v>750</v>
      </c>
    </row>
    <row r="69" spans="1:8" x14ac:dyDescent="0.35">
      <c r="A69" t="s">
        <v>1307</v>
      </c>
      <c r="B69" t="s">
        <v>726</v>
      </c>
      <c r="C69" t="s">
        <v>725</v>
      </c>
      <c r="D69" t="s">
        <v>79</v>
      </c>
      <c r="E69" t="s">
        <v>900</v>
      </c>
      <c r="F69" t="s">
        <v>914</v>
      </c>
      <c r="G69" t="s">
        <v>534</v>
      </c>
      <c r="H69" t="s">
        <v>727</v>
      </c>
    </row>
    <row r="70" spans="1:8" x14ac:dyDescent="0.35">
      <c r="A70" t="s">
        <v>1308</v>
      </c>
      <c r="B70" t="s">
        <v>772</v>
      </c>
      <c r="C70" t="s">
        <v>771</v>
      </c>
      <c r="D70" t="s">
        <v>79</v>
      </c>
      <c r="E70" t="s">
        <v>900</v>
      </c>
      <c r="F70" t="s">
        <v>917</v>
      </c>
      <c r="G70" t="s">
        <v>534</v>
      </c>
      <c r="H70" t="s">
        <v>768</v>
      </c>
    </row>
    <row r="71" spans="1:8" x14ac:dyDescent="0.35">
      <c r="A71" t="s">
        <v>1168</v>
      </c>
      <c r="B71" t="s">
        <v>370</v>
      </c>
      <c r="C71" t="s">
        <v>740</v>
      </c>
      <c r="D71" t="s">
        <v>79</v>
      </c>
      <c r="E71" t="s">
        <v>900</v>
      </c>
      <c r="F71" t="s">
        <v>919</v>
      </c>
      <c r="G71" t="s">
        <v>574</v>
      </c>
      <c r="H71" t="s">
        <v>741</v>
      </c>
    </row>
    <row r="72" spans="1:8" x14ac:dyDescent="0.35">
      <c r="A72" t="s">
        <v>1309</v>
      </c>
      <c r="B72" t="s">
        <v>762</v>
      </c>
      <c r="C72" t="s">
        <v>761</v>
      </c>
      <c r="D72" t="s">
        <v>79</v>
      </c>
      <c r="E72" t="s">
        <v>900</v>
      </c>
      <c r="F72" t="s">
        <v>923</v>
      </c>
      <c r="G72" t="s">
        <v>534</v>
      </c>
    </row>
    <row r="73" spans="1:8" x14ac:dyDescent="0.35">
      <c r="A73" t="s">
        <v>1310</v>
      </c>
      <c r="B73" t="s">
        <v>729</v>
      </c>
      <c r="C73" t="s">
        <v>728</v>
      </c>
      <c r="D73" t="s">
        <v>79</v>
      </c>
      <c r="E73" t="s">
        <v>900</v>
      </c>
      <c r="F73" t="s">
        <v>923</v>
      </c>
      <c r="G73" t="s">
        <v>534</v>
      </c>
      <c r="H73" t="s">
        <v>730</v>
      </c>
    </row>
    <row r="74" spans="1:8" x14ac:dyDescent="0.35">
      <c r="A74" t="s">
        <v>1311</v>
      </c>
      <c r="B74" t="s">
        <v>723</v>
      </c>
      <c r="C74" t="s">
        <v>722</v>
      </c>
      <c r="D74" t="s">
        <v>79</v>
      </c>
      <c r="E74" t="s">
        <v>900</v>
      </c>
      <c r="F74" t="s">
        <v>923</v>
      </c>
      <c r="G74" t="s">
        <v>534</v>
      </c>
      <c r="H74" t="s">
        <v>724</v>
      </c>
    </row>
    <row r="75" spans="1:8" x14ac:dyDescent="0.35">
      <c r="A75" t="s">
        <v>1312</v>
      </c>
      <c r="B75" t="s">
        <v>759</v>
      </c>
      <c r="C75" t="s">
        <v>758</v>
      </c>
      <c r="D75" t="s">
        <v>79</v>
      </c>
      <c r="E75" t="s">
        <v>900</v>
      </c>
      <c r="F75" t="s">
        <v>913</v>
      </c>
      <c r="G75" t="s">
        <v>574</v>
      </c>
      <c r="H75" t="s">
        <v>760</v>
      </c>
    </row>
    <row r="76" spans="1:8" x14ac:dyDescent="0.35">
      <c r="A76" t="s">
        <v>1313</v>
      </c>
      <c r="B76" t="s">
        <v>770</v>
      </c>
      <c r="C76" t="s">
        <v>769</v>
      </c>
      <c r="D76" t="s">
        <v>79</v>
      </c>
      <c r="E76" t="s">
        <v>900</v>
      </c>
      <c r="F76" t="s">
        <v>917</v>
      </c>
      <c r="G76" t="s">
        <v>534</v>
      </c>
      <c r="H76" t="s">
        <v>768</v>
      </c>
    </row>
    <row r="77" spans="1:8" x14ac:dyDescent="0.35">
      <c r="A77" t="s">
        <v>1314</v>
      </c>
      <c r="B77" t="s">
        <v>795</v>
      </c>
      <c r="C77" t="s">
        <v>794</v>
      </c>
      <c r="D77" t="s">
        <v>79</v>
      </c>
      <c r="E77" t="s">
        <v>900</v>
      </c>
      <c r="F77" t="s">
        <v>912</v>
      </c>
      <c r="G77" t="s">
        <v>534</v>
      </c>
      <c r="H77" t="s">
        <v>768</v>
      </c>
    </row>
    <row r="78" spans="1:8" x14ac:dyDescent="0.35">
      <c r="A78" t="s">
        <v>1315</v>
      </c>
      <c r="B78" t="s">
        <v>777</v>
      </c>
      <c r="C78" t="s">
        <v>776</v>
      </c>
      <c r="D78" t="s">
        <v>79</v>
      </c>
      <c r="E78" t="s">
        <v>900</v>
      </c>
      <c r="F78" t="s">
        <v>912</v>
      </c>
      <c r="G78" t="s">
        <v>534</v>
      </c>
      <c r="H78" t="s">
        <v>768</v>
      </c>
    </row>
    <row r="79" spans="1:8" x14ac:dyDescent="0.35">
      <c r="A79" t="s">
        <v>1316</v>
      </c>
      <c r="B79" t="s">
        <v>714</v>
      </c>
      <c r="C79" t="s">
        <v>713</v>
      </c>
      <c r="D79" t="s">
        <v>79</v>
      </c>
      <c r="E79" t="s">
        <v>900</v>
      </c>
      <c r="F79" t="s">
        <v>919</v>
      </c>
      <c r="G79" t="s">
        <v>534</v>
      </c>
      <c r="H79" t="s">
        <v>715</v>
      </c>
    </row>
    <row r="80" spans="1:8" x14ac:dyDescent="0.35">
      <c r="A80" t="s">
        <v>1317</v>
      </c>
      <c r="B80" t="s">
        <v>717</v>
      </c>
      <c r="C80" t="s">
        <v>716</v>
      </c>
      <c r="D80" t="s">
        <v>79</v>
      </c>
      <c r="E80" t="s">
        <v>900</v>
      </c>
      <c r="F80" t="s">
        <v>919</v>
      </c>
      <c r="G80" t="s">
        <v>534</v>
      </c>
      <c r="H80" t="s">
        <v>718</v>
      </c>
    </row>
    <row r="81" spans="1:8" x14ac:dyDescent="0.35">
      <c r="A81" t="s">
        <v>1318</v>
      </c>
      <c r="B81" t="s">
        <v>720</v>
      </c>
      <c r="C81" t="s">
        <v>719</v>
      </c>
      <c r="D81" t="s">
        <v>79</v>
      </c>
      <c r="E81" t="s">
        <v>900</v>
      </c>
      <c r="F81" t="s">
        <v>919</v>
      </c>
      <c r="G81" t="s">
        <v>534</v>
      </c>
      <c r="H81" t="s">
        <v>721</v>
      </c>
    </row>
    <row r="82" spans="1:8" x14ac:dyDescent="0.35">
      <c r="A82" t="s">
        <v>1319</v>
      </c>
      <c r="B82" t="s">
        <v>788</v>
      </c>
      <c r="C82" t="s">
        <v>787</v>
      </c>
      <c r="D82" t="s">
        <v>79</v>
      </c>
      <c r="E82" t="s">
        <v>900</v>
      </c>
      <c r="F82" t="s">
        <v>912</v>
      </c>
      <c r="G82" t="s">
        <v>534</v>
      </c>
      <c r="H82" t="s">
        <v>768</v>
      </c>
    </row>
    <row r="83" spans="1:8" x14ac:dyDescent="0.35">
      <c r="A83" t="s">
        <v>1320</v>
      </c>
      <c r="B83" t="s">
        <v>782</v>
      </c>
      <c r="C83" t="s">
        <v>781</v>
      </c>
      <c r="D83" t="s">
        <v>79</v>
      </c>
      <c r="E83" t="s">
        <v>900</v>
      </c>
      <c r="F83" t="s">
        <v>912</v>
      </c>
      <c r="G83" t="s">
        <v>534</v>
      </c>
      <c r="H83" t="s">
        <v>783</v>
      </c>
    </row>
    <row r="84" spans="1:8" x14ac:dyDescent="0.35">
      <c r="A84" t="s">
        <v>1321</v>
      </c>
      <c r="B84" t="s">
        <v>785</v>
      </c>
      <c r="C84" t="s">
        <v>784</v>
      </c>
      <c r="D84" t="s">
        <v>79</v>
      </c>
      <c r="E84" t="s">
        <v>900</v>
      </c>
      <c r="F84" t="s">
        <v>912</v>
      </c>
      <c r="G84" t="s">
        <v>534</v>
      </c>
      <c r="H84" t="s">
        <v>786</v>
      </c>
    </row>
    <row r="85" spans="1:8" x14ac:dyDescent="0.35">
      <c r="A85" t="s">
        <v>1322</v>
      </c>
      <c r="B85" t="s">
        <v>779</v>
      </c>
      <c r="C85" t="s">
        <v>778</v>
      </c>
      <c r="D85" t="s">
        <v>79</v>
      </c>
      <c r="E85" t="s">
        <v>900</v>
      </c>
      <c r="F85" t="s">
        <v>912</v>
      </c>
      <c r="G85" t="s">
        <v>534</v>
      </c>
      <c r="H85" t="s">
        <v>780</v>
      </c>
    </row>
    <row r="86" spans="1:8" x14ac:dyDescent="0.35">
      <c r="A86" t="s">
        <v>1323</v>
      </c>
      <c r="B86" t="s">
        <v>746</v>
      </c>
      <c r="C86" t="s">
        <v>745</v>
      </c>
      <c r="D86" t="s">
        <v>79</v>
      </c>
      <c r="E86" t="s">
        <v>900</v>
      </c>
      <c r="F86" t="s">
        <v>913</v>
      </c>
      <c r="G86" t="s">
        <v>534</v>
      </c>
      <c r="H86" t="s">
        <v>747</v>
      </c>
    </row>
    <row r="87" spans="1:8" x14ac:dyDescent="0.35">
      <c r="A87" t="s">
        <v>1324</v>
      </c>
      <c r="B87" t="s">
        <v>767</v>
      </c>
      <c r="C87" t="s">
        <v>766</v>
      </c>
      <c r="D87" t="s">
        <v>79</v>
      </c>
      <c r="E87" t="s">
        <v>900</v>
      </c>
      <c r="F87" t="s">
        <v>917</v>
      </c>
      <c r="G87" t="s">
        <v>534</v>
      </c>
      <c r="H87" t="s">
        <v>768</v>
      </c>
    </row>
    <row r="88" spans="1:8" x14ac:dyDescent="0.35">
      <c r="A88" t="s">
        <v>1325</v>
      </c>
      <c r="B88" t="s">
        <v>738</v>
      </c>
      <c r="C88" t="s">
        <v>737</v>
      </c>
      <c r="D88" t="s">
        <v>79</v>
      </c>
      <c r="E88" t="s">
        <v>900</v>
      </c>
      <c r="F88" t="s">
        <v>943</v>
      </c>
      <c r="G88" t="s">
        <v>534</v>
      </c>
      <c r="H88" t="s">
        <v>739</v>
      </c>
    </row>
    <row r="89" spans="1:8" x14ac:dyDescent="0.35">
      <c r="A89" t="s">
        <v>1326</v>
      </c>
      <c r="B89" t="s">
        <v>735</v>
      </c>
      <c r="C89" t="s">
        <v>734</v>
      </c>
      <c r="D89" t="s">
        <v>79</v>
      </c>
      <c r="E89" t="s">
        <v>900</v>
      </c>
      <c r="F89" t="s">
        <v>943</v>
      </c>
      <c r="G89" t="s">
        <v>534</v>
      </c>
      <c r="H89" t="s">
        <v>736</v>
      </c>
    </row>
    <row r="90" spans="1:8" x14ac:dyDescent="0.35">
      <c r="A90" t="s">
        <v>1327</v>
      </c>
      <c r="B90" t="s">
        <v>790</v>
      </c>
      <c r="C90" t="s">
        <v>789</v>
      </c>
      <c r="D90" t="s">
        <v>79</v>
      </c>
      <c r="E90" t="s">
        <v>900</v>
      </c>
      <c r="F90" t="s">
        <v>912</v>
      </c>
      <c r="G90" t="s">
        <v>534</v>
      </c>
      <c r="H90" t="s">
        <v>768</v>
      </c>
    </row>
    <row r="91" spans="1:8" x14ac:dyDescent="0.35">
      <c r="A91" t="s">
        <v>1328</v>
      </c>
      <c r="B91" t="s">
        <v>764</v>
      </c>
      <c r="C91" t="s">
        <v>763</v>
      </c>
      <c r="D91" t="s">
        <v>79</v>
      </c>
      <c r="E91" t="s">
        <v>900</v>
      </c>
      <c r="F91" t="s">
        <v>917</v>
      </c>
      <c r="G91" t="s">
        <v>534</v>
      </c>
      <c r="H91" t="s">
        <v>765</v>
      </c>
    </row>
    <row r="92" spans="1:8" x14ac:dyDescent="0.35">
      <c r="A92" t="s">
        <v>1329</v>
      </c>
      <c r="B92" t="s">
        <v>792</v>
      </c>
      <c r="C92" t="s">
        <v>791</v>
      </c>
      <c r="D92" t="s">
        <v>79</v>
      </c>
      <c r="E92" t="s">
        <v>900</v>
      </c>
      <c r="F92" t="s">
        <v>961</v>
      </c>
      <c r="G92" t="s">
        <v>534</v>
      </c>
      <c r="H92" t="s">
        <v>793</v>
      </c>
    </row>
    <row r="93" spans="1:8" x14ac:dyDescent="0.35">
      <c r="A93" t="s">
        <v>1330</v>
      </c>
      <c r="B93" t="s">
        <v>797</v>
      </c>
      <c r="C93" t="s">
        <v>796</v>
      </c>
      <c r="D93" t="s">
        <v>79</v>
      </c>
      <c r="E93" t="s">
        <v>900</v>
      </c>
      <c r="F93" t="s">
        <v>964</v>
      </c>
      <c r="G93" t="s">
        <v>534</v>
      </c>
      <c r="H93" t="s">
        <v>768</v>
      </c>
    </row>
    <row r="94" spans="1:8" x14ac:dyDescent="0.35">
      <c r="A94" t="s">
        <v>1204</v>
      </c>
      <c r="B94" t="s">
        <v>234</v>
      </c>
      <c r="C94" t="s">
        <v>756</v>
      </c>
      <c r="D94" t="s">
        <v>79</v>
      </c>
      <c r="E94" t="s">
        <v>900</v>
      </c>
      <c r="F94" t="s">
        <v>913</v>
      </c>
      <c r="G94" t="s">
        <v>574</v>
      </c>
      <c r="H94" t="s">
        <v>757</v>
      </c>
    </row>
    <row r="95" spans="1:8" x14ac:dyDescent="0.35">
      <c r="A95" t="s">
        <v>1331</v>
      </c>
      <c r="B95" t="s">
        <v>774</v>
      </c>
      <c r="C95" t="s">
        <v>773</v>
      </c>
      <c r="D95" t="s">
        <v>79</v>
      </c>
      <c r="E95" t="s">
        <v>900</v>
      </c>
      <c r="F95" t="s">
        <v>913</v>
      </c>
      <c r="G95" t="s">
        <v>534</v>
      </c>
      <c r="H95" t="s">
        <v>775</v>
      </c>
    </row>
    <row r="96" spans="1:8" x14ac:dyDescent="0.35">
      <c r="A96" t="s">
        <v>1205</v>
      </c>
      <c r="B96" t="s">
        <v>254</v>
      </c>
      <c r="C96" t="s">
        <v>754</v>
      </c>
      <c r="D96" t="s">
        <v>79</v>
      </c>
      <c r="E96" t="s">
        <v>900</v>
      </c>
      <c r="F96" t="s">
        <v>913</v>
      </c>
      <c r="G96" t="s">
        <v>574</v>
      </c>
      <c r="H96" t="s">
        <v>755</v>
      </c>
    </row>
    <row r="97" spans="1:8" x14ac:dyDescent="0.35">
      <c r="A97" t="s">
        <v>1332</v>
      </c>
      <c r="B97" t="s">
        <v>752</v>
      </c>
      <c r="C97" t="s">
        <v>751</v>
      </c>
      <c r="D97" t="s">
        <v>79</v>
      </c>
      <c r="E97" t="s">
        <v>900</v>
      </c>
      <c r="F97" t="s">
        <v>973</v>
      </c>
      <c r="G97" t="s">
        <v>574</v>
      </c>
      <c r="H97" t="s">
        <v>753</v>
      </c>
    </row>
    <row r="98" spans="1:8" x14ac:dyDescent="0.35">
      <c r="A98" t="s">
        <v>1333</v>
      </c>
      <c r="B98" t="s">
        <v>823</v>
      </c>
      <c r="C98" t="s">
        <v>822</v>
      </c>
      <c r="D98" t="s">
        <v>74</v>
      </c>
      <c r="E98" t="s">
        <v>902</v>
      </c>
      <c r="F98" t="s">
        <v>920</v>
      </c>
      <c r="G98" t="s">
        <v>574</v>
      </c>
      <c r="H98" t="s">
        <v>824</v>
      </c>
    </row>
    <row r="99" spans="1:8" x14ac:dyDescent="0.35">
      <c r="A99" t="s">
        <v>1334</v>
      </c>
      <c r="B99" t="s">
        <v>802</v>
      </c>
      <c r="C99" t="s">
        <v>801</v>
      </c>
      <c r="D99" t="s">
        <v>74</v>
      </c>
      <c r="E99" t="s">
        <v>902</v>
      </c>
      <c r="F99" t="s">
        <v>921</v>
      </c>
      <c r="G99" t="s">
        <v>534</v>
      </c>
      <c r="H99" t="s">
        <v>803</v>
      </c>
    </row>
    <row r="100" spans="1:8" x14ac:dyDescent="0.35">
      <c r="A100" t="s">
        <v>1335</v>
      </c>
      <c r="B100" t="s">
        <v>799</v>
      </c>
      <c r="C100" t="s">
        <v>798</v>
      </c>
      <c r="D100" t="s">
        <v>74</v>
      </c>
      <c r="E100" t="s">
        <v>902</v>
      </c>
      <c r="F100" t="s">
        <v>920</v>
      </c>
      <c r="G100" t="s">
        <v>534</v>
      </c>
      <c r="H100" t="s">
        <v>800</v>
      </c>
    </row>
    <row r="101" spans="1:8" x14ac:dyDescent="0.35">
      <c r="A101" t="s">
        <v>1336</v>
      </c>
      <c r="B101" t="s">
        <v>805</v>
      </c>
      <c r="C101" t="s">
        <v>804</v>
      </c>
      <c r="D101" t="s">
        <v>74</v>
      </c>
      <c r="E101" t="s">
        <v>902</v>
      </c>
      <c r="F101" t="s">
        <v>927</v>
      </c>
      <c r="G101" t="s">
        <v>534</v>
      </c>
      <c r="H101" t="s">
        <v>806</v>
      </c>
    </row>
    <row r="102" spans="1:8" x14ac:dyDescent="0.35">
      <c r="A102" t="s">
        <v>1337</v>
      </c>
      <c r="B102" t="s">
        <v>808</v>
      </c>
      <c r="C102" t="s">
        <v>807</v>
      </c>
      <c r="D102" t="s">
        <v>74</v>
      </c>
      <c r="E102" t="s">
        <v>902</v>
      </c>
      <c r="F102" t="s">
        <v>945</v>
      </c>
      <c r="G102" t="s">
        <v>534</v>
      </c>
      <c r="H102" t="s">
        <v>809</v>
      </c>
    </row>
    <row r="103" spans="1:8" x14ac:dyDescent="0.35">
      <c r="A103" t="s">
        <v>1338</v>
      </c>
      <c r="B103" t="s">
        <v>817</v>
      </c>
      <c r="C103" t="s">
        <v>816</v>
      </c>
      <c r="D103" t="s">
        <v>74</v>
      </c>
      <c r="E103" t="s">
        <v>902</v>
      </c>
      <c r="F103" t="s">
        <v>927</v>
      </c>
      <c r="G103" t="s">
        <v>534</v>
      </c>
      <c r="H103" t="s">
        <v>818</v>
      </c>
    </row>
    <row r="104" spans="1:8" x14ac:dyDescent="0.35">
      <c r="A104" t="s">
        <v>1339</v>
      </c>
      <c r="B104" t="s">
        <v>811</v>
      </c>
      <c r="C104" t="s">
        <v>810</v>
      </c>
      <c r="D104" t="s">
        <v>74</v>
      </c>
      <c r="E104" t="s">
        <v>902</v>
      </c>
      <c r="F104" t="s">
        <v>958</v>
      </c>
      <c r="G104" t="s">
        <v>534</v>
      </c>
      <c r="H104" t="s">
        <v>812</v>
      </c>
    </row>
    <row r="105" spans="1:8" x14ac:dyDescent="0.35">
      <c r="A105" t="s">
        <v>1340</v>
      </c>
      <c r="B105" t="s">
        <v>814</v>
      </c>
      <c r="C105" t="s">
        <v>813</v>
      </c>
      <c r="D105" t="s">
        <v>74</v>
      </c>
      <c r="E105" t="s">
        <v>902</v>
      </c>
      <c r="F105" t="s">
        <v>959</v>
      </c>
      <c r="G105" t="s">
        <v>574</v>
      </c>
      <c r="H105" t="s">
        <v>815</v>
      </c>
    </row>
    <row r="106" spans="1:8" x14ac:dyDescent="0.35">
      <c r="A106" t="s">
        <v>1341</v>
      </c>
      <c r="B106" t="s">
        <v>820</v>
      </c>
      <c r="C106" t="s">
        <v>819</v>
      </c>
      <c r="D106" t="s">
        <v>74</v>
      </c>
      <c r="E106" t="s">
        <v>902</v>
      </c>
      <c r="F106" t="s">
        <v>968</v>
      </c>
      <c r="G106" t="s">
        <v>534</v>
      </c>
      <c r="H106" t="s">
        <v>821</v>
      </c>
    </row>
    <row r="107" spans="1:8" x14ac:dyDescent="0.35">
      <c r="A107" t="s">
        <v>1342</v>
      </c>
      <c r="B107" t="s">
        <v>859</v>
      </c>
      <c r="C107" t="s">
        <v>858</v>
      </c>
      <c r="D107" t="s">
        <v>121</v>
      </c>
      <c r="E107" t="s">
        <v>903</v>
      </c>
      <c r="F107" t="s">
        <v>922</v>
      </c>
      <c r="G107" t="s">
        <v>574</v>
      </c>
      <c r="H107" t="s">
        <v>860</v>
      </c>
    </row>
    <row r="108" spans="1:8" x14ac:dyDescent="0.35">
      <c r="A108" t="s">
        <v>1343</v>
      </c>
      <c r="B108" t="s">
        <v>832</v>
      </c>
      <c r="C108" t="s">
        <v>831</v>
      </c>
      <c r="D108" t="s">
        <v>121</v>
      </c>
      <c r="E108" t="s">
        <v>903</v>
      </c>
      <c r="F108" t="s">
        <v>924</v>
      </c>
      <c r="G108" t="s">
        <v>534</v>
      </c>
      <c r="H108" t="s">
        <v>833</v>
      </c>
    </row>
    <row r="109" spans="1:8" x14ac:dyDescent="0.35">
      <c r="A109" t="s">
        <v>1344</v>
      </c>
      <c r="B109" t="s">
        <v>866</v>
      </c>
      <c r="C109" t="s">
        <v>865</v>
      </c>
      <c r="D109" t="s">
        <v>121</v>
      </c>
      <c r="E109" t="s">
        <v>903</v>
      </c>
      <c r="F109" t="s">
        <v>924</v>
      </c>
      <c r="G109" t="s">
        <v>534</v>
      </c>
      <c r="H109" t="s">
        <v>867</v>
      </c>
    </row>
    <row r="110" spans="1:8" x14ac:dyDescent="0.35">
      <c r="A110" t="s">
        <v>1345</v>
      </c>
      <c r="B110" t="s">
        <v>862</v>
      </c>
      <c r="C110" t="s">
        <v>861</v>
      </c>
      <c r="D110" t="s">
        <v>121</v>
      </c>
      <c r="E110" t="s">
        <v>903</v>
      </c>
      <c r="F110" t="s">
        <v>926</v>
      </c>
      <c r="G110" t="s">
        <v>574</v>
      </c>
      <c r="H110" t="s">
        <v>863</v>
      </c>
    </row>
    <row r="111" spans="1:8" x14ac:dyDescent="0.35">
      <c r="A111" t="s">
        <v>1346</v>
      </c>
      <c r="B111" t="s">
        <v>869</v>
      </c>
      <c r="C111" t="s">
        <v>868</v>
      </c>
      <c r="D111" t="s">
        <v>121</v>
      </c>
      <c r="E111" t="s">
        <v>903</v>
      </c>
      <c r="F111" t="s">
        <v>922</v>
      </c>
      <c r="G111" t="s">
        <v>534</v>
      </c>
      <c r="H111" t="s">
        <v>870</v>
      </c>
    </row>
    <row r="112" spans="1:8" x14ac:dyDescent="0.35">
      <c r="A112" t="s">
        <v>1347</v>
      </c>
      <c r="B112" t="s">
        <v>853</v>
      </c>
      <c r="C112" t="s">
        <v>852</v>
      </c>
      <c r="D112" t="s">
        <v>121</v>
      </c>
      <c r="E112" t="s">
        <v>903</v>
      </c>
      <c r="F112" t="s">
        <v>924</v>
      </c>
      <c r="G112" t="s">
        <v>574</v>
      </c>
      <c r="H112" t="s">
        <v>854</v>
      </c>
    </row>
    <row r="113" spans="1:8" x14ac:dyDescent="0.35">
      <c r="A113" t="s">
        <v>1348</v>
      </c>
      <c r="B113" t="s">
        <v>829</v>
      </c>
      <c r="C113" t="s">
        <v>828</v>
      </c>
      <c r="D113" t="s">
        <v>121</v>
      </c>
      <c r="E113" t="s">
        <v>903</v>
      </c>
      <c r="F113" t="s">
        <v>940</v>
      </c>
      <c r="G113" t="s">
        <v>534</v>
      </c>
      <c r="H113" t="s">
        <v>830</v>
      </c>
    </row>
    <row r="114" spans="1:8" x14ac:dyDescent="0.35">
      <c r="A114" t="s">
        <v>1349</v>
      </c>
      <c r="B114" t="s">
        <v>881</v>
      </c>
      <c r="C114" t="s">
        <v>880</v>
      </c>
      <c r="D114" t="s">
        <v>121</v>
      </c>
      <c r="E114" t="s">
        <v>903</v>
      </c>
      <c r="F114" t="s">
        <v>941</v>
      </c>
      <c r="G114" t="s">
        <v>534</v>
      </c>
      <c r="H114" t="s">
        <v>882</v>
      </c>
    </row>
    <row r="115" spans="1:8" x14ac:dyDescent="0.35">
      <c r="A115" t="s">
        <v>1350</v>
      </c>
      <c r="B115" t="s">
        <v>872</v>
      </c>
      <c r="C115" t="s">
        <v>871</v>
      </c>
      <c r="D115" t="s">
        <v>121</v>
      </c>
      <c r="E115" t="s">
        <v>903</v>
      </c>
      <c r="F115" t="s">
        <v>941</v>
      </c>
      <c r="G115" t="s">
        <v>574</v>
      </c>
      <c r="H115" t="s">
        <v>873</v>
      </c>
    </row>
    <row r="116" spans="1:8" x14ac:dyDescent="0.35">
      <c r="A116" t="s">
        <v>1351</v>
      </c>
      <c r="B116" t="s">
        <v>847</v>
      </c>
      <c r="C116" t="s">
        <v>846</v>
      </c>
      <c r="D116" t="s">
        <v>121</v>
      </c>
      <c r="E116" t="s">
        <v>903</v>
      </c>
      <c r="F116" t="s">
        <v>946</v>
      </c>
      <c r="G116" t="s">
        <v>574</v>
      </c>
      <c r="H116" t="s">
        <v>848</v>
      </c>
    </row>
    <row r="117" spans="1:8" x14ac:dyDescent="0.35">
      <c r="A117" t="s">
        <v>1352</v>
      </c>
      <c r="B117" t="s">
        <v>856</v>
      </c>
      <c r="C117" t="s">
        <v>855</v>
      </c>
      <c r="D117" t="s">
        <v>121</v>
      </c>
      <c r="E117" t="s">
        <v>903</v>
      </c>
      <c r="F117" t="s">
        <v>949</v>
      </c>
      <c r="G117" t="s">
        <v>574</v>
      </c>
      <c r="H117" t="s">
        <v>857</v>
      </c>
    </row>
    <row r="118" spans="1:8" x14ac:dyDescent="0.35">
      <c r="A118" t="s">
        <v>1353</v>
      </c>
      <c r="B118" t="s">
        <v>875</v>
      </c>
      <c r="C118" t="s">
        <v>874</v>
      </c>
      <c r="D118" t="s">
        <v>121</v>
      </c>
      <c r="E118" t="s">
        <v>903</v>
      </c>
      <c r="F118" t="s">
        <v>963</v>
      </c>
      <c r="G118" t="s">
        <v>574</v>
      </c>
      <c r="H118" t="s">
        <v>876</v>
      </c>
    </row>
    <row r="119" spans="1:8" x14ac:dyDescent="0.35">
      <c r="A119" t="s">
        <v>1354</v>
      </c>
      <c r="B119" t="s">
        <v>838</v>
      </c>
      <c r="C119" t="s">
        <v>837</v>
      </c>
      <c r="D119" t="s">
        <v>121</v>
      </c>
      <c r="E119" t="s">
        <v>903</v>
      </c>
      <c r="F119" t="s">
        <v>949</v>
      </c>
      <c r="G119" t="s">
        <v>534</v>
      </c>
      <c r="H119" t="s">
        <v>839</v>
      </c>
    </row>
    <row r="120" spans="1:8" x14ac:dyDescent="0.35">
      <c r="A120" t="s">
        <v>1355</v>
      </c>
      <c r="B120" t="s">
        <v>841</v>
      </c>
      <c r="C120" t="s">
        <v>840</v>
      </c>
      <c r="D120" t="s">
        <v>121</v>
      </c>
      <c r="E120" t="s">
        <v>903</v>
      </c>
      <c r="F120" t="s">
        <v>949</v>
      </c>
      <c r="G120" t="s">
        <v>574</v>
      </c>
      <c r="H120" t="s">
        <v>842</v>
      </c>
    </row>
    <row r="121" spans="1:8" x14ac:dyDescent="0.35">
      <c r="A121" t="s">
        <v>1356</v>
      </c>
      <c r="B121" t="s">
        <v>850</v>
      </c>
      <c r="C121" t="s">
        <v>849</v>
      </c>
      <c r="D121" t="s">
        <v>121</v>
      </c>
      <c r="E121" t="s">
        <v>903</v>
      </c>
      <c r="F121" t="s">
        <v>949</v>
      </c>
      <c r="G121" t="s">
        <v>574</v>
      </c>
      <c r="H121" t="s">
        <v>851</v>
      </c>
    </row>
    <row r="122" spans="1:8" x14ac:dyDescent="0.35">
      <c r="A122" t="s">
        <v>1357</v>
      </c>
      <c r="B122" t="s">
        <v>835</v>
      </c>
      <c r="C122" t="s">
        <v>834</v>
      </c>
      <c r="D122" t="s">
        <v>121</v>
      </c>
      <c r="E122" t="s">
        <v>903</v>
      </c>
      <c r="F122" t="s">
        <v>922</v>
      </c>
      <c r="G122" t="s">
        <v>534</v>
      </c>
      <c r="H122" t="s">
        <v>836</v>
      </c>
    </row>
    <row r="123" spans="1:8" x14ac:dyDescent="0.35">
      <c r="A123" t="s">
        <v>1358</v>
      </c>
      <c r="B123" t="s">
        <v>844</v>
      </c>
      <c r="C123" t="s">
        <v>843</v>
      </c>
      <c r="D123" t="s">
        <v>121</v>
      </c>
      <c r="E123" t="s">
        <v>903</v>
      </c>
      <c r="F123" t="s">
        <v>922</v>
      </c>
      <c r="G123" t="s">
        <v>574</v>
      </c>
      <c r="H123" t="s">
        <v>845</v>
      </c>
    </row>
    <row r="124" spans="1:8" x14ac:dyDescent="0.35">
      <c r="A124" t="s">
        <v>1239</v>
      </c>
      <c r="B124" t="s">
        <v>521</v>
      </c>
      <c r="C124" t="s">
        <v>864</v>
      </c>
      <c r="D124" t="s">
        <v>121</v>
      </c>
      <c r="E124" t="s">
        <v>903</v>
      </c>
      <c r="F124" t="s">
        <v>949</v>
      </c>
      <c r="G124" t="s">
        <v>534</v>
      </c>
    </row>
    <row r="125" spans="1:8" x14ac:dyDescent="0.35">
      <c r="A125" t="s">
        <v>1359</v>
      </c>
      <c r="B125" t="s">
        <v>826</v>
      </c>
      <c r="C125" t="s">
        <v>825</v>
      </c>
      <c r="D125" t="s">
        <v>121</v>
      </c>
      <c r="E125" t="s">
        <v>903</v>
      </c>
      <c r="F125" t="s">
        <v>949</v>
      </c>
      <c r="G125" t="s">
        <v>534</v>
      </c>
      <c r="H125" t="s">
        <v>827</v>
      </c>
    </row>
    <row r="126" spans="1:8" x14ac:dyDescent="0.35">
      <c r="A126" t="s">
        <v>1360</v>
      </c>
      <c r="B126" t="s">
        <v>878</v>
      </c>
      <c r="C126" t="s">
        <v>877</v>
      </c>
      <c r="D126" t="s">
        <v>121</v>
      </c>
      <c r="E126" t="s">
        <v>903</v>
      </c>
      <c r="F126" t="s">
        <v>922</v>
      </c>
      <c r="G126" t="s">
        <v>574</v>
      </c>
      <c r="H126" t="s">
        <v>879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7F64-B47E-454F-A2FA-9BEC247002E9}">
  <dimension ref="A2:A21"/>
  <sheetViews>
    <sheetView zoomScale="110" zoomScaleNormal="110" workbookViewId="0">
      <selection activeCell="A5" sqref="A5"/>
    </sheetView>
  </sheetViews>
  <sheetFormatPr defaultColWidth="8.81640625" defaultRowHeight="14.5" x14ac:dyDescent="0.35"/>
  <cols>
    <col min="1" max="1" width="32.26953125" customWidth="1"/>
  </cols>
  <sheetData>
    <row r="2" spans="1:1" x14ac:dyDescent="0.35">
      <c r="A2" t="s">
        <v>30</v>
      </c>
    </row>
    <row r="3" spans="1:1" x14ac:dyDescent="0.35">
      <c r="A3" t="s">
        <v>57</v>
      </c>
    </row>
    <row r="5" spans="1:1" x14ac:dyDescent="0.35">
      <c r="A5" t="s">
        <v>15</v>
      </c>
    </row>
    <row r="6" spans="1:1" x14ac:dyDescent="0.35">
      <c r="A6" t="s">
        <v>16</v>
      </c>
    </row>
    <row r="7" spans="1:1" x14ac:dyDescent="0.35">
      <c r="A7" t="s">
        <v>17</v>
      </c>
    </row>
    <row r="8" spans="1:1" x14ac:dyDescent="0.35">
      <c r="A8" t="s">
        <v>18</v>
      </c>
    </row>
    <row r="9" spans="1:1" x14ac:dyDescent="0.35">
      <c r="A9" t="s">
        <v>20</v>
      </c>
    </row>
    <row r="10" spans="1:1" x14ac:dyDescent="0.35">
      <c r="A10" t="s">
        <v>21</v>
      </c>
    </row>
    <row r="11" spans="1:1" x14ac:dyDescent="0.35">
      <c r="A11" t="s">
        <v>13</v>
      </c>
    </row>
    <row r="12" spans="1:1" x14ac:dyDescent="0.35">
      <c r="A12" t="s">
        <v>14</v>
      </c>
    </row>
    <row r="13" spans="1:1" x14ac:dyDescent="0.35">
      <c r="A13" t="s">
        <v>23</v>
      </c>
    </row>
    <row r="14" spans="1:1" x14ac:dyDescent="0.35">
      <c r="A14" t="s">
        <v>22</v>
      </c>
    </row>
    <row r="15" spans="1:1" x14ac:dyDescent="0.35">
      <c r="A15" t="s">
        <v>24</v>
      </c>
    </row>
    <row r="16" spans="1:1" x14ac:dyDescent="0.35">
      <c r="A16" t="s">
        <v>25</v>
      </c>
    </row>
    <row r="17" spans="1:1" x14ac:dyDescent="0.35">
      <c r="A17" t="s">
        <v>26</v>
      </c>
    </row>
    <row r="18" spans="1:1" x14ac:dyDescent="0.35">
      <c r="A18" t="s">
        <v>27</v>
      </c>
    </row>
    <row r="19" spans="1:1" x14ac:dyDescent="0.35">
      <c r="A19" t="s">
        <v>28</v>
      </c>
    </row>
    <row r="20" spans="1:1" x14ac:dyDescent="0.35">
      <c r="A20" t="s">
        <v>29</v>
      </c>
    </row>
    <row r="21" spans="1:1" x14ac:dyDescent="0.35">
      <c r="A21" t="s">
        <v>1122</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8CB3-41E0-49E9-94FD-D6F077BB7119}">
  <dimension ref="A1:A143"/>
  <sheetViews>
    <sheetView workbookViewId="0">
      <selection activeCell="C5" sqref="C5"/>
    </sheetView>
  </sheetViews>
  <sheetFormatPr defaultColWidth="8.81640625" defaultRowHeight="14.5" x14ac:dyDescent="0.35"/>
  <cols>
    <col min="1" max="1" width="46.1796875" customWidth="1"/>
  </cols>
  <sheetData>
    <row r="1" spans="1:1" x14ac:dyDescent="0.35">
      <c r="A1" t="s">
        <v>1120</v>
      </c>
    </row>
    <row r="2" spans="1:1" x14ac:dyDescent="0.35">
      <c r="A2" t="s">
        <v>1121</v>
      </c>
    </row>
    <row r="3" spans="1:1" x14ac:dyDescent="0.35">
      <c r="A3" s="52"/>
    </row>
    <row r="4" spans="1:1" x14ac:dyDescent="0.35">
      <c r="A4" s="55" t="s">
        <v>1122</v>
      </c>
    </row>
    <row r="5" spans="1:1" x14ac:dyDescent="0.35">
      <c r="A5" s="51" t="s">
        <v>1108</v>
      </c>
    </row>
    <row r="6" spans="1:1" x14ac:dyDescent="0.35">
      <c r="A6" s="51" t="s">
        <v>1078</v>
      </c>
    </row>
    <row r="7" spans="1:1" x14ac:dyDescent="0.35">
      <c r="A7" s="51" t="s">
        <v>1001</v>
      </c>
    </row>
    <row r="8" spans="1:1" x14ac:dyDescent="0.35">
      <c r="A8" s="51" t="s">
        <v>1105</v>
      </c>
    </row>
    <row r="9" spans="1:1" x14ac:dyDescent="0.35">
      <c r="A9" s="51" t="s">
        <v>1011</v>
      </c>
    </row>
    <row r="10" spans="1:1" x14ac:dyDescent="0.35">
      <c r="A10" s="51" t="s">
        <v>1023</v>
      </c>
    </row>
    <row r="11" spans="1:1" x14ac:dyDescent="0.35">
      <c r="A11" s="51" t="s">
        <v>1070</v>
      </c>
    </row>
    <row r="12" spans="1:1" x14ac:dyDescent="0.35">
      <c r="A12" s="51" t="s">
        <v>1064</v>
      </c>
    </row>
    <row r="13" spans="1:1" x14ac:dyDescent="0.35">
      <c r="A13" s="51" t="s">
        <v>992</v>
      </c>
    </row>
    <row r="14" spans="1:1" x14ac:dyDescent="0.35">
      <c r="A14" s="51" t="s">
        <v>999</v>
      </c>
    </row>
    <row r="15" spans="1:1" x14ac:dyDescent="0.35">
      <c r="A15" s="51" t="s">
        <v>1012</v>
      </c>
    </row>
    <row r="16" spans="1:1" x14ac:dyDescent="0.35">
      <c r="A16" s="51" t="s">
        <v>1088</v>
      </c>
    </row>
    <row r="17" spans="1:1" x14ac:dyDescent="0.35">
      <c r="A17" s="51" t="s">
        <v>1080</v>
      </c>
    </row>
    <row r="18" spans="1:1" x14ac:dyDescent="0.35">
      <c r="A18" s="51" t="s">
        <v>1059</v>
      </c>
    </row>
    <row r="19" spans="1:1" x14ac:dyDescent="0.35">
      <c r="A19" s="51" t="s">
        <v>1092</v>
      </c>
    </row>
    <row r="20" spans="1:1" x14ac:dyDescent="0.35">
      <c r="A20" s="51" t="s">
        <v>1073</v>
      </c>
    </row>
    <row r="21" spans="1:1" x14ac:dyDescent="0.35">
      <c r="A21" s="51" t="s">
        <v>990</v>
      </c>
    </row>
    <row r="22" spans="1:1" x14ac:dyDescent="0.35">
      <c r="A22" s="51" t="s">
        <v>1099</v>
      </c>
    </row>
    <row r="23" spans="1:1" x14ac:dyDescent="0.35">
      <c r="A23" s="51" t="s">
        <v>998</v>
      </c>
    </row>
    <row r="24" spans="1:1" x14ac:dyDescent="0.35">
      <c r="A24" s="51" t="s">
        <v>1043</v>
      </c>
    </row>
    <row r="25" spans="1:1" x14ac:dyDescent="0.35">
      <c r="A25" s="51" t="s">
        <v>1085</v>
      </c>
    </row>
    <row r="26" spans="1:1" x14ac:dyDescent="0.35">
      <c r="A26" s="51" t="s">
        <v>1000</v>
      </c>
    </row>
    <row r="27" spans="1:1" x14ac:dyDescent="0.35">
      <c r="A27" s="51" t="s">
        <v>1035</v>
      </c>
    </row>
    <row r="28" spans="1:1" x14ac:dyDescent="0.35">
      <c r="A28" s="51" t="s">
        <v>1041</v>
      </c>
    </row>
    <row r="29" spans="1:1" x14ac:dyDescent="0.35">
      <c r="A29" s="51" t="s">
        <v>1094</v>
      </c>
    </row>
    <row r="30" spans="1:1" x14ac:dyDescent="0.35">
      <c r="A30" s="51" t="s">
        <v>1002</v>
      </c>
    </row>
    <row r="31" spans="1:1" x14ac:dyDescent="0.35">
      <c r="A31" s="51" t="s">
        <v>1075</v>
      </c>
    </row>
    <row r="32" spans="1:1" x14ac:dyDescent="0.35">
      <c r="A32" s="51" t="s">
        <v>1028</v>
      </c>
    </row>
    <row r="33" spans="1:1" x14ac:dyDescent="0.35">
      <c r="A33" s="51" t="s">
        <v>1009</v>
      </c>
    </row>
    <row r="34" spans="1:1" x14ac:dyDescent="0.35">
      <c r="A34" s="51" t="s">
        <v>1095</v>
      </c>
    </row>
    <row r="35" spans="1:1" x14ac:dyDescent="0.35">
      <c r="A35" s="51" t="s">
        <v>987</v>
      </c>
    </row>
    <row r="36" spans="1:1" x14ac:dyDescent="0.35">
      <c r="A36" s="51" t="s">
        <v>1053</v>
      </c>
    </row>
    <row r="37" spans="1:1" x14ac:dyDescent="0.35">
      <c r="A37" s="51" t="s">
        <v>1021</v>
      </c>
    </row>
    <row r="38" spans="1:1" x14ac:dyDescent="0.35">
      <c r="A38" s="51" t="s">
        <v>1087</v>
      </c>
    </row>
    <row r="39" spans="1:1" x14ac:dyDescent="0.35">
      <c r="A39" s="51" t="s">
        <v>1025</v>
      </c>
    </row>
    <row r="40" spans="1:1" x14ac:dyDescent="0.35">
      <c r="A40" s="51" t="s">
        <v>1066</v>
      </c>
    </row>
    <row r="41" spans="1:1" x14ac:dyDescent="0.35">
      <c r="A41" s="51" t="s">
        <v>1042</v>
      </c>
    </row>
    <row r="42" spans="1:1" x14ac:dyDescent="0.35">
      <c r="A42" s="51" t="s">
        <v>1037</v>
      </c>
    </row>
    <row r="43" spans="1:1" x14ac:dyDescent="0.35">
      <c r="A43" s="51" t="s">
        <v>1055</v>
      </c>
    </row>
    <row r="44" spans="1:1" x14ac:dyDescent="0.35">
      <c r="A44" s="51" t="s">
        <v>1067</v>
      </c>
    </row>
    <row r="45" spans="1:1" x14ac:dyDescent="0.35">
      <c r="A45" s="51" t="s">
        <v>1069</v>
      </c>
    </row>
    <row r="46" spans="1:1" x14ac:dyDescent="0.35">
      <c r="A46" s="51" t="s">
        <v>1049</v>
      </c>
    </row>
    <row r="47" spans="1:1" x14ac:dyDescent="0.35">
      <c r="A47" s="51" t="s">
        <v>693</v>
      </c>
    </row>
    <row r="48" spans="1:1" x14ac:dyDescent="0.35">
      <c r="A48" s="51" t="s">
        <v>1090</v>
      </c>
    </row>
    <row r="49" spans="1:1" x14ac:dyDescent="0.35">
      <c r="A49" s="51" t="s">
        <v>1057</v>
      </c>
    </row>
    <row r="50" spans="1:1" x14ac:dyDescent="0.35">
      <c r="A50" s="51" t="s">
        <v>1040</v>
      </c>
    </row>
    <row r="51" spans="1:1" x14ac:dyDescent="0.35">
      <c r="A51" s="51" t="s">
        <v>1036</v>
      </c>
    </row>
    <row r="52" spans="1:1" x14ac:dyDescent="0.35">
      <c r="A52" s="51" t="s">
        <v>993</v>
      </c>
    </row>
    <row r="53" spans="1:1" x14ac:dyDescent="0.35">
      <c r="A53" s="51" t="s">
        <v>985</v>
      </c>
    </row>
    <row r="54" spans="1:1" x14ac:dyDescent="0.35">
      <c r="A54" s="51" t="s">
        <v>1111</v>
      </c>
    </row>
    <row r="55" spans="1:1" x14ac:dyDescent="0.35">
      <c r="A55" s="51" t="s">
        <v>1089</v>
      </c>
    </row>
    <row r="56" spans="1:1" x14ac:dyDescent="0.35">
      <c r="A56" s="51" t="s">
        <v>1117</v>
      </c>
    </row>
    <row r="57" spans="1:1" x14ac:dyDescent="0.35">
      <c r="A57" s="51" t="s">
        <v>1006</v>
      </c>
    </row>
    <row r="58" spans="1:1" x14ac:dyDescent="0.35">
      <c r="A58" s="51" t="s">
        <v>1027</v>
      </c>
    </row>
    <row r="59" spans="1:1" x14ac:dyDescent="0.35">
      <c r="A59" s="51" t="s">
        <v>1106</v>
      </c>
    </row>
    <row r="60" spans="1:1" x14ac:dyDescent="0.35">
      <c r="A60" s="51" t="s">
        <v>997</v>
      </c>
    </row>
    <row r="61" spans="1:1" x14ac:dyDescent="0.35">
      <c r="A61" s="51" t="s">
        <v>996</v>
      </c>
    </row>
    <row r="62" spans="1:1" x14ac:dyDescent="0.35">
      <c r="A62" s="51" t="s">
        <v>1019</v>
      </c>
    </row>
    <row r="63" spans="1:1" x14ac:dyDescent="0.35">
      <c r="A63" s="51" t="s">
        <v>1034</v>
      </c>
    </row>
    <row r="64" spans="1:1" x14ac:dyDescent="0.35">
      <c r="A64" s="51" t="s">
        <v>994</v>
      </c>
    </row>
    <row r="65" spans="1:1" x14ac:dyDescent="0.35">
      <c r="A65" s="51" t="s">
        <v>1086</v>
      </c>
    </row>
    <row r="66" spans="1:1" x14ac:dyDescent="0.35">
      <c r="A66" s="51" t="s">
        <v>1024</v>
      </c>
    </row>
    <row r="67" spans="1:1" x14ac:dyDescent="0.35">
      <c r="A67" s="51" t="s">
        <v>1079</v>
      </c>
    </row>
    <row r="68" spans="1:1" x14ac:dyDescent="0.35">
      <c r="A68" s="51" t="s">
        <v>1107</v>
      </c>
    </row>
    <row r="69" spans="1:1" x14ac:dyDescent="0.35">
      <c r="A69" s="51" t="s">
        <v>1084</v>
      </c>
    </row>
    <row r="70" spans="1:1" x14ac:dyDescent="0.35">
      <c r="A70" s="51" t="s">
        <v>989</v>
      </c>
    </row>
    <row r="71" spans="1:1" x14ac:dyDescent="0.35">
      <c r="A71" s="51" t="s">
        <v>1061</v>
      </c>
    </row>
    <row r="72" spans="1:1" x14ac:dyDescent="0.35">
      <c r="A72" s="51" t="s">
        <v>1100</v>
      </c>
    </row>
    <row r="73" spans="1:1" x14ac:dyDescent="0.35">
      <c r="A73" s="51" t="s">
        <v>1063</v>
      </c>
    </row>
    <row r="74" spans="1:1" x14ac:dyDescent="0.35">
      <c r="A74" s="51" t="s">
        <v>1029</v>
      </c>
    </row>
    <row r="75" spans="1:1" x14ac:dyDescent="0.35">
      <c r="A75" s="51" t="s">
        <v>1074</v>
      </c>
    </row>
    <row r="76" spans="1:1" x14ac:dyDescent="0.35">
      <c r="A76" s="51" t="s">
        <v>1031</v>
      </c>
    </row>
    <row r="77" spans="1:1" x14ac:dyDescent="0.35">
      <c r="A77" s="51" t="s">
        <v>1115</v>
      </c>
    </row>
    <row r="78" spans="1:1" x14ac:dyDescent="0.35">
      <c r="A78" s="51" t="s">
        <v>1113</v>
      </c>
    </row>
    <row r="79" spans="1:1" x14ac:dyDescent="0.35">
      <c r="A79" s="51" t="s">
        <v>1054</v>
      </c>
    </row>
    <row r="80" spans="1:1" x14ac:dyDescent="0.35">
      <c r="A80" s="51" t="s">
        <v>1047</v>
      </c>
    </row>
    <row r="81" spans="1:1" x14ac:dyDescent="0.35">
      <c r="A81" s="51" t="s">
        <v>1056</v>
      </c>
    </row>
    <row r="82" spans="1:1" x14ac:dyDescent="0.35">
      <c r="A82" s="51" t="s">
        <v>1010</v>
      </c>
    </row>
    <row r="83" spans="1:1" x14ac:dyDescent="0.35">
      <c r="A83" s="51" t="s">
        <v>995</v>
      </c>
    </row>
    <row r="84" spans="1:1" x14ac:dyDescent="0.35">
      <c r="A84" s="51" t="s">
        <v>1109</v>
      </c>
    </row>
    <row r="85" spans="1:1" x14ac:dyDescent="0.35">
      <c r="A85" s="51" t="s">
        <v>1020</v>
      </c>
    </row>
    <row r="86" spans="1:1" x14ac:dyDescent="0.35">
      <c r="A86" s="51" t="s">
        <v>1119</v>
      </c>
    </row>
    <row r="87" spans="1:1" x14ac:dyDescent="0.35">
      <c r="A87" s="51" t="s">
        <v>1093</v>
      </c>
    </row>
    <row r="88" spans="1:1" x14ac:dyDescent="0.35">
      <c r="A88" s="51" t="s">
        <v>1044</v>
      </c>
    </row>
    <row r="89" spans="1:1" x14ac:dyDescent="0.35">
      <c r="A89" s="51" t="s">
        <v>1060</v>
      </c>
    </row>
    <row r="90" spans="1:1" x14ac:dyDescent="0.35">
      <c r="A90" s="51" t="s">
        <v>1068</v>
      </c>
    </row>
    <row r="91" spans="1:1" x14ac:dyDescent="0.35">
      <c r="A91" s="51" t="s">
        <v>986</v>
      </c>
    </row>
    <row r="92" spans="1:1" x14ac:dyDescent="0.35">
      <c r="A92" s="51" t="s">
        <v>1033</v>
      </c>
    </row>
    <row r="93" spans="1:1" x14ac:dyDescent="0.35">
      <c r="A93" s="51" t="s">
        <v>988</v>
      </c>
    </row>
    <row r="94" spans="1:1" x14ac:dyDescent="0.35">
      <c r="A94" s="51" t="s">
        <v>1030</v>
      </c>
    </row>
    <row r="95" spans="1:1" x14ac:dyDescent="0.35">
      <c r="A95" s="51" t="s">
        <v>1118</v>
      </c>
    </row>
    <row r="96" spans="1:1" x14ac:dyDescent="0.35">
      <c r="A96" s="51" t="s">
        <v>1038</v>
      </c>
    </row>
    <row r="97" spans="1:1" x14ac:dyDescent="0.35">
      <c r="A97" s="51" t="s">
        <v>1048</v>
      </c>
    </row>
    <row r="98" spans="1:1" x14ac:dyDescent="0.35">
      <c r="A98" s="51" t="s">
        <v>1052</v>
      </c>
    </row>
    <row r="99" spans="1:1" x14ac:dyDescent="0.35">
      <c r="A99" s="51" t="s">
        <v>1081</v>
      </c>
    </row>
    <row r="100" spans="1:1" x14ac:dyDescent="0.35">
      <c r="A100" s="51" t="s">
        <v>1058</v>
      </c>
    </row>
    <row r="101" spans="1:1" x14ac:dyDescent="0.35">
      <c r="A101" s="51" t="s">
        <v>1016</v>
      </c>
    </row>
    <row r="102" spans="1:1" x14ac:dyDescent="0.35">
      <c r="A102" s="51" t="s">
        <v>1062</v>
      </c>
    </row>
    <row r="103" spans="1:1" x14ac:dyDescent="0.35">
      <c r="A103" s="51" t="s">
        <v>1039</v>
      </c>
    </row>
    <row r="104" spans="1:1" x14ac:dyDescent="0.35">
      <c r="A104" s="51" t="s">
        <v>1051</v>
      </c>
    </row>
    <row r="105" spans="1:1" x14ac:dyDescent="0.35">
      <c r="A105" s="51" t="s">
        <v>1014</v>
      </c>
    </row>
    <row r="106" spans="1:1" x14ac:dyDescent="0.35">
      <c r="A106" s="51" t="s">
        <v>1008</v>
      </c>
    </row>
    <row r="107" spans="1:1" x14ac:dyDescent="0.35">
      <c r="A107" s="51" t="s">
        <v>1072</v>
      </c>
    </row>
    <row r="108" spans="1:1" x14ac:dyDescent="0.35">
      <c r="A108" s="51" t="s">
        <v>984</v>
      </c>
    </row>
    <row r="109" spans="1:1" x14ac:dyDescent="0.35">
      <c r="A109" s="51" t="s">
        <v>1022</v>
      </c>
    </row>
    <row r="110" spans="1:1" x14ac:dyDescent="0.35">
      <c r="A110" s="51" t="s">
        <v>1013</v>
      </c>
    </row>
    <row r="111" spans="1:1" x14ac:dyDescent="0.35">
      <c r="A111" s="51" t="s">
        <v>1104</v>
      </c>
    </row>
    <row r="112" spans="1:1" x14ac:dyDescent="0.35">
      <c r="A112" s="51" t="s">
        <v>1102</v>
      </c>
    </row>
    <row r="113" spans="1:1" x14ac:dyDescent="0.35">
      <c r="A113" s="51" t="s">
        <v>1098</v>
      </c>
    </row>
    <row r="114" spans="1:1" x14ac:dyDescent="0.35">
      <c r="A114" s="51" t="s">
        <v>1018</v>
      </c>
    </row>
    <row r="115" spans="1:1" x14ac:dyDescent="0.35">
      <c r="A115" s="51" t="s">
        <v>1116</v>
      </c>
    </row>
    <row r="116" spans="1:1" x14ac:dyDescent="0.35">
      <c r="A116" s="51" t="s">
        <v>1004</v>
      </c>
    </row>
    <row r="117" spans="1:1" x14ac:dyDescent="0.35">
      <c r="A117" s="51" t="s">
        <v>1032</v>
      </c>
    </row>
    <row r="118" spans="1:1" x14ac:dyDescent="0.35">
      <c r="A118" s="51" t="s">
        <v>13</v>
      </c>
    </row>
    <row r="119" spans="1:1" x14ac:dyDescent="0.35">
      <c r="A119" s="51" t="s">
        <v>1083</v>
      </c>
    </row>
    <row r="120" spans="1:1" x14ac:dyDescent="0.35">
      <c r="A120" s="51" t="s">
        <v>1071</v>
      </c>
    </row>
    <row r="121" spans="1:1" x14ac:dyDescent="0.35">
      <c r="A121" s="51" t="s">
        <v>991</v>
      </c>
    </row>
    <row r="122" spans="1:1" x14ac:dyDescent="0.35">
      <c r="A122" s="51" t="s">
        <v>1015</v>
      </c>
    </row>
    <row r="123" spans="1:1" x14ac:dyDescent="0.35">
      <c r="A123" s="51" t="s">
        <v>1065</v>
      </c>
    </row>
    <row r="124" spans="1:1" x14ac:dyDescent="0.35">
      <c r="A124" s="51" t="s">
        <v>1082</v>
      </c>
    </row>
    <row r="125" spans="1:1" x14ac:dyDescent="0.35">
      <c r="A125" s="51" t="s">
        <v>1114</v>
      </c>
    </row>
    <row r="126" spans="1:1" x14ac:dyDescent="0.35">
      <c r="A126" s="51" t="s">
        <v>1007</v>
      </c>
    </row>
    <row r="127" spans="1:1" x14ac:dyDescent="0.35">
      <c r="A127" s="51" t="s">
        <v>1110</v>
      </c>
    </row>
    <row r="128" spans="1:1" x14ac:dyDescent="0.35">
      <c r="A128" s="51" t="s">
        <v>1003</v>
      </c>
    </row>
    <row r="129" spans="1:1" x14ac:dyDescent="0.35">
      <c r="A129" s="51" t="s">
        <v>1101</v>
      </c>
    </row>
    <row r="130" spans="1:1" x14ac:dyDescent="0.35">
      <c r="A130" s="51" t="s">
        <v>1091</v>
      </c>
    </row>
    <row r="131" spans="1:1" x14ac:dyDescent="0.35">
      <c r="A131" s="51" t="s">
        <v>1045</v>
      </c>
    </row>
    <row r="132" spans="1:1" x14ac:dyDescent="0.35">
      <c r="A132" s="51" t="s">
        <v>1017</v>
      </c>
    </row>
    <row r="133" spans="1:1" x14ac:dyDescent="0.35">
      <c r="A133" s="51" t="s">
        <v>1097</v>
      </c>
    </row>
    <row r="134" spans="1:1" x14ac:dyDescent="0.35">
      <c r="A134" s="51" t="s">
        <v>1005</v>
      </c>
    </row>
    <row r="135" spans="1:1" x14ac:dyDescent="0.35">
      <c r="A135" s="51" t="s">
        <v>1050</v>
      </c>
    </row>
    <row r="136" spans="1:1" x14ac:dyDescent="0.35">
      <c r="A136" s="51" t="s">
        <v>1112</v>
      </c>
    </row>
    <row r="137" spans="1:1" x14ac:dyDescent="0.35">
      <c r="A137" s="51" t="s">
        <v>1076</v>
      </c>
    </row>
    <row r="138" spans="1:1" x14ac:dyDescent="0.35">
      <c r="A138" s="51" t="s">
        <v>1096</v>
      </c>
    </row>
    <row r="139" spans="1:1" x14ac:dyDescent="0.35">
      <c r="A139" s="51" t="s">
        <v>1103</v>
      </c>
    </row>
    <row r="140" spans="1:1" x14ac:dyDescent="0.35">
      <c r="A140" s="51" t="s">
        <v>1046</v>
      </c>
    </row>
    <row r="141" spans="1:1" x14ac:dyDescent="0.35">
      <c r="A141" s="51" t="s">
        <v>1026</v>
      </c>
    </row>
    <row r="142" spans="1:1" x14ac:dyDescent="0.35">
      <c r="A142" s="51" t="s">
        <v>1077</v>
      </c>
    </row>
    <row r="143" spans="1:1" x14ac:dyDescent="0.35">
      <c r="A143" s="51" t="s">
        <v>1122</v>
      </c>
    </row>
  </sheetData>
  <sortState ref="A2:A2147">
    <sortCondition ref="A5:A2147"/>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AC96-0511-41F5-9843-6D0B2E5A4525}">
  <dimension ref="A1:J8"/>
  <sheetViews>
    <sheetView topLeftCell="C1" workbookViewId="0">
      <selection activeCell="C1" sqref="C1"/>
    </sheetView>
  </sheetViews>
  <sheetFormatPr defaultColWidth="8.81640625" defaultRowHeight="14.5" x14ac:dyDescent="0.35"/>
  <cols>
    <col min="1" max="1" width="30.81640625" customWidth="1"/>
    <col min="2" max="2" width="39.26953125" customWidth="1"/>
    <col min="3" max="3" width="12.453125" customWidth="1"/>
    <col min="4" max="4" width="102" customWidth="1"/>
    <col min="5" max="5" width="14.453125" customWidth="1"/>
    <col min="6" max="6" width="20.26953125" customWidth="1"/>
    <col min="7" max="7" width="13.26953125" customWidth="1"/>
    <col min="8" max="8" width="26" customWidth="1"/>
    <col min="9" max="9" width="17.453125" customWidth="1"/>
    <col min="10" max="10" width="22.453125" customWidth="1"/>
  </cols>
  <sheetData>
    <row r="1" spans="1:10" x14ac:dyDescent="0.35">
      <c r="A1" t="s">
        <v>906</v>
      </c>
      <c r="B1" t="s">
        <v>31</v>
      </c>
      <c r="C1" t="s">
        <v>58</v>
      </c>
      <c r="D1" t="s">
        <v>59</v>
      </c>
      <c r="E1" t="s">
        <v>60</v>
      </c>
      <c r="F1" t="s">
        <v>61</v>
      </c>
      <c r="G1" t="s">
        <v>905</v>
      </c>
      <c r="H1" t="s">
        <v>62</v>
      </c>
      <c r="I1" t="s">
        <v>904</v>
      </c>
      <c r="J1" s="6" t="s">
        <v>63</v>
      </c>
    </row>
    <row r="2" spans="1:10" x14ac:dyDescent="0.35">
      <c r="A2" t="str">
        <f>_xlfn.CONCAT(Table_owssvr__6[[#This Row],[Activity Org]]," - ", Table_owssvr__6[[#This Row],[Lab Activity]])</f>
        <v xml:space="preserve"> - Select an Activity</v>
      </c>
      <c r="B2" s="5" t="s">
        <v>194</v>
      </c>
      <c r="C2" s="5" t="s">
        <v>193</v>
      </c>
      <c r="D2" s="6" t="s">
        <v>195</v>
      </c>
      <c r="E2" s="7" t="s">
        <v>67</v>
      </c>
      <c r="F2" s="7" t="s">
        <v>68</v>
      </c>
      <c r="G2" s="7" t="s">
        <v>894</v>
      </c>
      <c r="H2" t="s">
        <v>69</v>
      </c>
      <c r="I2" t="str">
        <f>IFERROR(LEFT(Table_owssvr__6[[#This Row],[Work Lead]],FIND(";",Table_owssvr__6[[#This Row],[Work Lead]])-1),"")</f>
        <v/>
      </c>
      <c r="J2" s="32" t="s">
        <v>163</v>
      </c>
    </row>
    <row r="3" spans="1:10" ht="72.5" x14ac:dyDescent="0.35">
      <c r="A3" s="39" t="str">
        <f>_xlfn.CONCAT(Table_owssvr__6[[#This Row],[Activity Org]]," - ", Table_owssvr__6[[#This Row],[Lab Activity]])</f>
        <v>AD - Accelerator and Beam Physics</v>
      </c>
      <c r="B3" s="33" t="s">
        <v>186</v>
      </c>
      <c r="C3" s="33" t="s">
        <v>185</v>
      </c>
      <c r="D3" s="37" t="s">
        <v>187</v>
      </c>
      <c r="E3" s="34" t="s">
        <v>67</v>
      </c>
      <c r="F3" s="34" t="s">
        <v>54</v>
      </c>
      <c r="G3" s="34" t="s">
        <v>896</v>
      </c>
      <c r="H3" s="42" t="s">
        <v>188</v>
      </c>
      <c r="I3" s="42" t="str">
        <f>IFERROR(LEFT(Table_owssvr__6[[#This Row],[Work Lead]],FIND(";",Table_owssvr__6[[#This Row],[Work Lead]])-1),"")</f>
        <v>Vladimir Shiltsev</v>
      </c>
      <c r="J3" s="46"/>
    </row>
    <row r="4" spans="1:10" ht="43.5" x14ac:dyDescent="0.35">
      <c r="A4" s="43" t="str">
        <f>_xlfn.CONCAT(Table_owssvr__6[[#This Row],[Activity Org]]," - ", Table_owssvr__6[[#This Row],[Lab Activity]])</f>
        <v>AD - Accelerator Operations General (PARENT)</v>
      </c>
      <c r="B4" s="35" t="s">
        <v>450</v>
      </c>
      <c r="C4" s="35" t="s">
        <v>449</v>
      </c>
      <c r="D4" s="38" t="s">
        <v>451</v>
      </c>
      <c r="E4" s="36" t="s">
        <v>348</v>
      </c>
      <c r="F4" s="36" t="s">
        <v>54</v>
      </c>
      <c r="G4" s="36" t="s">
        <v>896</v>
      </c>
      <c r="H4" s="44" t="s">
        <v>188</v>
      </c>
      <c r="I4" s="44" t="str">
        <f>IFERROR(LEFT(Table_owssvr__6[[#This Row],[Work Lead]],FIND(";",Table_owssvr__6[[#This Row],[Work Lead]])-1),"")</f>
        <v>Mary E Convery</v>
      </c>
      <c r="J4" s="45"/>
    </row>
    <row r="5" spans="1:10" ht="87" x14ac:dyDescent="0.35">
      <c r="A5" s="39" t="str">
        <f>_xlfn.CONCAT(Table_owssvr__6[[#This Row],[Activity Org]]," - ", Table_owssvr__6[[#This Row],[Lab Activity]])</f>
        <v>AD - Advanced Accelerator Concepts R&amp;D</v>
      </c>
      <c r="B5" s="33" t="s">
        <v>205</v>
      </c>
      <c r="C5" s="33" t="s">
        <v>204</v>
      </c>
      <c r="D5" s="37" t="s">
        <v>206</v>
      </c>
      <c r="E5" s="34" t="s">
        <v>67</v>
      </c>
      <c r="F5" s="34" t="s">
        <v>54</v>
      </c>
      <c r="G5" s="34" t="s">
        <v>896</v>
      </c>
      <c r="H5" s="42" t="s">
        <v>207</v>
      </c>
      <c r="I5" s="42" t="str">
        <f>IFERROR(LEFT(Table_owssvr__6[[#This Row],[Work Lead]],FIND(";",Table_owssvr__6[[#This Row],[Work Lead]])-1),"")</f>
        <v>Vladimir Shiltsev</v>
      </c>
      <c r="J5" s="46"/>
    </row>
    <row r="6" spans="1:10" x14ac:dyDescent="0.35">
      <c r="A6" s="43" t="str">
        <f>_xlfn.CONCAT(Table_owssvr__6[[#This Row],[Activity Org]]," - ", Table_owssvr__6[[#This Row],[Lab Activity]])</f>
        <v>AD - Beam Delivery Systems Operations</v>
      </c>
      <c r="B6" s="35" t="s">
        <v>330</v>
      </c>
      <c r="C6" s="35" t="s">
        <v>329</v>
      </c>
      <c r="D6" s="38" t="s">
        <v>331</v>
      </c>
      <c r="E6" s="36" t="s">
        <v>287</v>
      </c>
      <c r="F6" s="36" t="s">
        <v>79</v>
      </c>
      <c r="G6" s="36" t="s">
        <v>900</v>
      </c>
      <c r="H6" s="44" t="s">
        <v>332</v>
      </c>
      <c r="I6" s="44" t="str">
        <f>IFERROR(LEFT(Table_owssvr__6[[#This Row],[Work Lead]],FIND(";",Table_owssvr__6[[#This Row],[Work Lead]])-1),"")</f>
        <v>Thomas R Kobilarcik</v>
      </c>
      <c r="J6" s="45" t="s">
        <v>163</v>
      </c>
    </row>
    <row r="7" spans="1:10" ht="58" x14ac:dyDescent="0.35">
      <c r="A7" t="str">
        <f>_xlfn.CONCAT(Table_owssvr__6[[#This Row],[Activity Org]]," - ", Table_owssvr__6[[#This Row],[Lab Activity]])</f>
        <v>AD - Controls and Instrumentation Operations</v>
      </c>
      <c r="B7" s="5" t="s">
        <v>214</v>
      </c>
      <c r="C7" s="5" t="s">
        <v>213</v>
      </c>
      <c r="D7" s="6" t="s">
        <v>982</v>
      </c>
      <c r="E7" s="7" t="s">
        <v>67</v>
      </c>
      <c r="F7" s="7" t="s">
        <v>79</v>
      </c>
      <c r="G7" s="7" t="s">
        <v>900</v>
      </c>
      <c r="H7" t="s">
        <v>215</v>
      </c>
      <c r="I7" t="str">
        <f>IFERROR(LEFT(Table_owssvr__6[[#This Row],[Work Lead]],FIND(";",Table_owssvr__6[[#This Row],[Work Lead]])-1),"")</f>
        <v>Nathan Eddy</v>
      </c>
      <c r="J7" s="32"/>
    </row>
    <row r="8" spans="1:10" ht="43.5" x14ac:dyDescent="0.35">
      <c r="A8" t="str">
        <f>_xlfn.CONCAT(Table_owssvr__6[[#This Row],[Activity Org]]," - ", Table_owssvr__6[[#This Row],[Lab Activity]])</f>
        <v>AD - General Accelerator R&amp;D (PARENT)</v>
      </c>
      <c r="B8" s="5" t="s">
        <v>470</v>
      </c>
      <c r="C8" s="5" t="s">
        <v>469</v>
      </c>
      <c r="D8" s="6" t="s">
        <v>471</v>
      </c>
      <c r="E8" s="7" t="s">
        <v>348</v>
      </c>
      <c r="F8" s="7" t="s">
        <v>79</v>
      </c>
      <c r="G8" s="7" t="s">
        <v>900</v>
      </c>
      <c r="H8" t="s">
        <v>472</v>
      </c>
      <c r="I8" t="str">
        <f>IFERROR(LEFT(Table_owssvr__6[[#This Row],[Work Lead]],FIND(";",Table_owssvr__6[[#This Row],[Work Lead]])-1),"")</f>
        <v>Vladimir Shiltsev</v>
      </c>
      <c r="J8" s="32" t="s">
        <v>473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Planning by Percentage</vt:lpstr>
      <vt:lpstr>Planning by FTEs</vt:lpstr>
      <vt:lpstr>Lab Activities</vt:lpstr>
      <vt:lpstr>Lab Capabilities</vt:lpstr>
      <vt:lpstr>OHAP Functional Categories</vt:lpstr>
      <vt:lpstr>OHAP Functional Roles</vt:lpstr>
      <vt:lpstr>Completed Activities</vt:lpstr>
      <vt:lpstr>'Planning by FTEs'!Print_Area</vt:lpstr>
      <vt:lpstr>'Planning by Percentage'!Print_Area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N. Boroski x4344 05080N</dc:creator>
  <cp:lastModifiedBy>William A. Pellico x8368 07477N</cp:lastModifiedBy>
  <cp:lastPrinted>2018-08-07T16:22:43Z</cp:lastPrinted>
  <dcterms:created xsi:type="dcterms:W3CDTF">2018-08-03T20:22:39Z</dcterms:created>
  <dcterms:modified xsi:type="dcterms:W3CDTF">2018-10-11T14:30:46Z</dcterms:modified>
</cp:coreProperties>
</file>