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ccel_meas\ApertureLoss\Beams-doc-ToyModel\Analysis_20190312\"/>
    </mc:Choice>
  </mc:AlternateContent>
  <xr:revisionPtr revIDLastSave="0" documentId="13_ncr:1_{593D14D1-C69D-4775-9CFB-46FAA11680ED}" xr6:coauthVersionLast="36" xr6:coauthVersionMax="36" xr10:uidLastSave="{00000000-0000-0000-0000-000000000000}"/>
  <bookViews>
    <workbookView xWindow="0" yWindow="0" windowWidth="23016" windowHeight="8352" firstSheet="9" activeTab="12" xr2:uid="{00000000-000D-0000-FFFF-FFFF00000000}"/>
    <workbookView xWindow="0" yWindow="0" windowWidth="23016" windowHeight="8352" firstSheet="4" activeTab="8" xr2:uid="{136419E5-DB48-4212-AE6B-18937FA7DEA8}"/>
  </bookViews>
  <sheets>
    <sheet name="Notes" sheetId="9" r:id="rId1"/>
    <sheet name="densities" sheetId="12" r:id="rId2"/>
    <sheet name="Analysis" sheetId="10" r:id="rId3"/>
    <sheet name="Composition-Concrete&amp;Marble" sheetId="11" r:id="rId4"/>
    <sheet name="Ca20toCa" sheetId="13" r:id="rId5"/>
    <sheet name="shi-ca" sheetId="1" r:id="rId6"/>
    <sheet name="shi-ca20" sheetId="2" r:id="rId7"/>
    <sheet name="shi-mg" sheetId="3" r:id="rId8"/>
    <sheet name="shi-conc" sheetId="4" r:id="rId9"/>
    <sheet name="shi-zr" sheetId="14" r:id="rId10"/>
    <sheet name="uns-ca" sheetId="5" r:id="rId11"/>
    <sheet name="uns-ca20" sheetId="6" r:id="rId12"/>
    <sheet name="uns-mg" sheetId="7" r:id="rId13"/>
    <sheet name="uns-conc" sheetId="8" r:id="rId14"/>
    <sheet name="uns-zr" sheetId="15" r:id="rId15"/>
    <sheet name="zr-rat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5" i="3" l="1"/>
  <c r="U14" i="3"/>
  <c r="J16" i="3"/>
  <c r="J15" i="3"/>
  <c r="J14" i="3"/>
  <c r="U5" i="3"/>
  <c r="U6" i="3" s="1"/>
  <c r="U3" i="3"/>
  <c r="U4" i="3" s="1"/>
  <c r="J17" i="7"/>
  <c r="J16" i="7"/>
  <c r="J15" i="7"/>
  <c r="J14" i="7"/>
  <c r="V11" i="7"/>
  <c r="V10" i="7"/>
  <c r="V9" i="7"/>
  <c r="V8" i="7"/>
  <c r="V7" i="7"/>
  <c r="V6" i="7"/>
  <c r="V5" i="7"/>
  <c r="V4" i="7"/>
  <c r="V3" i="7"/>
  <c r="S11" i="7"/>
  <c r="R11" i="7"/>
  <c r="S10" i="7"/>
  <c r="R10" i="7"/>
  <c r="S9" i="7"/>
  <c r="R9" i="7"/>
  <c r="S8" i="7"/>
  <c r="R8" i="7"/>
  <c r="S7" i="7"/>
  <c r="R7" i="7"/>
  <c r="S6" i="7"/>
  <c r="R6" i="7"/>
  <c r="R5" i="7"/>
  <c r="U5" i="7" s="1"/>
  <c r="R4" i="7"/>
  <c r="S4" i="7" s="1"/>
  <c r="R3" i="7"/>
  <c r="S3" i="7" s="1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V3" i="5"/>
  <c r="U7" i="3" l="1"/>
  <c r="U6" i="7"/>
  <c r="S5" i="7"/>
  <c r="U3" i="7"/>
  <c r="I51" i="8"/>
  <c r="I50" i="8"/>
  <c r="I49" i="8"/>
  <c r="I48" i="8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I60" i="4"/>
  <c r="I59" i="4"/>
  <c r="I58" i="4"/>
  <c r="I57" i="4"/>
  <c r="U8" i="3" l="1"/>
  <c r="U7" i="7"/>
  <c r="U4" i="7"/>
  <c r="P3" i="15"/>
  <c r="S3" i="8"/>
  <c r="R3" i="8"/>
  <c r="L3" i="8"/>
  <c r="K3" i="8"/>
  <c r="U9" i="3" l="1"/>
  <c r="U8" i="7"/>
  <c r="S14" i="4"/>
  <c r="U5" i="4"/>
  <c r="U6" i="4" s="1"/>
  <c r="U7" i="4" s="1"/>
  <c r="U8" i="4" s="1"/>
  <c r="U9" i="4" s="1"/>
  <c r="U10" i="4" s="1"/>
  <c r="U11" i="4" s="1"/>
  <c r="U12" i="4" s="1"/>
  <c r="U13" i="4" s="1"/>
  <c r="U14" i="4" s="1"/>
  <c r="U15" i="4" s="1"/>
  <c r="U16" i="4" s="1"/>
  <c r="U17" i="4" s="1"/>
  <c r="U18" i="4" s="1"/>
  <c r="U19" i="4" s="1"/>
  <c r="U20" i="4" s="1"/>
  <c r="U21" i="4" s="1"/>
  <c r="U22" i="4" s="1"/>
  <c r="U23" i="4" s="1"/>
  <c r="U24" i="4" s="1"/>
  <c r="U25" i="4" s="1"/>
  <c r="U26" i="4" s="1"/>
  <c r="U27" i="4" s="1"/>
  <c r="U28" i="4" s="1"/>
  <c r="U29" i="4" s="1"/>
  <c r="U30" i="4" s="1"/>
  <c r="U31" i="4" s="1"/>
  <c r="U32" i="4" s="1"/>
  <c r="U33" i="4" s="1"/>
  <c r="U34" i="4" s="1"/>
  <c r="U35" i="4" s="1"/>
  <c r="U36" i="4" s="1"/>
  <c r="U37" i="4" s="1"/>
  <c r="U38" i="4" s="1"/>
  <c r="U39" i="4" s="1"/>
  <c r="U40" i="4" s="1"/>
  <c r="U41" i="4" s="1"/>
  <c r="U42" i="4" s="1"/>
  <c r="U43" i="4" s="1"/>
  <c r="U44" i="4" s="1"/>
  <c r="U45" i="4" s="1"/>
  <c r="U46" i="4" s="1"/>
  <c r="U47" i="4" s="1"/>
  <c r="U48" i="4" s="1"/>
  <c r="U49" i="4" s="1"/>
  <c r="U50" i="4" s="1"/>
  <c r="U51" i="4" s="1"/>
  <c r="U52" i="4" s="1"/>
  <c r="U53" i="4" s="1"/>
  <c r="U54" i="4" s="1"/>
  <c r="U4" i="4"/>
  <c r="U3" i="4"/>
  <c r="Z153" i="15"/>
  <c r="Y153" i="15"/>
  <c r="Z152" i="15"/>
  <c r="Y152" i="15"/>
  <c r="Z151" i="15"/>
  <c r="Y151" i="15"/>
  <c r="Z150" i="15"/>
  <c r="Y150" i="15"/>
  <c r="Z149" i="15"/>
  <c r="Y149" i="15"/>
  <c r="Z148" i="15"/>
  <c r="Y148" i="15"/>
  <c r="Z147" i="15"/>
  <c r="Y147" i="15"/>
  <c r="Z146" i="15"/>
  <c r="Y146" i="15"/>
  <c r="Z145" i="15"/>
  <c r="Y145" i="15"/>
  <c r="Z144" i="15"/>
  <c r="Y144" i="15"/>
  <c r="Z143" i="15"/>
  <c r="Y143" i="15"/>
  <c r="Z142" i="15"/>
  <c r="Y142" i="15"/>
  <c r="Z141" i="15"/>
  <c r="Y141" i="15"/>
  <c r="Z140" i="15"/>
  <c r="Y140" i="15"/>
  <c r="Z139" i="15"/>
  <c r="Y139" i="15"/>
  <c r="Z138" i="15"/>
  <c r="Y138" i="15"/>
  <c r="Z137" i="15"/>
  <c r="Y137" i="15"/>
  <c r="Z136" i="15"/>
  <c r="Y136" i="15"/>
  <c r="Z135" i="15"/>
  <c r="Y135" i="15"/>
  <c r="Z134" i="15"/>
  <c r="Y134" i="15"/>
  <c r="Z133" i="15"/>
  <c r="Y133" i="15"/>
  <c r="Z132" i="15"/>
  <c r="Y132" i="15"/>
  <c r="Z131" i="15"/>
  <c r="Y131" i="15"/>
  <c r="Z130" i="15"/>
  <c r="Y130" i="15"/>
  <c r="Z129" i="15"/>
  <c r="Y129" i="15"/>
  <c r="Z128" i="15"/>
  <c r="Y128" i="15"/>
  <c r="Z127" i="15"/>
  <c r="Y127" i="15"/>
  <c r="Z126" i="15"/>
  <c r="Y126" i="15"/>
  <c r="Z125" i="15"/>
  <c r="Y125" i="15"/>
  <c r="Z124" i="15"/>
  <c r="Y124" i="15"/>
  <c r="Z123" i="15"/>
  <c r="Y123" i="15"/>
  <c r="Z122" i="15"/>
  <c r="Y122" i="15"/>
  <c r="Z121" i="15"/>
  <c r="Y121" i="15"/>
  <c r="Z120" i="15"/>
  <c r="Y120" i="15"/>
  <c r="Z119" i="15"/>
  <c r="Y119" i="15"/>
  <c r="Z118" i="15"/>
  <c r="Y118" i="15"/>
  <c r="Z117" i="15"/>
  <c r="Y117" i="15"/>
  <c r="Z116" i="15"/>
  <c r="Y116" i="15"/>
  <c r="Z115" i="15"/>
  <c r="Y115" i="15"/>
  <c r="Z114" i="15"/>
  <c r="Y114" i="15"/>
  <c r="Z113" i="15"/>
  <c r="Y113" i="15"/>
  <c r="Z112" i="15"/>
  <c r="Y112" i="15"/>
  <c r="Z111" i="15"/>
  <c r="Y111" i="15"/>
  <c r="Z110" i="15"/>
  <c r="Y110" i="15"/>
  <c r="Z109" i="15"/>
  <c r="Y109" i="15"/>
  <c r="Z108" i="15"/>
  <c r="Y108" i="15"/>
  <c r="Z107" i="15"/>
  <c r="Y107" i="15"/>
  <c r="Z106" i="15"/>
  <c r="Y106" i="15"/>
  <c r="Z105" i="15"/>
  <c r="Y105" i="15"/>
  <c r="Z104" i="15"/>
  <c r="Y104" i="15"/>
  <c r="Z103" i="15"/>
  <c r="Y103" i="15"/>
  <c r="Z102" i="15"/>
  <c r="Y102" i="15"/>
  <c r="Z101" i="15"/>
  <c r="Y101" i="15"/>
  <c r="Z100" i="15"/>
  <c r="Y100" i="15"/>
  <c r="Z99" i="15"/>
  <c r="Y99" i="15"/>
  <c r="Z98" i="15"/>
  <c r="Y98" i="15"/>
  <c r="Z97" i="15"/>
  <c r="Y97" i="15"/>
  <c r="Z96" i="15"/>
  <c r="Y96" i="15"/>
  <c r="Z95" i="15"/>
  <c r="Y95" i="15"/>
  <c r="Z94" i="15"/>
  <c r="Y94" i="15"/>
  <c r="Z93" i="15"/>
  <c r="Y93" i="15"/>
  <c r="Z92" i="15"/>
  <c r="Y92" i="15"/>
  <c r="Z91" i="15"/>
  <c r="Y91" i="15"/>
  <c r="Z90" i="15"/>
  <c r="Y90" i="15"/>
  <c r="Z89" i="15"/>
  <c r="Y89" i="15"/>
  <c r="Z88" i="15"/>
  <c r="Y88" i="15"/>
  <c r="Z87" i="15"/>
  <c r="Y87" i="15"/>
  <c r="Z86" i="15"/>
  <c r="Y86" i="15"/>
  <c r="Z85" i="15"/>
  <c r="Y85" i="15"/>
  <c r="Z84" i="15"/>
  <c r="Y84" i="15"/>
  <c r="Z83" i="15"/>
  <c r="Y83" i="15"/>
  <c r="Z82" i="15"/>
  <c r="Y82" i="15"/>
  <c r="Z81" i="15"/>
  <c r="Y81" i="15"/>
  <c r="Z80" i="15"/>
  <c r="Y80" i="15"/>
  <c r="Z79" i="15"/>
  <c r="Y79" i="15"/>
  <c r="Z78" i="15"/>
  <c r="Y78" i="15"/>
  <c r="Z77" i="15"/>
  <c r="Y77" i="15"/>
  <c r="Z76" i="15"/>
  <c r="Y76" i="15"/>
  <c r="Z75" i="15"/>
  <c r="Y75" i="15"/>
  <c r="Z74" i="15"/>
  <c r="Y74" i="15"/>
  <c r="Z73" i="15"/>
  <c r="Y73" i="15"/>
  <c r="Z72" i="15"/>
  <c r="Y72" i="15"/>
  <c r="Z71" i="15"/>
  <c r="Y71" i="15"/>
  <c r="Z70" i="15"/>
  <c r="Y70" i="15"/>
  <c r="Z69" i="15"/>
  <c r="Y69" i="15"/>
  <c r="Z68" i="15"/>
  <c r="Y68" i="15"/>
  <c r="Z67" i="15"/>
  <c r="Y67" i="15"/>
  <c r="Z66" i="15"/>
  <c r="Y66" i="15"/>
  <c r="Z65" i="15"/>
  <c r="Y65" i="15"/>
  <c r="Z64" i="15"/>
  <c r="Y64" i="15"/>
  <c r="Z63" i="15"/>
  <c r="Y63" i="15"/>
  <c r="Z62" i="15"/>
  <c r="Y62" i="15"/>
  <c r="Z61" i="15"/>
  <c r="Y61" i="15"/>
  <c r="Z60" i="15"/>
  <c r="Y60" i="15"/>
  <c r="Z59" i="15"/>
  <c r="Y59" i="15"/>
  <c r="Z58" i="15"/>
  <c r="Y58" i="15"/>
  <c r="Z57" i="15"/>
  <c r="Y57" i="15"/>
  <c r="Z56" i="15"/>
  <c r="Y56" i="15"/>
  <c r="Z55" i="15"/>
  <c r="Y55" i="15"/>
  <c r="Z54" i="15"/>
  <c r="Y54" i="15"/>
  <c r="Z53" i="15"/>
  <c r="Y53" i="15"/>
  <c r="Z52" i="15"/>
  <c r="Y52" i="15"/>
  <c r="Z51" i="15"/>
  <c r="Y51" i="15"/>
  <c r="Z50" i="15"/>
  <c r="Y50" i="15"/>
  <c r="Z49" i="15"/>
  <c r="Y49" i="15"/>
  <c r="Z48" i="15"/>
  <c r="Y48" i="15"/>
  <c r="Z47" i="15"/>
  <c r="Y47" i="15"/>
  <c r="Z46" i="15"/>
  <c r="Y46" i="15"/>
  <c r="Z45" i="15"/>
  <c r="Y45" i="15"/>
  <c r="Z44" i="15"/>
  <c r="Y44" i="15"/>
  <c r="Z43" i="15"/>
  <c r="Y43" i="15"/>
  <c r="Z42" i="15"/>
  <c r="Y42" i="15"/>
  <c r="Z41" i="15"/>
  <c r="Y41" i="15"/>
  <c r="Z40" i="15"/>
  <c r="Y40" i="15"/>
  <c r="Z39" i="15"/>
  <c r="Y39" i="15"/>
  <c r="Z38" i="15"/>
  <c r="Y38" i="15"/>
  <c r="Z37" i="15"/>
  <c r="Y37" i="15"/>
  <c r="Z36" i="15"/>
  <c r="Y36" i="15"/>
  <c r="Z35" i="15"/>
  <c r="Y35" i="15"/>
  <c r="Z34" i="15"/>
  <c r="Y34" i="15"/>
  <c r="Z33" i="15"/>
  <c r="Y33" i="15"/>
  <c r="Z32" i="15"/>
  <c r="Y32" i="15"/>
  <c r="Z31" i="15"/>
  <c r="Y31" i="15"/>
  <c r="Z30" i="15"/>
  <c r="Y30" i="15"/>
  <c r="Z29" i="15"/>
  <c r="Y29" i="15"/>
  <c r="Z28" i="15"/>
  <c r="Y28" i="15"/>
  <c r="Z27" i="15"/>
  <c r="Y27" i="15"/>
  <c r="Z26" i="15"/>
  <c r="Y26" i="15"/>
  <c r="Z25" i="15"/>
  <c r="Y25" i="15"/>
  <c r="Z24" i="15"/>
  <c r="Y24" i="15"/>
  <c r="Z23" i="15"/>
  <c r="Y23" i="15"/>
  <c r="Z22" i="15"/>
  <c r="Y22" i="15"/>
  <c r="Z21" i="15"/>
  <c r="Y21" i="15"/>
  <c r="Z20" i="15"/>
  <c r="Y20" i="15"/>
  <c r="Z19" i="15"/>
  <c r="Y19" i="15"/>
  <c r="Z18" i="15"/>
  <c r="Y18" i="15"/>
  <c r="Z17" i="15"/>
  <c r="Y17" i="15"/>
  <c r="Z16" i="15"/>
  <c r="Y16" i="15"/>
  <c r="Z15" i="15"/>
  <c r="Y15" i="15"/>
  <c r="Z14" i="15"/>
  <c r="Y14" i="15"/>
  <c r="Z13" i="15"/>
  <c r="Y13" i="15"/>
  <c r="Z12" i="15"/>
  <c r="Y12" i="15"/>
  <c r="Z11" i="15"/>
  <c r="Y11" i="15"/>
  <c r="Z10" i="15"/>
  <c r="Y10" i="15"/>
  <c r="Z9" i="15"/>
  <c r="Y9" i="15"/>
  <c r="Z8" i="15"/>
  <c r="Y8" i="15"/>
  <c r="Z7" i="15"/>
  <c r="Y7" i="15"/>
  <c r="Z6" i="15"/>
  <c r="Y6" i="15"/>
  <c r="Z5" i="15"/>
  <c r="Y5" i="15"/>
  <c r="Z4" i="15"/>
  <c r="Y4" i="15"/>
  <c r="Z3" i="15"/>
  <c r="Z3" i="14"/>
  <c r="Y3" i="15"/>
  <c r="Y3" i="14"/>
  <c r="Z118" i="14"/>
  <c r="Y118" i="14"/>
  <c r="Z117" i="14"/>
  <c r="Y117" i="14"/>
  <c r="Z116" i="14"/>
  <c r="Y116" i="14"/>
  <c r="Z115" i="14"/>
  <c r="Y115" i="14"/>
  <c r="Z114" i="14"/>
  <c r="Y114" i="14"/>
  <c r="Z113" i="14"/>
  <c r="Y113" i="14"/>
  <c r="Z112" i="14"/>
  <c r="Y112" i="14"/>
  <c r="Z111" i="14"/>
  <c r="Y111" i="14"/>
  <c r="Z110" i="14"/>
  <c r="Y110" i="14"/>
  <c r="Z109" i="14"/>
  <c r="Y109" i="14"/>
  <c r="Z108" i="14"/>
  <c r="Y108" i="14"/>
  <c r="Z107" i="14"/>
  <c r="Y107" i="14"/>
  <c r="Z106" i="14"/>
  <c r="Y106" i="14"/>
  <c r="Z105" i="14"/>
  <c r="Y105" i="14"/>
  <c r="Z104" i="14"/>
  <c r="Y104" i="14"/>
  <c r="Z103" i="14"/>
  <c r="Y103" i="14"/>
  <c r="Z102" i="14"/>
  <c r="Y102" i="14"/>
  <c r="Z101" i="14"/>
  <c r="Y101" i="14"/>
  <c r="Z100" i="14"/>
  <c r="Y100" i="14"/>
  <c r="Z99" i="14"/>
  <c r="Y99" i="14"/>
  <c r="Z98" i="14"/>
  <c r="Y98" i="14"/>
  <c r="Z97" i="14"/>
  <c r="Y97" i="14"/>
  <c r="Z96" i="14"/>
  <c r="Y96" i="14"/>
  <c r="Z95" i="14"/>
  <c r="Y95" i="14"/>
  <c r="Z94" i="14"/>
  <c r="Y94" i="14"/>
  <c r="Z93" i="14"/>
  <c r="Y93" i="14"/>
  <c r="Z92" i="14"/>
  <c r="Y92" i="14"/>
  <c r="Z91" i="14"/>
  <c r="Y91" i="14"/>
  <c r="Z90" i="14"/>
  <c r="Y90" i="14"/>
  <c r="Z89" i="14"/>
  <c r="Y89" i="14"/>
  <c r="Z88" i="14"/>
  <c r="Y88" i="14"/>
  <c r="Z87" i="14"/>
  <c r="Y87" i="14"/>
  <c r="Z86" i="14"/>
  <c r="Y86" i="14"/>
  <c r="Z85" i="14"/>
  <c r="Y85" i="14"/>
  <c r="Z84" i="14"/>
  <c r="Y84" i="14"/>
  <c r="Z83" i="14"/>
  <c r="Y83" i="14"/>
  <c r="Z82" i="14"/>
  <c r="Y82" i="14"/>
  <c r="Z81" i="14"/>
  <c r="Y81" i="14"/>
  <c r="Z80" i="14"/>
  <c r="Y80" i="14"/>
  <c r="Z79" i="14"/>
  <c r="Y79" i="14"/>
  <c r="Z78" i="14"/>
  <c r="Y78" i="14"/>
  <c r="Z77" i="14"/>
  <c r="Y77" i="14"/>
  <c r="Z76" i="14"/>
  <c r="Y76" i="14"/>
  <c r="Z75" i="14"/>
  <c r="Y75" i="14"/>
  <c r="Z74" i="14"/>
  <c r="Y74" i="14"/>
  <c r="Z73" i="14"/>
  <c r="Y73" i="14"/>
  <c r="Z72" i="14"/>
  <c r="Y72" i="14"/>
  <c r="Z71" i="14"/>
  <c r="Y71" i="14"/>
  <c r="Z70" i="14"/>
  <c r="Y70" i="14"/>
  <c r="Z69" i="14"/>
  <c r="Y69" i="14"/>
  <c r="Z68" i="14"/>
  <c r="Y68" i="14"/>
  <c r="Z67" i="14"/>
  <c r="Y67" i="14"/>
  <c r="Z66" i="14"/>
  <c r="Y66" i="14"/>
  <c r="Z65" i="14"/>
  <c r="Y65" i="14"/>
  <c r="Z64" i="14"/>
  <c r="Y64" i="14"/>
  <c r="Z63" i="14"/>
  <c r="Y63" i="14"/>
  <c r="Z62" i="14"/>
  <c r="Y62" i="14"/>
  <c r="Z61" i="14"/>
  <c r="Y61" i="14"/>
  <c r="Z60" i="14"/>
  <c r="Y60" i="14"/>
  <c r="Z59" i="14"/>
  <c r="Y59" i="14"/>
  <c r="Z58" i="14"/>
  <c r="Y58" i="14"/>
  <c r="Z57" i="14"/>
  <c r="Y57" i="14"/>
  <c r="Z56" i="14"/>
  <c r="Y56" i="14"/>
  <c r="Z55" i="14"/>
  <c r="Y55" i="14"/>
  <c r="Z54" i="14"/>
  <c r="Y54" i="14"/>
  <c r="Z53" i="14"/>
  <c r="Y53" i="14"/>
  <c r="Z52" i="14"/>
  <c r="Y52" i="14"/>
  <c r="Z51" i="14"/>
  <c r="Y51" i="14"/>
  <c r="Z50" i="14"/>
  <c r="Y50" i="14"/>
  <c r="Z49" i="14"/>
  <c r="Y49" i="14"/>
  <c r="Z48" i="14"/>
  <c r="Y48" i="14"/>
  <c r="Z47" i="14"/>
  <c r="Y47" i="14"/>
  <c r="Z46" i="14"/>
  <c r="Y46" i="14"/>
  <c r="Z45" i="14"/>
  <c r="Y45" i="14"/>
  <c r="Z44" i="14"/>
  <c r="Y44" i="14"/>
  <c r="Z43" i="14"/>
  <c r="Y43" i="14"/>
  <c r="Z42" i="14"/>
  <c r="Y42" i="14"/>
  <c r="Z41" i="14"/>
  <c r="Y41" i="14"/>
  <c r="Z40" i="14"/>
  <c r="Y40" i="14"/>
  <c r="Z39" i="14"/>
  <c r="Y39" i="14"/>
  <c r="Z38" i="14"/>
  <c r="Y38" i="14"/>
  <c r="Z37" i="14"/>
  <c r="Y37" i="14"/>
  <c r="Z36" i="14"/>
  <c r="Y36" i="14"/>
  <c r="Z35" i="14"/>
  <c r="Y35" i="14"/>
  <c r="Z34" i="14"/>
  <c r="Y34" i="14"/>
  <c r="Z33" i="14"/>
  <c r="Y33" i="14"/>
  <c r="Z32" i="14"/>
  <c r="Y32" i="14"/>
  <c r="Z31" i="14"/>
  <c r="Y31" i="14"/>
  <c r="Z30" i="14"/>
  <c r="Y30" i="14"/>
  <c r="Z29" i="14"/>
  <c r="Y29" i="14"/>
  <c r="Z28" i="14"/>
  <c r="Y28" i="14"/>
  <c r="Z27" i="14"/>
  <c r="Y27" i="14"/>
  <c r="Z26" i="14"/>
  <c r="Y26" i="14"/>
  <c r="Z25" i="14"/>
  <c r="Y25" i="14"/>
  <c r="Z24" i="14"/>
  <c r="Y24" i="14"/>
  <c r="Z23" i="14"/>
  <c r="Y23" i="14"/>
  <c r="Z22" i="14"/>
  <c r="Y22" i="14"/>
  <c r="Z21" i="14"/>
  <c r="Y21" i="14"/>
  <c r="Z20" i="14"/>
  <c r="Y20" i="14"/>
  <c r="Z19" i="14"/>
  <c r="Y19" i="14"/>
  <c r="Z18" i="14"/>
  <c r="Y18" i="14"/>
  <c r="Z17" i="14"/>
  <c r="Y17" i="14"/>
  <c r="Z16" i="14"/>
  <c r="Y16" i="14"/>
  <c r="Z15" i="14"/>
  <c r="Y15" i="14"/>
  <c r="Z14" i="14"/>
  <c r="Y14" i="14"/>
  <c r="Z13" i="14"/>
  <c r="Y13" i="14"/>
  <c r="Z12" i="14"/>
  <c r="Y12" i="14"/>
  <c r="Z11" i="14"/>
  <c r="Y11" i="14"/>
  <c r="Z10" i="14"/>
  <c r="Y10" i="14"/>
  <c r="Z9" i="14"/>
  <c r="Y9" i="14"/>
  <c r="Z8" i="14"/>
  <c r="Y8" i="14"/>
  <c r="Z7" i="14"/>
  <c r="Y7" i="14"/>
  <c r="Z6" i="14"/>
  <c r="Y6" i="14"/>
  <c r="Z5" i="14"/>
  <c r="Y5" i="14"/>
  <c r="Z4" i="14"/>
  <c r="Y4" i="14"/>
  <c r="V118" i="14"/>
  <c r="V117" i="14"/>
  <c r="V116" i="14"/>
  <c r="V115" i="14"/>
  <c r="V114" i="14"/>
  <c r="V113" i="14"/>
  <c r="V112" i="14"/>
  <c r="V111" i="14"/>
  <c r="V110" i="14"/>
  <c r="V109" i="14"/>
  <c r="V108" i="14"/>
  <c r="V107" i="14"/>
  <c r="V106" i="14"/>
  <c r="V105" i="14"/>
  <c r="V104" i="14"/>
  <c r="V103" i="14"/>
  <c r="V102" i="14"/>
  <c r="V101" i="14"/>
  <c r="V100" i="14"/>
  <c r="V99" i="14"/>
  <c r="V98" i="14"/>
  <c r="V97" i="14"/>
  <c r="V96" i="14"/>
  <c r="V95" i="14"/>
  <c r="V94" i="14"/>
  <c r="V93" i="14"/>
  <c r="V92" i="14"/>
  <c r="V91" i="14"/>
  <c r="V90" i="14"/>
  <c r="V89" i="14"/>
  <c r="V88" i="14"/>
  <c r="V87" i="14"/>
  <c r="V86" i="14"/>
  <c r="V85" i="14"/>
  <c r="V84" i="14"/>
  <c r="V83" i="14"/>
  <c r="V82" i="14"/>
  <c r="V81" i="14"/>
  <c r="V80" i="14"/>
  <c r="V79" i="14"/>
  <c r="V78" i="14"/>
  <c r="V77" i="14"/>
  <c r="V76" i="14"/>
  <c r="V75" i="14"/>
  <c r="V74" i="14"/>
  <c r="V73" i="14"/>
  <c r="V72" i="14"/>
  <c r="V71" i="14"/>
  <c r="V70" i="14"/>
  <c r="V69" i="14"/>
  <c r="V68" i="14"/>
  <c r="V67" i="14"/>
  <c r="V66" i="14"/>
  <c r="V65" i="14"/>
  <c r="V64" i="14"/>
  <c r="V63" i="14"/>
  <c r="V62" i="14"/>
  <c r="V61" i="14"/>
  <c r="V60" i="14"/>
  <c r="V59" i="14"/>
  <c r="V58" i="14"/>
  <c r="V57" i="14"/>
  <c r="V56" i="14"/>
  <c r="V55" i="14"/>
  <c r="V54" i="14"/>
  <c r="V53" i="14"/>
  <c r="V52" i="14"/>
  <c r="V51" i="14"/>
  <c r="V50" i="14"/>
  <c r="V49" i="14"/>
  <c r="V48" i="14"/>
  <c r="V47" i="14"/>
  <c r="V46" i="14"/>
  <c r="V45" i="14"/>
  <c r="V44" i="14"/>
  <c r="V43" i="14"/>
  <c r="V42" i="14"/>
  <c r="V41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6" i="14"/>
  <c r="V5" i="14"/>
  <c r="V4" i="14"/>
  <c r="V3" i="14"/>
  <c r="K122" i="14"/>
  <c r="K121" i="14"/>
  <c r="N118" i="14"/>
  <c r="L118" i="14"/>
  <c r="K118" i="14"/>
  <c r="M118" i="14" s="1"/>
  <c r="J118" i="14"/>
  <c r="I118" i="14"/>
  <c r="O118" i="14" s="1"/>
  <c r="N117" i="14"/>
  <c r="L117" i="14"/>
  <c r="J117" i="14"/>
  <c r="K117" i="14" s="1"/>
  <c r="M117" i="14" s="1"/>
  <c r="O117" i="14" s="1"/>
  <c r="I117" i="14"/>
  <c r="N116" i="14"/>
  <c r="L116" i="14"/>
  <c r="K116" i="14"/>
  <c r="M116" i="14" s="1"/>
  <c r="J116" i="14"/>
  <c r="I116" i="14"/>
  <c r="O116" i="14" s="1"/>
  <c r="N115" i="14"/>
  <c r="L115" i="14"/>
  <c r="J115" i="14"/>
  <c r="K115" i="14" s="1"/>
  <c r="M115" i="14" s="1"/>
  <c r="O115" i="14" s="1"/>
  <c r="I115" i="14"/>
  <c r="N114" i="14"/>
  <c r="L114" i="14"/>
  <c r="K114" i="14"/>
  <c r="M114" i="14" s="1"/>
  <c r="J114" i="14"/>
  <c r="I114" i="14"/>
  <c r="N113" i="14"/>
  <c r="L113" i="14"/>
  <c r="J113" i="14"/>
  <c r="K113" i="14" s="1"/>
  <c r="M113" i="14" s="1"/>
  <c r="O113" i="14" s="1"/>
  <c r="I113" i="14"/>
  <c r="N112" i="14"/>
  <c r="L112" i="14"/>
  <c r="K112" i="14"/>
  <c r="M112" i="14" s="1"/>
  <c r="J112" i="14"/>
  <c r="I112" i="14"/>
  <c r="O111" i="14"/>
  <c r="N111" i="14"/>
  <c r="L111" i="14"/>
  <c r="J111" i="14"/>
  <c r="K111" i="14" s="1"/>
  <c r="M111" i="14" s="1"/>
  <c r="I111" i="14"/>
  <c r="N110" i="14"/>
  <c r="L110" i="14"/>
  <c r="K110" i="14"/>
  <c r="M110" i="14" s="1"/>
  <c r="J110" i="14"/>
  <c r="I110" i="14"/>
  <c r="O109" i="14"/>
  <c r="N109" i="14"/>
  <c r="L109" i="14"/>
  <c r="J109" i="14"/>
  <c r="K109" i="14" s="1"/>
  <c r="M109" i="14" s="1"/>
  <c r="I109" i="14"/>
  <c r="N108" i="14"/>
  <c r="L108" i="14"/>
  <c r="K108" i="14"/>
  <c r="M108" i="14" s="1"/>
  <c r="J108" i="14"/>
  <c r="I108" i="14"/>
  <c r="O107" i="14"/>
  <c r="N107" i="14"/>
  <c r="L107" i="14"/>
  <c r="J107" i="14"/>
  <c r="K107" i="14" s="1"/>
  <c r="M107" i="14" s="1"/>
  <c r="I107" i="14"/>
  <c r="N106" i="14"/>
  <c r="L106" i="14"/>
  <c r="K106" i="14"/>
  <c r="M106" i="14" s="1"/>
  <c r="J106" i="14"/>
  <c r="I106" i="14"/>
  <c r="N105" i="14"/>
  <c r="L105" i="14"/>
  <c r="J105" i="14"/>
  <c r="K105" i="14" s="1"/>
  <c r="M105" i="14" s="1"/>
  <c r="O105" i="14" s="1"/>
  <c r="I105" i="14"/>
  <c r="N104" i="14"/>
  <c r="L104" i="14"/>
  <c r="K104" i="14"/>
  <c r="M104" i="14" s="1"/>
  <c r="J104" i="14"/>
  <c r="I104" i="14"/>
  <c r="O104" i="14" s="1"/>
  <c r="R104" i="14" s="1"/>
  <c r="S104" i="14" s="1"/>
  <c r="N103" i="14"/>
  <c r="L103" i="14"/>
  <c r="J103" i="14"/>
  <c r="K103" i="14" s="1"/>
  <c r="I103" i="14"/>
  <c r="P102" i="14"/>
  <c r="N102" i="14"/>
  <c r="L102" i="14"/>
  <c r="K102" i="14"/>
  <c r="M102" i="14" s="1"/>
  <c r="J102" i="14"/>
  <c r="I102" i="14"/>
  <c r="O102" i="14" s="1"/>
  <c r="R102" i="14" s="1"/>
  <c r="S102" i="14" s="1"/>
  <c r="N101" i="14"/>
  <c r="L101" i="14"/>
  <c r="J101" i="14"/>
  <c r="K101" i="14" s="1"/>
  <c r="I101" i="14"/>
  <c r="N100" i="14"/>
  <c r="L100" i="14"/>
  <c r="K100" i="14"/>
  <c r="M100" i="14" s="1"/>
  <c r="J100" i="14"/>
  <c r="I100" i="14"/>
  <c r="N99" i="14"/>
  <c r="L99" i="14"/>
  <c r="J99" i="14"/>
  <c r="K99" i="14" s="1"/>
  <c r="I99" i="14"/>
  <c r="N98" i="14"/>
  <c r="L98" i="14"/>
  <c r="K98" i="14"/>
  <c r="M98" i="14" s="1"/>
  <c r="J98" i="14"/>
  <c r="I98" i="14"/>
  <c r="N97" i="14"/>
  <c r="L97" i="14"/>
  <c r="J97" i="14"/>
  <c r="K97" i="14" s="1"/>
  <c r="M97" i="14" s="1"/>
  <c r="O97" i="14" s="1"/>
  <c r="I97" i="14"/>
  <c r="N96" i="14"/>
  <c r="L96" i="14"/>
  <c r="K96" i="14"/>
  <c r="M96" i="14" s="1"/>
  <c r="J96" i="14"/>
  <c r="I96" i="14"/>
  <c r="O96" i="14" s="1"/>
  <c r="R96" i="14" s="1"/>
  <c r="S96" i="14" s="1"/>
  <c r="N95" i="14"/>
  <c r="L95" i="14"/>
  <c r="J95" i="14"/>
  <c r="K95" i="14" s="1"/>
  <c r="I95" i="14"/>
  <c r="P94" i="14"/>
  <c r="N94" i="14"/>
  <c r="L94" i="14"/>
  <c r="K94" i="14"/>
  <c r="M94" i="14" s="1"/>
  <c r="J94" i="14"/>
  <c r="I94" i="14"/>
  <c r="O94" i="14" s="1"/>
  <c r="R94" i="14" s="1"/>
  <c r="S94" i="14" s="1"/>
  <c r="N93" i="14"/>
  <c r="L93" i="14"/>
  <c r="J93" i="14"/>
  <c r="K93" i="14" s="1"/>
  <c r="I93" i="14"/>
  <c r="N92" i="14"/>
  <c r="L92" i="14"/>
  <c r="K92" i="14"/>
  <c r="M92" i="14" s="1"/>
  <c r="J92" i="14"/>
  <c r="I92" i="14"/>
  <c r="O91" i="14"/>
  <c r="N91" i="14"/>
  <c r="L91" i="14"/>
  <c r="J91" i="14"/>
  <c r="K91" i="14" s="1"/>
  <c r="M91" i="14" s="1"/>
  <c r="I91" i="14"/>
  <c r="N90" i="14"/>
  <c r="L90" i="14"/>
  <c r="K90" i="14"/>
  <c r="M90" i="14" s="1"/>
  <c r="J90" i="14"/>
  <c r="I90" i="14"/>
  <c r="N89" i="14"/>
  <c r="L89" i="14"/>
  <c r="J89" i="14"/>
  <c r="K89" i="14" s="1"/>
  <c r="I89" i="14"/>
  <c r="N88" i="14"/>
  <c r="L88" i="14"/>
  <c r="K88" i="14"/>
  <c r="M88" i="14" s="1"/>
  <c r="J88" i="14"/>
  <c r="I88" i="14"/>
  <c r="N87" i="14"/>
  <c r="L87" i="14"/>
  <c r="J87" i="14"/>
  <c r="K87" i="14" s="1"/>
  <c r="M87" i="14" s="1"/>
  <c r="O87" i="14" s="1"/>
  <c r="I87" i="14"/>
  <c r="N86" i="14"/>
  <c r="L86" i="14"/>
  <c r="K86" i="14"/>
  <c r="M86" i="14" s="1"/>
  <c r="J86" i="14"/>
  <c r="I86" i="14"/>
  <c r="O86" i="14" s="1"/>
  <c r="R86" i="14" s="1"/>
  <c r="S86" i="14" s="1"/>
  <c r="O85" i="14"/>
  <c r="R85" i="14" s="1"/>
  <c r="S85" i="14" s="1"/>
  <c r="N85" i="14"/>
  <c r="L85" i="14"/>
  <c r="J85" i="14"/>
  <c r="K85" i="14" s="1"/>
  <c r="M85" i="14" s="1"/>
  <c r="I85" i="14"/>
  <c r="N84" i="14"/>
  <c r="L84" i="14"/>
  <c r="K84" i="14"/>
  <c r="J84" i="14"/>
  <c r="I84" i="14"/>
  <c r="N83" i="14"/>
  <c r="L83" i="14"/>
  <c r="J83" i="14"/>
  <c r="K83" i="14" s="1"/>
  <c r="I83" i="14"/>
  <c r="N82" i="14"/>
  <c r="L82" i="14"/>
  <c r="K82" i="14"/>
  <c r="M82" i="14" s="1"/>
  <c r="J82" i="14"/>
  <c r="I82" i="14"/>
  <c r="N81" i="14"/>
  <c r="L81" i="14"/>
  <c r="J81" i="14"/>
  <c r="K81" i="14" s="1"/>
  <c r="M81" i="14" s="1"/>
  <c r="O81" i="14" s="1"/>
  <c r="I81" i="14"/>
  <c r="N80" i="14"/>
  <c r="L80" i="14"/>
  <c r="K80" i="14"/>
  <c r="M80" i="14" s="1"/>
  <c r="J80" i="14"/>
  <c r="I80" i="14"/>
  <c r="N79" i="14"/>
  <c r="L79" i="14"/>
  <c r="J79" i="14"/>
  <c r="K79" i="14" s="1"/>
  <c r="M79" i="14" s="1"/>
  <c r="O79" i="14" s="1"/>
  <c r="I79" i="14"/>
  <c r="N78" i="14"/>
  <c r="L78" i="14"/>
  <c r="K78" i="14"/>
  <c r="M78" i="14" s="1"/>
  <c r="J78" i="14"/>
  <c r="I78" i="14"/>
  <c r="O78" i="14" s="1"/>
  <c r="R78" i="14" s="1"/>
  <c r="S78" i="14" s="1"/>
  <c r="O77" i="14"/>
  <c r="R77" i="14" s="1"/>
  <c r="S77" i="14" s="1"/>
  <c r="N77" i="14"/>
  <c r="L77" i="14"/>
  <c r="J77" i="14"/>
  <c r="K77" i="14" s="1"/>
  <c r="M77" i="14" s="1"/>
  <c r="I77" i="14"/>
  <c r="N76" i="14"/>
  <c r="L76" i="14"/>
  <c r="K76" i="14"/>
  <c r="J76" i="14"/>
  <c r="I76" i="14"/>
  <c r="N75" i="14"/>
  <c r="L75" i="14"/>
  <c r="J75" i="14"/>
  <c r="K75" i="14" s="1"/>
  <c r="I75" i="14"/>
  <c r="N74" i="14"/>
  <c r="L74" i="14"/>
  <c r="K74" i="14"/>
  <c r="M74" i="14" s="1"/>
  <c r="J74" i="14"/>
  <c r="I74" i="14"/>
  <c r="N73" i="14"/>
  <c r="L73" i="14"/>
  <c r="J73" i="14"/>
  <c r="K73" i="14" s="1"/>
  <c r="M73" i="14" s="1"/>
  <c r="O73" i="14" s="1"/>
  <c r="I73" i="14"/>
  <c r="N72" i="14"/>
  <c r="L72" i="14"/>
  <c r="K72" i="14"/>
  <c r="M72" i="14" s="1"/>
  <c r="J72" i="14"/>
  <c r="I72" i="14"/>
  <c r="N71" i="14"/>
  <c r="L71" i="14"/>
  <c r="J71" i="14"/>
  <c r="K71" i="14" s="1"/>
  <c r="M71" i="14" s="1"/>
  <c r="O71" i="14" s="1"/>
  <c r="I71" i="14"/>
  <c r="N70" i="14"/>
  <c r="L70" i="14"/>
  <c r="K70" i="14"/>
  <c r="M70" i="14" s="1"/>
  <c r="J70" i="14"/>
  <c r="I70" i="14"/>
  <c r="O70" i="14" s="1"/>
  <c r="R70" i="14" s="1"/>
  <c r="S70" i="14" s="1"/>
  <c r="O69" i="14"/>
  <c r="R69" i="14" s="1"/>
  <c r="S69" i="14" s="1"/>
  <c r="N69" i="14"/>
  <c r="L69" i="14"/>
  <c r="M69" i="14" s="1"/>
  <c r="K69" i="14"/>
  <c r="J69" i="14"/>
  <c r="I69" i="14"/>
  <c r="N68" i="14"/>
  <c r="L68" i="14"/>
  <c r="K68" i="14"/>
  <c r="J68" i="14"/>
  <c r="I68" i="14"/>
  <c r="O67" i="14"/>
  <c r="R67" i="14" s="1"/>
  <c r="S67" i="14" s="1"/>
  <c r="N67" i="14"/>
  <c r="L67" i="14"/>
  <c r="M67" i="14" s="1"/>
  <c r="K67" i="14"/>
  <c r="J67" i="14"/>
  <c r="I67" i="14"/>
  <c r="N66" i="14"/>
  <c r="L66" i="14"/>
  <c r="K66" i="14"/>
  <c r="J66" i="14"/>
  <c r="I66" i="14"/>
  <c r="O65" i="14"/>
  <c r="R65" i="14" s="1"/>
  <c r="S65" i="14" s="1"/>
  <c r="N65" i="14"/>
  <c r="L65" i="14"/>
  <c r="M65" i="14" s="1"/>
  <c r="K65" i="14"/>
  <c r="J65" i="14"/>
  <c r="I65" i="14"/>
  <c r="N64" i="14"/>
  <c r="L64" i="14"/>
  <c r="K64" i="14"/>
  <c r="J64" i="14"/>
  <c r="I64" i="14"/>
  <c r="O63" i="14"/>
  <c r="R63" i="14" s="1"/>
  <c r="S63" i="14" s="1"/>
  <c r="N63" i="14"/>
  <c r="L63" i="14"/>
  <c r="M63" i="14" s="1"/>
  <c r="K63" i="14"/>
  <c r="J63" i="14"/>
  <c r="I63" i="14"/>
  <c r="N62" i="14"/>
  <c r="L62" i="14"/>
  <c r="K62" i="14"/>
  <c r="J62" i="14"/>
  <c r="I62" i="14"/>
  <c r="O61" i="14"/>
  <c r="R61" i="14" s="1"/>
  <c r="S61" i="14" s="1"/>
  <c r="N61" i="14"/>
  <c r="M61" i="14"/>
  <c r="L61" i="14"/>
  <c r="K61" i="14"/>
  <c r="J61" i="14"/>
  <c r="I61" i="14"/>
  <c r="N60" i="14"/>
  <c r="L60" i="14"/>
  <c r="K60" i="14"/>
  <c r="M60" i="14" s="1"/>
  <c r="J60" i="14"/>
  <c r="I60" i="14"/>
  <c r="N59" i="14"/>
  <c r="L59" i="14"/>
  <c r="M59" i="14" s="1"/>
  <c r="O59" i="14" s="1"/>
  <c r="K59" i="14"/>
  <c r="J59" i="14"/>
  <c r="I59" i="14"/>
  <c r="P58" i="14"/>
  <c r="N58" i="14"/>
  <c r="L58" i="14"/>
  <c r="K58" i="14"/>
  <c r="M58" i="14" s="1"/>
  <c r="J58" i="14"/>
  <c r="I58" i="14"/>
  <c r="O58" i="14" s="1"/>
  <c r="R58" i="14" s="1"/>
  <c r="S58" i="14" s="1"/>
  <c r="N57" i="14"/>
  <c r="L57" i="14"/>
  <c r="K57" i="14"/>
  <c r="M57" i="14" s="1"/>
  <c r="O57" i="14" s="1"/>
  <c r="J57" i="14"/>
  <c r="I57" i="14"/>
  <c r="N56" i="14"/>
  <c r="L56" i="14"/>
  <c r="K56" i="14"/>
  <c r="J56" i="14"/>
  <c r="I56" i="14"/>
  <c r="N55" i="14"/>
  <c r="L55" i="14"/>
  <c r="K55" i="14"/>
  <c r="M55" i="14" s="1"/>
  <c r="O55" i="14" s="1"/>
  <c r="J55" i="14"/>
  <c r="I55" i="14"/>
  <c r="O54" i="14"/>
  <c r="R54" i="14" s="1"/>
  <c r="S54" i="14" s="1"/>
  <c r="N54" i="14"/>
  <c r="L54" i="14"/>
  <c r="K54" i="14"/>
  <c r="M54" i="14" s="1"/>
  <c r="J54" i="14"/>
  <c r="I54" i="14"/>
  <c r="N53" i="14"/>
  <c r="L53" i="14"/>
  <c r="K53" i="14"/>
  <c r="M53" i="14" s="1"/>
  <c r="O53" i="14" s="1"/>
  <c r="J53" i="14"/>
  <c r="I53" i="14"/>
  <c r="N52" i="14"/>
  <c r="L52" i="14"/>
  <c r="K52" i="14"/>
  <c r="J52" i="14"/>
  <c r="I52" i="14"/>
  <c r="N51" i="14"/>
  <c r="L51" i="14"/>
  <c r="K51" i="14"/>
  <c r="M51" i="14" s="1"/>
  <c r="O51" i="14" s="1"/>
  <c r="J51" i="14"/>
  <c r="I51" i="14"/>
  <c r="O50" i="14"/>
  <c r="R50" i="14" s="1"/>
  <c r="S50" i="14" s="1"/>
  <c r="N50" i="14"/>
  <c r="L50" i="14"/>
  <c r="K50" i="14"/>
  <c r="M50" i="14" s="1"/>
  <c r="J50" i="14"/>
  <c r="I50" i="14"/>
  <c r="N49" i="14"/>
  <c r="L49" i="14"/>
  <c r="K49" i="14"/>
  <c r="M49" i="14" s="1"/>
  <c r="O49" i="14" s="1"/>
  <c r="J49" i="14"/>
  <c r="I49" i="14"/>
  <c r="N48" i="14"/>
  <c r="L48" i="14"/>
  <c r="K48" i="14"/>
  <c r="J48" i="14"/>
  <c r="I48" i="14"/>
  <c r="N47" i="14"/>
  <c r="L47" i="14"/>
  <c r="K47" i="14"/>
  <c r="M47" i="14" s="1"/>
  <c r="O47" i="14" s="1"/>
  <c r="J47" i="14"/>
  <c r="I47" i="14"/>
  <c r="O46" i="14"/>
  <c r="R46" i="14" s="1"/>
  <c r="S46" i="14" s="1"/>
  <c r="N46" i="14"/>
  <c r="L46" i="14"/>
  <c r="K46" i="14"/>
  <c r="M46" i="14" s="1"/>
  <c r="J46" i="14"/>
  <c r="I46" i="14"/>
  <c r="N45" i="14"/>
  <c r="L45" i="14"/>
  <c r="K45" i="14"/>
  <c r="M45" i="14" s="1"/>
  <c r="O45" i="14" s="1"/>
  <c r="J45" i="14"/>
  <c r="I45" i="14"/>
  <c r="N44" i="14"/>
  <c r="L44" i="14"/>
  <c r="K44" i="14"/>
  <c r="J44" i="14"/>
  <c r="I44" i="14"/>
  <c r="N43" i="14"/>
  <c r="L43" i="14"/>
  <c r="J43" i="14"/>
  <c r="K43" i="14" s="1"/>
  <c r="M43" i="14" s="1"/>
  <c r="O43" i="14" s="1"/>
  <c r="I43" i="14"/>
  <c r="O42" i="14"/>
  <c r="P42" i="14" s="1"/>
  <c r="N42" i="14"/>
  <c r="L42" i="14"/>
  <c r="K42" i="14"/>
  <c r="M42" i="14" s="1"/>
  <c r="J42" i="14"/>
  <c r="I42" i="14"/>
  <c r="N41" i="14"/>
  <c r="J41" i="14"/>
  <c r="L41" i="14" s="1"/>
  <c r="I41" i="14"/>
  <c r="N40" i="14"/>
  <c r="L40" i="14"/>
  <c r="J40" i="14"/>
  <c r="K40" i="14" s="1"/>
  <c r="M40" i="14" s="1"/>
  <c r="I40" i="14"/>
  <c r="N39" i="14"/>
  <c r="L39" i="14"/>
  <c r="K39" i="14"/>
  <c r="M39" i="14" s="1"/>
  <c r="O39" i="14" s="1"/>
  <c r="J39" i="14"/>
  <c r="I39" i="14"/>
  <c r="N38" i="14"/>
  <c r="J38" i="14"/>
  <c r="I38" i="14"/>
  <c r="N37" i="14"/>
  <c r="J37" i="14"/>
  <c r="I37" i="14"/>
  <c r="N36" i="14"/>
  <c r="J36" i="14"/>
  <c r="L36" i="14" s="1"/>
  <c r="I36" i="14"/>
  <c r="N35" i="14"/>
  <c r="J35" i="14"/>
  <c r="I35" i="14"/>
  <c r="N34" i="14"/>
  <c r="J34" i="14"/>
  <c r="I34" i="14"/>
  <c r="N33" i="14"/>
  <c r="J33" i="14"/>
  <c r="I33" i="14"/>
  <c r="N32" i="14"/>
  <c r="J32" i="14"/>
  <c r="I32" i="14"/>
  <c r="N31" i="14"/>
  <c r="J31" i="14"/>
  <c r="I31" i="14"/>
  <c r="N30" i="14"/>
  <c r="J30" i="14"/>
  <c r="I30" i="14"/>
  <c r="N29" i="14"/>
  <c r="J29" i="14"/>
  <c r="I29" i="14"/>
  <c r="N28" i="14"/>
  <c r="J28" i="14"/>
  <c r="I28" i="14"/>
  <c r="N27" i="14"/>
  <c r="J27" i="14"/>
  <c r="I27" i="14"/>
  <c r="N26" i="14"/>
  <c r="J26" i="14"/>
  <c r="I26" i="14"/>
  <c r="N25" i="14"/>
  <c r="J25" i="14"/>
  <c r="I25" i="14"/>
  <c r="N24" i="14"/>
  <c r="J24" i="14"/>
  <c r="I24" i="14"/>
  <c r="N23" i="14"/>
  <c r="J23" i="14"/>
  <c r="I23" i="14"/>
  <c r="N22" i="14"/>
  <c r="J22" i="14"/>
  <c r="I22" i="14"/>
  <c r="N21" i="14"/>
  <c r="J21" i="14"/>
  <c r="I21" i="14"/>
  <c r="N20" i="14"/>
  <c r="J20" i="14"/>
  <c r="I20" i="14"/>
  <c r="N19" i="14"/>
  <c r="J19" i="14"/>
  <c r="I19" i="14"/>
  <c r="N18" i="14"/>
  <c r="M18" i="14"/>
  <c r="L18" i="14"/>
  <c r="J18" i="14"/>
  <c r="K18" i="14" s="1"/>
  <c r="I18" i="14"/>
  <c r="O18" i="14" s="1"/>
  <c r="N17" i="14"/>
  <c r="J17" i="14"/>
  <c r="L17" i="14" s="1"/>
  <c r="I17" i="14"/>
  <c r="N16" i="14"/>
  <c r="L16" i="14"/>
  <c r="J16" i="14"/>
  <c r="K16" i="14" s="1"/>
  <c r="M16" i="14" s="1"/>
  <c r="O16" i="14" s="1"/>
  <c r="I16" i="14"/>
  <c r="N15" i="14"/>
  <c r="K15" i="14"/>
  <c r="M15" i="14" s="1"/>
  <c r="J15" i="14"/>
  <c r="L15" i="14" s="1"/>
  <c r="I15" i="14"/>
  <c r="N14" i="14"/>
  <c r="M14" i="14"/>
  <c r="L14" i="14"/>
  <c r="J14" i="14"/>
  <c r="K14" i="14" s="1"/>
  <c r="I14" i="14"/>
  <c r="O14" i="14" s="1"/>
  <c r="N13" i="14"/>
  <c r="J13" i="14"/>
  <c r="L13" i="14" s="1"/>
  <c r="I13" i="14"/>
  <c r="N12" i="14"/>
  <c r="L12" i="14"/>
  <c r="J12" i="14"/>
  <c r="K12" i="14" s="1"/>
  <c r="M12" i="14" s="1"/>
  <c r="O12" i="14" s="1"/>
  <c r="I12" i="14"/>
  <c r="N11" i="14"/>
  <c r="M11" i="14"/>
  <c r="K11" i="14"/>
  <c r="J11" i="14"/>
  <c r="L11" i="14" s="1"/>
  <c r="I11" i="14"/>
  <c r="N10" i="14"/>
  <c r="M10" i="14"/>
  <c r="L10" i="14"/>
  <c r="J10" i="14"/>
  <c r="K10" i="14" s="1"/>
  <c r="I10" i="14"/>
  <c r="O10" i="14" s="1"/>
  <c r="N9" i="14"/>
  <c r="J9" i="14"/>
  <c r="L9" i="14" s="1"/>
  <c r="I9" i="14"/>
  <c r="N8" i="14"/>
  <c r="J8" i="14"/>
  <c r="K8" i="14" s="1"/>
  <c r="I8" i="14"/>
  <c r="N7" i="14"/>
  <c r="J7" i="14"/>
  <c r="L7" i="14" s="1"/>
  <c r="I7" i="14"/>
  <c r="N6" i="14"/>
  <c r="J6" i="14"/>
  <c r="L6" i="14" s="1"/>
  <c r="I6" i="14"/>
  <c r="N5" i="14"/>
  <c r="J5" i="14"/>
  <c r="L5" i="14" s="1"/>
  <c r="I5" i="14"/>
  <c r="U4" i="14"/>
  <c r="N4" i="14"/>
  <c r="M4" i="14"/>
  <c r="O4" i="14" s="1"/>
  <c r="L4" i="14"/>
  <c r="K4" i="14"/>
  <c r="J4" i="14"/>
  <c r="I4" i="14"/>
  <c r="N3" i="14"/>
  <c r="L3" i="14"/>
  <c r="K3" i="14"/>
  <c r="M3" i="14" s="1"/>
  <c r="J3" i="14"/>
  <c r="I3" i="14"/>
  <c r="O3" i="14" s="1"/>
  <c r="V4" i="15"/>
  <c r="V153" i="15"/>
  <c r="V152" i="15"/>
  <c r="V151" i="15"/>
  <c r="V150" i="15"/>
  <c r="V149" i="15"/>
  <c r="V148" i="15"/>
  <c r="V147" i="15"/>
  <c r="V146" i="15"/>
  <c r="V145" i="15"/>
  <c r="V144" i="15"/>
  <c r="V143" i="15"/>
  <c r="V142" i="15"/>
  <c r="V141" i="15"/>
  <c r="V140" i="15"/>
  <c r="V139" i="15"/>
  <c r="V138" i="15"/>
  <c r="V137" i="15"/>
  <c r="V136" i="15"/>
  <c r="V135" i="15"/>
  <c r="V134" i="15"/>
  <c r="V133" i="15"/>
  <c r="V132" i="15"/>
  <c r="V131" i="15"/>
  <c r="V130" i="15"/>
  <c r="V129" i="15"/>
  <c r="V128" i="15"/>
  <c r="V127" i="15"/>
  <c r="V126" i="15"/>
  <c r="V125" i="15"/>
  <c r="V124" i="15"/>
  <c r="V123" i="15"/>
  <c r="V122" i="15"/>
  <c r="V121" i="15"/>
  <c r="V120" i="15"/>
  <c r="V119" i="15"/>
  <c r="V118" i="15"/>
  <c r="V117" i="15"/>
  <c r="V116" i="15"/>
  <c r="V115" i="15"/>
  <c r="V114" i="15"/>
  <c r="V113" i="15"/>
  <c r="V112" i="15"/>
  <c r="V111" i="15"/>
  <c r="V110" i="15"/>
  <c r="V109" i="15"/>
  <c r="V108" i="15"/>
  <c r="V107" i="15"/>
  <c r="V106" i="15"/>
  <c r="V105" i="15"/>
  <c r="V104" i="15"/>
  <c r="V103" i="15"/>
  <c r="V102" i="15"/>
  <c r="V101" i="15"/>
  <c r="V100" i="15"/>
  <c r="V99" i="15"/>
  <c r="V98" i="15"/>
  <c r="V97" i="15"/>
  <c r="V96" i="15"/>
  <c r="V95" i="15"/>
  <c r="V94" i="15"/>
  <c r="V93" i="15"/>
  <c r="V92" i="15"/>
  <c r="V91" i="15"/>
  <c r="V90" i="15"/>
  <c r="V89" i="15"/>
  <c r="V88" i="15"/>
  <c r="V87" i="15"/>
  <c r="V86" i="15"/>
  <c r="V85" i="15"/>
  <c r="V84" i="15"/>
  <c r="V83" i="15"/>
  <c r="V82" i="15"/>
  <c r="V81" i="15"/>
  <c r="V80" i="15"/>
  <c r="V79" i="15"/>
  <c r="V78" i="15"/>
  <c r="V77" i="15"/>
  <c r="V76" i="15"/>
  <c r="V75" i="15"/>
  <c r="V74" i="15"/>
  <c r="V73" i="15"/>
  <c r="V72" i="15"/>
  <c r="V71" i="15"/>
  <c r="V70" i="15"/>
  <c r="V69" i="15"/>
  <c r="V68" i="15"/>
  <c r="V67" i="15"/>
  <c r="V66" i="15"/>
  <c r="V65" i="15"/>
  <c r="V64" i="15"/>
  <c r="V63" i="15"/>
  <c r="V62" i="15"/>
  <c r="V61" i="15"/>
  <c r="V60" i="15"/>
  <c r="V59" i="15"/>
  <c r="V58" i="15"/>
  <c r="V57" i="15"/>
  <c r="V56" i="15"/>
  <c r="V55" i="15"/>
  <c r="V54" i="15"/>
  <c r="V53" i="15"/>
  <c r="V52" i="15"/>
  <c r="V51" i="15"/>
  <c r="V50" i="15"/>
  <c r="V49" i="15"/>
  <c r="V48" i="15"/>
  <c r="V47" i="15"/>
  <c r="V46" i="15"/>
  <c r="V45" i="15"/>
  <c r="V44" i="15"/>
  <c r="V43" i="15"/>
  <c r="V42" i="15"/>
  <c r="V41" i="15"/>
  <c r="V40" i="15"/>
  <c r="V39" i="15"/>
  <c r="V38" i="15"/>
  <c r="V37" i="15"/>
  <c r="V36" i="15"/>
  <c r="V35" i="15"/>
  <c r="V34" i="15"/>
  <c r="V33" i="15"/>
  <c r="V32" i="15"/>
  <c r="V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V6" i="15"/>
  <c r="V5" i="15"/>
  <c r="V3" i="15"/>
  <c r="U6" i="15"/>
  <c r="U7" i="15" s="1"/>
  <c r="U8" i="15" s="1"/>
  <c r="U9" i="15" s="1"/>
  <c r="U10" i="15" s="1"/>
  <c r="U11" i="15" s="1"/>
  <c r="U12" i="15" s="1"/>
  <c r="U13" i="15" s="1"/>
  <c r="U14" i="15" s="1"/>
  <c r="U15" i="15" s="1"/>
  <c r="U16" i="15" s="1"/>
  <c r="U17" i="15" s="1"/>
  <c r="U18" i="15" s="1"/>
  <c r="U19" i="15" s="1"/>
  <c r="U20" i="15" s="1"/>
  <c r="U21" i="15" s="1"/>
  <c r="U22" i="15" s="1"/>
  <c r="U23" i="15" s="1"/>
  <c r="U24" i="15" s="1"/>
  <c r="U25" i="15" s="1"/>
  <c r="U26" i="15" s="1"/>
  <c r="U27" i="15" s="1"/>
  <c r="U28" i="15" s="1"/>
  <c r="U29" i="15" s="1"/>
  <c r="U30" i="15" s="1"/>
  <c r="U31" i="15" s="1"/>
  <c r="U32" i="15" s="1"/>
  <c r="U33" i="15" s="1"/>
  <c r="U34" i="15" s="1"/>
  <c r="U35" i="15" s="1"/>
  <c r="U36" i="15" s="1"/>
  <c r="U37" i="15" s="1"/>
  <c r="U38" i="15" s="1"/>
  <c r="U39" i="15" s="1"/>
  <c r="U40" i="15" s="1"/>
  <c r="U41" i="15" s="1"/>
  <c r="U42" i="15" s="1"/>
  <c r="U43" i="15" s="1"/>
  <c r="U44" i="15" s="1"/>
  <c r="U45" i="15" s="1"/>
  <c r="U46" i="15" s="1"/>
  <c r="U47" i="15" s="1"/>
  <c r="U48" i="15" s="1"/>
  <c r="U49" i="15" s="1"/>
  <c r="U50" i="15" s="1"/>
  <c r="U51" i="15" s="1"/>
  <c r="U52" i="15" s="1"/>
  <c r="U53" i="15" s="1"/>
  <c r="U54" i="15" s="1"/>
  <c r="U55" i="15" s="1"/>
  <c r="U56" i="15" s="1"/>
  <c r="U57" i="15" s="1"/>
  <c r="U58" i="15" s="1"/>
  <c r="U59" i="15" s="1"/>
  <c r="U60" i="15" s="1"/>
  <c r="U61" i="15" s="1"/>
  <c r="U62" i="15" s="1"/>
  <c r="U63" i="15" s="1"/>
  <c r="U64" i="15" s="1"/>
  <c r="U65" i="15" s="1"/>
  <c r="U66" i="15" s="1"/>
  <c r="U67" i="15" s="1"/>
  <c r="U68" i="15" s="1"/>
  <c r="U69" i="15" s="1"/>
  <c r="U70" i="15" s="1"/>
  <c r="U71" i="15" s="1"/>
  <c r="U72" i="15" s="1"/>
  <c r="U73" i="15" s="1"/>
  <c r="U74" i="15" s="1"/>
  <c r="U75" i="15" s="1"/>
  <c r="U76" i="15" s="1"/>
  <c r="U77" i="15" s="1"/>
  <c r="U78" i="15" s="1"/>
  <c r="U79" i="15" s="1"/>
  <c r="U80" i="15" s="1"/>
  <c r="U81" i="15" s="1"/>
  <c r="U82" i="15" s="1"/>
  <c r="U83" i="15" s="1"/>
  <c r="U84" i="15" s="1"/>
  <c r="U85" i="15" s="1"/>
  <c r="U86" i="15" s="1"/>
  <c r="U87" i="15" s="1"/>
  <c r="U88" i="15" s="1"/>
  <c r="U89" i="15" s="1"/>
  <c r="U90" i="15" s="1"/>
  <c r="U91" i="15" s="1"/>
  <c r="U92" i="15" s="1"/>
  <c r="U93" i="15" s="1"/>
  <c r="U94" i="15" s="1"/>
  <c r="U95" i="15" s="1"/>
  <c r="U96" i="15" s="1"/>
  <c r="U97" i="15" s="1"/>
  <c r="U98" i="15" s="1"/>
  <c r="U99" i="15" s="1"/>
  <c r="U100" i="15" s="1"/>
  <c r="U101" i="15" s="1"/>
  <c r="U102" i="15" s="1"/>
  <c r="U103" i="15" s="1"/>
  <c r="U104" i="15" s="1"/>
  <c r="U105" i="15" s="1"/>
  <c r="U106" i="15" s="1"/>
  <c r="U107" i="15" s="1"/>
  <c r="U108" i="15" s="1"/>
  <c r="U109" i="15" s="1"/>
  <c r="U110" i="15" s="1"/>
  <c r="U111" i="15" s="1"/>
  <c r="U112" i="15" s="1"/>
  <c r="U113" i="15" s="1"/>
  <c r="U114" i="15" s="1"/>
  <c r="U115" i="15" s="1"/>
  <c r="U116" i="15" s="1"/>
  <c r="U117" i="15" s="1"/>
  <c r="U118" i="15" s="1"/>
  <c r="U119" i="15" s="1"/>
  <c r="U120" i="15" s="1"/>
  <c r="U121" i="15" s="1"/>
  <c r="U122" i="15" s="1"/>
  <c r="U123" i="15" s="1"/>
  <c r="U124" i="15" s="1"/>
  <c r="U125" i="15" s="1"/>
  <c r="U126" i="15" s="1"/>
  <c r="U127" i="15" s="1"/>
  <c r="U128" i="15" s="1"/>
  <c r="U129" i="15" s="1"/>
  <c r="U130" i="15" s="1"/>
  <c r="U131" i="15" s="1"/>
  <c r="U132" i="15" s="1"/>
  <c r="U133" i="15" s="1"/>
  <c r="U134" i="15" s="1"/>
  <c r="U135" i="15" s="1"/>
  <c r="U136" i="15" s="1"/>
  <c r="U137" i="15" s="1"/>
  <c r="U138" i="15" s="1"/>
  <c r="U139" i="15" s="1"/>
  <c r="U140" i="15" s="1"/>
  <c r="U141" i="15" s="1"/>
  <c r="U142" i="15" s="1"/>
  <c r="U143" i="15" s="1"/>
  <c r="U144" i="15" s="1"/>
  <c r="U145" i="15" s="1"/>
  <c r="U146" i="15" s="1"/>
  <c r="U147" i="15" s="1"/>
  <c r="U148" i="15" s="1"/>
  <c r="U149" i="15" s="1"/>
  <c r="U150" i="15" s="1"/>
  <c r="U151" i="15" s="1"/>
  <c r="U152" i="15" s="1"/>
  <c r="U153" i="15" s="1"/>
  <c r="U5" i="15"/>
  <c r="U4" i="15"/>
  <c r="J152" i="15"/>
  <c r="J157" i="15"/>
  <c r="J156" i="15"/>
  <c r="N153" i="15"/>
  <c r="M153" i="15"/>
  <c r="O153" i="15" s="1"/>
  <c r="P153" i="15" s="1"/>
  <c r="L153" i="15"/>
  <c r="K153" i="15"/>
  <c r="J153" i="15"/>
  <c r="P152" i="15"/>
  <c r="N152" i="15"/>
  <c r="L152" i="15"/>
  <c r="K152" i="15"/>
  <c r="M152" i="15" s="1"/>
  <c r="O152" i="15" s="1"/>
  <c r="R152" i="15" s="1"/>
  <c r="N151" i="15"/>
  <c r="K151" i="15"/>
  <c r="M151" i="15" s="1"/>
  <c r="O151" i="15" s="1"/>
  <c r="J151" i="15"/>
  <c r="L151" i="15" s="1"/>
  <c r="N150" i="15"/>
  <c r="L150" i="15"/>
  <c r="J150" i="15"/>
  <c r="K150" i="15" s="1"/>
  <c r="O149" i="15"/>
  <c r="N149" i="15"/>
  <c r="M149" i="15"/>
  <c r="K149" i="15"/>
  <c r="J149" i="15"/>
  <c r="L149" i="15" s="1"/>
  <c r="N148" i="15"/>
  <c r="J148" i="15"/>
  <c r="K148" i="15" s="1"/>
  <c r="N147" i="15"/>
  <c r="K147" i="15"/>
  <c r="M147" i="15" s="1"/>
  <c r="O147" i="15" s="1"/>
  <c r="J147" i="15"/>
  <c r="L147" i="15" s="1"/>
  <c r="N146" i="15"/>
  <c r="L146" i="15"/>
  <c r="J146" i="15"/>
  <c r="K146" i="15" s="1"/>
  <c r="N145" i="15"/>
  <c r="L145" i="15"/>
  <c r="K145" i="15"/>
  <c r="M145" i="15" s="1"/>
  <c r="O145" i="15" s="1"/>
  <c r="J145" i="15"/>
  <c r="N144" i="15"/>
  <c r="J144" i="15"/>
  <c r="K144" i="15" s="1"/>
  <c r="N143" i="15"/>
  <c r="K143" i="15"/>
  <c r="M143" i="15" s="1"/>
  <c r="O143" i="15" s="1"/>
  <c r="J143" i="15"/>
  <c r="L143" i="15" s="1"/>
  <c r="N142" i="15"/>
  <c r="J142" i="15"/>
  <c r="K142" i="15" s="1"/>
  <c r="N141" i="15"/>
  <c r="K141" i="15"/>
  <c r="M141" i="15" s="1"/>
  <c r="O141" i="15" s="1"/>
  <c r="J141" i="15"/>
  <c r="L141" i="15" s="1"/>
  <c r="N140" i="15"/>
  <c r="L140" i="15"/>
  <c r="J140" i="15"/>
  <c r="K140" i="15" s="1"/>
  <c r="N139" i="15"/>
  <c r="K139" i="15"/>
  <c r="M139" i="15" s="1"/>
  <c r="O139" i="15" s="1"/>
  <c r="J139" i="15"/>
  <c r="L139" i="15" s="1"/>
  <c r="N138" i="15"/>
  <c r="L138" i="15"/>
  <c r="J138" i="15"/>
  <c r="K138" i="15" s="1"/>
  <c r="N137" i="15"/>
  <c r="L137" i="15"/>
  <c r="K137" i="15"/>
  <c r="M137" i="15" s="1"/>
  <c r="O137" i="15" s="1"/>
  <c r="J137" i="15"/>
  <c r="N136" i="15"/>
  <c r="J136" i="15"/>
  <c r="K136" i="15" s="1"/>
  <c r="N135" i="15"/>
  <c r="K135" i="15"/>
  <c r="M135" i="15" s="1"/>
  <c r="O135" i="15" s="1"/>
  <c r="J135" i="15"/>
  <c r="L135" i="15" s="1"/>
  <c r="N134" i="15"/>
  <c r="L134" i="15"/>
  <c r="J134" i="15"/>
  <c r="K134" i="15" s="1"/>
  <c r="N133" i="15"/>
  <c r="K133" i="15"/>
  <c r="M133" i="15" s="1"/>
  <c r="O133" i="15" s="1"/>
  <c r="J133" i="15"/>
  <c r="L133" i="15" s="1"/>
  <c r="N132" i="15"/>
  <c r="L132" i="15"/>
  <c r="J132" i="15"/>
  <c r="K132" i="15" s="1"/>
  <c r="N131" i="15"/>
  <c r="K131" i="15"/>
  <c r="M131" i="15" s="1"/>
  <c r="O131" i="15" s="1"/>
  <c r="J131" i="15"/>
  <c r="L131" i="15" s="1"/>
  <c r="N130" i="15"/>
  <c r="L130" i="15"/>
  <c r="J130" i="15"/>
  <c r="K130" i="15" s="1"/>
  <c r="N129" i="15"/>
  <c r="L129" i="15"/>
  <c r="K129" i="15"/>
  <c r="M129" i="15" s="1"/>
  <c r="O129" i="15" s="1"/>
  <c r="J129" i="15"/>
  <c r="N128" i="15"/>
  <c r="L128" i="15"/>
  <c r="J128" i="15"/>
  <c r="K128" i="15" s="1"/>
  <c r="N127" i="15"/>
  <c r="K127" i="15"/>
  <c r="M127" i="15" s="1"/>
  <c r="O127" i="15" s="1"/>
  <c r="J127" i="15"/>
  <c r="L127" i="15" s="1"/>
  <c r="N126" i="15"/>
  <c r="L126" i="15"/>
  <c r="J126" i="15"/>
  <c r="K126" i="15" s="1"/>
  <c r="N125" i="15"/>
  <c r="L125" i="15"/>
  <c r="K125" i="15"/>
  <c r="M125" i="15" s="1"/>
  <c r="O125" i="15" s="1"/>
  <c r="J125" i="15"/>
  <c r="P124" i="15"/>
  <c r="N124" i="15"/>
  <c r="L124" i="15"/>
  <c r="K124" i="15"/>
  <c r="M124" i="15" s="1"/>
  <c r="O124" i="15" s="1"/>
  <c r="R124" i="15" s="1"/>
  <c r="J124" i="15"/>
  <c r="N123" i="15"/>
  <c r="K123" i="15"/>
  <c r="M123" i="15" s="1"/>
  <c r="O123" i="15" s="1"/>
  <c r="J123" i="15"/>
  <c r="L123" i="15" s="1"/>
  <c r="N122" i="15"/>
  <c r="J122" i="15"/>
  <c r="K122" i="15" s="1"/>
  <c r="N121" i="15"/>
  <c r="M121" i="15"/>
  <c r="O121" i="15" s="1"/>
  <c r="L121" i="15"/>
  <c r="K121" i="15"/>
  <c r="J121" i="15"/>
  <c r="N120" i="15"/>
  <c r="J120" i="15"/>
  <c r="K120" i="15" s="1"/>
  <c r="N119" i="15"/>
  <c r="J119" i="15"/>
  <c r="L119" i="15" s="1"/>
  <c r="N118" i="15"/>
  <c r="L118" i="15"/>
  <c r="J118" i="15"/>
  <c r="K118" i="15" s="1"/>
  <c r="M118" i="15" s="1"/>
  <c r="O118" i="15" s="1"/>
  <c r="N117" i="15"/>
  <c r="L117" i="15"/>
  <c r="K117" i="15"/>
  <c r="M117" i="15" s="1"/>
  <c r="O117" i="15" s="1"/>
  <c r="J117" i="15"/>
  <c r="N116" i="15"/>
  <c r="L116" i="15"/>
  <c r="J116" i="15"/>
  <c r="K116" i="15" s="1"/>
  <c r="N115" i="15"/>
  <c r="K115" i="15"/>
  <c r="M115" i="15" s="1"/>
  <c r="O115" i="15" s="1"/>
  <c r="J115" i="15"/>
  <c r="L115" i="15" s="1"/>
  <c r="N114" i="15"/>
  <c r="J114" i="15"/>
  <c r="N113" i="15"/>
  <c r="L113" i="15"/>
  <c r="K113" i="15"/>
  <c r="M113" i="15" s="1"/>
  <c r="O113" i="15" s="1"/>
  <c r="J113" i="15"/>
  <c r="N112" i="15"/>
  <c r="J112" i="15"/>
  <c r="N111" i="15"/>
  <c r="J111" i="15"/>
  <c r="S110" i="15"/>
  <c r="P110" i="15"/>
  <c r="N110" i="15"/>
  <c r="M110" i="15"/>
  <c r="O110" i="15" s="1"/>
  <c r="R110" i="15" s="1"/>
  <c r="L110" i="15"/>
  <c r="J110" i="15"/>
  <c r="K110" i="15" s="1"/>
  <c r="P109" i="15"/>
  <c r="O109" i="15"/>
  <c r="R109" i="15" s="1"/>
  <c r="S109" i="15" s="1"/>
  <c r="N109" i="15"/>
  <c r="M109" i="15"/>
  <c r="L109" i="15"/>
  <c r="K109" i="15"/>
  <c r="J109" i="15"/>
  <c r="N108" i="15"/>
  <c r="J108" i="15"/>
  <c r="R107" i="15"/>
  <c r="S107" i="15" s="1"/>
  <c r="O107" i="15"/>
  <c r="P107" i="15" s="1"/>
  <c r="N107" i="15"/>
  <c r="M107" i="15"/>
  <c r="K107" i="15"/>
  <c r="J107" i="15"/>
  <c r="L107" i="15" s="1"/>
  <c r="N106" i="15"/>
  <c r="L106" i="15"/>
  <c r="J106" i="15"/>
  <c r="K106" i="15" s="1"/>
  <c r="N105" i="15"/>
  <c r="L105" i="15"/>
  <c r="K105" i="15"/>
  <c r="M105" i="15" s="1"/>
  <c r="O105" i="15" s="1"/>
  <c r="J105" i="15"/>
  <c r="N104" i="15"/>
  <c r="L104" i="15"/>
  <c r="J104" i="15"/>
  <c r="K104" i="15" s="1"/>
  <c r="N103" i="15"/>
  <c r="K103" i="15"/>
  <c r="M103" i="15" s="1"/>
  <c r="O103" i="15" s="1"/>
  <c r="J103" i="15"/>
  <c r="L103" i="15" s="1"/>
  <c r="N102" i="15"/>
  <c r="J102" i="15"/>
  <c r="K102" i="15" s="1"/>
  <c r="P101" i="15"/>
  <c r="N101" i="15"/>
  <c r="L101" i="15"/>
  <c r="K101" i="15"/>
  <c r="M101" i="15" s="1"/>
  <c r="O101" i="15" s="1"/>
  <c r="R101" i="15" s="1"/>
  <c r="J101" i="15"/>
  <c r="N100" i="15"/>
  <c r="K100" i="15"/>
  <c r="J100" i="15"/>
  <c r="L100" i="15" s="1"/>
  <c r="R99" i="15"/>
  <c r="N99" i="15"/>
  <c r="K99" i="15"/>
  <c r="J99" i="15"/>
  <c r="L99" i="15" s="1"/>
  <c r="M99" i="15" s="1"/>
  <c r="O99" i="15" s="1"/>
  <c r="P99" i="15" s="1"/>
  <c r="N98" i="15"/>
  <c r="L98" i="15"/>
  <c r="J98" i="15"/>
  <c r="K98" i="15" s="1"/>
  <c r="O97" i="15"/>
  <c r="N97" i="15"/>
  <c r="M97" i="15"/>
  <c r="L97" i="15"/>
  <c r="K97" i="15"/>
  <c r="J97" i="15"/>
  <c r="N96" i="15"/>
  <c r="L96" i="15"/>
  <c r="J96" i="15"/>
  <c r="K96" i="15" s="1"/>
  <c r="N95" i="15"/>
  <c r="K95" i="15"/>
  <c r="M95" i="15" s="1"/>
  <c r="O95" i="15" s="1"/>
  <c r="J95" i="15"/>
  <c r="L95" i="15" s="1"/>
  <c r="N94" i="15"/>
  <c r="L94" i="15"/>
  <c r="M94" i="15" s="1"/>
  <c r="O94" i="15" s="1"/>
  <c r="R94" i="15" s="1"/>
  <c r="J94" i="15"/>
  <c r="K94" i="15" s="1"/>
  <c r="N93" i="15"/>
  <c r="L93" i="15"/>
  <c r="K93" i="15"/>
  <c r="M93" i="15" s="1"/>
  <c r="O93" i="15" s="1"/>
  <c r="R93" i="15" s="1"/>
  <c r="J93" i="15"/>
  <c r="N92" i="15"/>
  <c r="L92" i="15"/>
  <c r="K92" i="15"/>
  <c r="J92" i="15"/>
  <c r="N91" i="15"/>
  <c r="M91" i="15"/>
  <c r="O91" i="15" s="1"/>
  <c r="K91" i="15"/>
  <c r="J91" i="15"/>
  <c r="L91" i="15" s="1"/>
  <c r="N90" i="15"/>
  <c r="M90" i="15"/>
  <c r="O90" i="15" s="1"/>
  <c r="R90" i="15" s="1"/>
  <c r="L90" i="15"/>
  <c r="J90" i="15"/>
  <c r="K90" i="15" s="1"/>
  <c r="N89" i="15"/>
  <c r="L89" i="15"/>
  <c r="K89" i="15"/>
  <c r="M89" i="15" s="1"/>
  <c r="O89" i="15" s="1"/>
  <c r="J89" i="15"/>
  <c r="N88" i="15"/>
  <c r="L88" i="15"/>
  <c r="J88" i="15"/>
  <c r="K88" i="15" s="1"/>
  <c r="N87" i="15"/>
  <c r="J87" i="15"/>
  <c r="L87" i="15" s="1"/>
  <c r="N86" i="15"/>
  <c r="J86" i="15"/>
  <c r="K86" i="15" s="1"/>
  <c r="N85" i="15"/>
  <c r="L85" i="15"/>
  <c r="K85" i="15"/>
  <c r="M85" i="15" s="1"/>
  <c r="O85" i="15" s="1"/>
  <c r="J85" i="15"/>
  <c r="P84" i="15"/>
  <c r="N84" i="15"/>
  <c r="L84" i="15"/>
  <c r="J84" i="15"/>
  <c r="K84" i="15" s="1"/>
  <c r="M84" i="15" s="1"/>
  <c r="O84" i="15" s="1"/>
  <c r="R84" i="15" s="1"/>
  <c r="N83" i="15"/>
  <c r="J83" i="15"/>
  <c r="L83" i="15" s="1"/>
  <c r="N82" i="15"/>
  <c r="J82" i="15"/>
  <c r="K82" i="15" s="1"/>
  <c r="N81" i="15"/>
  <c r="L81" i="15"/>
  <c r="K81" i="15"/>
  <c r="M81" i="15" s="1"/>
  <c r="O81" i="15" s="1"/>
  <c r="P81" i="15" s="1"/>
  <c r="J81" i="15"/>
  <c r="N80" i="15"/>
  <c r="J80" i="15"/>
  <c r="N79" i="15"/>
  <c r="K79" i="15"/>
  <c r="J79" i="15"/>
  <c r="L79" i="15" s="1"/>
  <c r="N78" i="15"/>
  <c r="K78" i="15"/>
  <c r="J78" i="15"/>
  <c r="L78" i="15" s="1"/>
  <c r="M78" i="15" s="1"/>
  <c r="O78" i="15" s="1"/>
  <c r="N77" i="15"/>
  <c r="K77" i="15"/>
  <c r="J77" i="15"/>
  <c r="L77" i="15" s="1"/>
  <c r="N76" i="15"/>
  <c r="K76" i="15"/>
  <c r="J76" i="15"/>
  <c r="L76" i="15" s="1"/>
  <c r="N75" i="15"/>
  <c r="L75" i="15"/>
  <c r="K75" i="15"/>
  <c r="M75" i="15" s="1"/>
  <c r="O75" i="15" s="1"/>
  <c r="J75" i="15"/>
  <c r="N74" i="15"/>
  <c r="L74" i="15"/>
  <c r="K74" i="15"/>
  <c r="M74" i="15" s="1"/>
  <c r="O74" i="15" s="1"/>
  <c r="P74" i="15" s="1"/>
  <c r="J74" i="15"/>
  <c r="N73" i="15"/>
  <c r="L73" i="15"/>
  <c r="J73" i="15"/>
  <c r="K73" i="15" s="1"/>
  <c r="N72" i="15"/>
  <c r="J72" i="15"/>
  <c r="L72" i="15" s="1"/>
  <c r="N71" i="15"/>
  <c r="J71" i="15"/>
  <c r="N70" i="15"/>
  <c r="K70" i="15"/>
  <c r="J70" i="15"/>
  <c r="L70" i="15" s="1"/>
  <c r="M70" i="15" s="1"/>
  <c r="O70" i="15" s="1"/>
  <c r="N69" i="15"/>
  <c r="K69" i="15"/>
  <c r="J69" i="15"/>
  <c r="L69" i="15" s="1"/>
  <c r="N68" i="15"/>
  <c r="K68" i="15"/>
  <c r="J68" i="15"/>
  <c r="L68" i="15" s="1"/>
  <c r="N67" i="15"/>
  <c r="L67" i="15"/>
  <c r="K67" i="15"/>
  <c r="J67" i="15"/>
  <c r="N66" i="15"/>
  <c r="L66" i="15"/>
  <c r="K66" i="15"/>
  <c r="M66" i="15" s="1"/>
  <c r="O66" i="15" s="1"/>
  <c r="J66" i="15"/>
  <c r="N65" i="15"/>
  <c r="J65" i="15"/>
  <c r="N64" i="15"/>
  <c r="J64" i="15"/>
  <c r="K64" i="15" s="1"/>
  <c r="N63" i="15"/>
  <c r="J63" i="15"/>
  <c r="N62" i="15"/>
  <c r="J62" i="15"/>
  <c r="N61" i="15"/>
  <c r="M61" i="15"/>
  <c r="O61" i="15" s="1"/>
  <c r="K61" i="15"/>
  <c r="J61" i="15"/>
  <c r="L61" i="15" s="1"/>
  <c r="N60" i="15"/>
  <c r="K60" i="15"/>
  <c r="J60" i="15"/>
  <c r="L60" i="15" s="1"/>
  <c r="R59" i="15"/>
  <c r="S59" i="15" s="1"/>
  <c r="N59" i="15"/>
  <c r="L59" i="15"/>
  <c r="K59" i="15"/>
  <c r="M59" i="15" s="1"/>
  <c r="O59" i="15" s="1"/>
  <c r="P59" i="15" s="1"/>
  <c r="J59" i="15"/>
  <c r="N58" i="15"/>
  <c r="L58" i="15"/>
  <c r="K58" i="15"/>
  <c r="J58" i="15"/>
  <c r="N57" i="15"/>
  <c r="L57" i="15"/>
  <c r="J57" i="15"/>
  <c r="K57" i="15" s="1"/>
  <c r="N56" i="15"/>
  <c r="J56" i="15"/>
  <c r="N55" i="15"/>
  <c r="J55" i="15"/>
  <c r="N54" i="15"/>
  <c r="K54" i="15"/>
  <c r="M54" i="15" s="1"/>
  <c r="O54" i="15" s="1"/>
  <c r="J54" i="15"/>
  <c r="L54" i="15" s="1"/>
  <c r="N53" i="15"/>
  <c r="K53" i="15"/>
  <c r="M53" i="15" s="1"/>
  <c r="O53" i="15" s="1"/>
  <c r="J53" i="15"/>
  <c r="L53" i="15" s="1"/>
  <c r="N52" i="15"/>
  <c r="K52" i="15"/>
  <c r="M52" i="15" s="1"/>
  <c r="O52" i="15" s="1"/>
  <c r="J52" i="15"/>
  <c r="L52" i="15" s="1"/>
  <c r="N51" i="15"/>
  <c r="L51" i="15"/>
  <c r="K51" i="15"/>
  <c r="M51" i="15" s="1"/>
  <c r="O51" i="15" s="1"/>
  <c r="J51" i="15"/>
  <c r="N50" i="15"/>
  <c r="L50" i="15"/>
  <c r="K50" i="15"/>
  <c r="M50" i="15" s="1"/>
  <c r="O50" i="15" s="1"/>
  <c r="J50" i="15"/>
  <c r="N49" i="15"/>
  <c r="K49" i="15"/>
  <c r="J49" i="15"/>
  <c r="L49" i="15" s="1"/>
  <c r="N48" i="15"/>
  <c r="J48" i="15"/>
  <c r="L48" i="15" s="1"/>
  <c r="N47" i="15"/>
  <c r="J47" i="15"/>
  <c r="K47" i="15" s="1"/>
  <c r="N46" i="15"/>
  <c r="L46" i="15"/>
  <c r="K46" i="15"/>
  <c r="M46" i="15" s="1"/>
  <c r="O46" i="15" s="1"/>
  <c r="J46" i="15"/>
  <c r="N45" i="15"/>
  <c r="J45" i="15"/>
  <c r="N44" i="15"/>
  <c r="K44" i="15"/>
  <c r="M44" i="15" s="1"/>
  <c r="O44" i="15" s="1"/>
  <c r="P44" i="15" s="1"/>
  <c r="J44" i="15"/>
  <c r="L44" i="15" s="1"/>
  <c r="N43" i="15"/>
  <c r="L43" i="15"/>
  <c r="M43" i="15" s="1"/>
  <c r="O43" i="15" s="1"/>
  <c r="J43" i="15"/>
  <c r="K43" i="15" s="1"/>
  <c r="N42" i="15"/>
  <c r="L42" i="15"/>
  <c r="K42" i="15"/>
  <c r="M42" i="15" s="1"/>
  <c r="O42" i="15" s="1"/>
  <c r="J42" i="15"/>
  <c r="N41" i="15"/>
  <c r="J41" i="15"/>
  <c r="L41" i="15" s="1"/>
  <c r="N40" i="15"/>
  <c r="J40" i="15"/>
  <c r="L40" i="15" s="1"/>
  <c r="N39" i="15"/>
  <c r="L39" i="15"/>
  <c r="J39" i="15"/>
  <c r="K39" i="15" s="1"/>
  <c r="O38" i="15"/>
  <c r="N38" i="15"/>
  <c r="L38" i="15"/>
  <c r="K38" i="15"/>
  <c r="M38" i="15" s="1"/>
  <c r="J38" i="15"/>
  <c r="N37" i="15"/>
  <c r="J37" i="15"/>
  <c r="N36" i="15"/>
  <c r="K36" i="15"/>
  <c r="J36" i="15"/>
  <c r="L36" i="15" s="1"/>
  <c r="M36" i="15" s="1"/>
  <c r="O36" i="15" s="1"/>
  <c r="N35" i="15"/>
  <c r="L35" i="15"/>
  <c r="J35" i="15"/>
  <c r="K35" i="15" s="1"/>
  <c r="M35" i="15" s="1"/>
  <c r="O35" i="15" s="1"/>
  <c r="N34" i="15"/>
  <c r="J34" i="15"/>
  <c r="L34" i="15" s="1"/>
  <c r="N33" i="15"/>
  <c r="J33" i="15"/>
  <c r="L33" i="15" s="1"/>
  <c r="N32" i="15"/>
  <c r="J32" i="15"/>
  <c r="N31" i="15"/>
  <c r="J31" i="15"/>
  <c r="N30" i="15"/>
  <c r="L30" i="15"/>
  <c r="K30" i="15"/>
  <c r="M30" i="15" s="1"/>
  <c r="O30" i="15" s="1"/>
  <c r="J30" i="15"/>
  <c r="N29" i="15"/>
  <c r="J29" i="15"/>
  <c r="L29" i="15" s="1"/>
  <c r="N28" i="15"/>
  <c r="L28" i="15"/>
  <c r="K28" i="15"/>
  <c r="M28" i="15" s="1"/>
  <c r="O28" i="15" s="1"/>
  <c r="J28" i="15"/>
  <c r="N27" i="15"/>
  <c r="L27" i="15"/>
  <c r="M27" i="15" s="1"/>
  <c r="O27" i="15" s="1"/>
  <c r="J27" i="15"/>
  <c r="K27" i="15" s="1"/>
  <c r="N26" i="15"/>
  <c r="K26" i="15"/>
  <c r="J26" i="15"/>
  <c r="L26" i="15" s="1"/>
  <c r="N25" i="15"/>
  <c r="L25" i="15"/>
  <c r="K25" i="15"/>
  <c r="M25" i="15" s="1"/>
  <c r="O25" i="15" s="1"/>
  <c r="J25" i="15"/>
  <c r="N24" i="15"/>
  <c r="J24" i="15"/>
  <c r="N23" i="15"/>
  <c r="J23" i="15"/>
  <c r="L23" i="15" s="1"/>
  <c r="N22" i="15"/>
  <c r="L22" i="15"/>
  <c r="K22" i="15"/>
  <c r="M22" i="15" s="1"/>
  <c r="O22" i="15" s="1"/>
  <c r="R22" i="15" s="1"/>
  <c r="S22" i="15" s="1"/>
  <c r="J22" i="15"/>
  <c r="N21" i="15"/>
  <c r="J21" i="15"/>
  <c r="N20" i="15"/>
  <c r="K20" i="15"/>
  <c r="M20" i="15" s="1"/>
  <c r="O20" i="15" s="1"/>
  <c r="J20" i="15"/>
  <c r="L20" i="15" s="1"/>
  <c r="N19" i="15"/>
  <c r="L19" i="15"/>
  <c r="J19" i="15"/>
  <c r="K19" i="15" s="1"/>
  <c r="N18" i="15"/>
  <c r="L18" i="15"/>
  <c r="K18" i="15"/>
  <c r="J18" i="15"/>
  <c r="N17" i="15"/>
  <c r="L17" i="15"/>
  <c r="J17" i="15"/>
  <c r="K17" i="15" s="1"/>
  <c r="M17" i="15" s="1"/>
  <c r="O17" i="15" s="1"/>
  <c r="N16" i="15"/>
  <c r="J16" i="15"/>
  <c r="N15" i="15"/>
  <c r="K15" i="15"/>
  <c r="J15" i="15"/>
  <c r="L15" i="15" s="1"/>
  <c r="M15" i="15" s="1"/>
  <c r="O15" i="15" s="1"/>
  <c r="N14" i="15"/>
  <c r="L14" i="15"/>
  <c r="K14" i="15"/>
  <c r="M14" i="15" s="1"/>
  <c r="O14" i="15" s="1"/>
  <c r="J14" i="15"/>
  <c r="R13" i="15"/>
  <c r="P13" i="15"/>
  <c r="N13" i="15"/>
  <c r="K13" i="15"/>
  <c r="M13" i="15" s="1"/>
  <c r="O13" i="15" s="1"/>
  <c r="J13" i="15"/>
  <c r="L13" i="15" s="1"/>
  <c r="N12" i="15"/>
  <c r="J12" i="15"/>
  <c r="L12" i="15" s="1"/>
  <c r="R11" i="15"/>
  <c r="P11" i="15"/>
  <c r="N11" i="15"/>
  <c r="L11" i="15"/>
  <c r="J11" i="15"/>
  <c r="K11" i="15" s="1"/>
  <c r="M11" i="15" s="1"/>
  <c r="O11" i="15" s="1"/>
  <c r="N10" i="15"/>
  <c r="K10" i="15"/>
  <c r="M10" i="15" s="1"/>
  <c r="O10" i="15" s="1"/>
  <c r="J10" i="15"/>
  <c r="L10" i="15" s="1"/>
  <c r="N9" i="15"/>
  <c r="L9" i="15"/>
  <c r="K9" i="15"/>
  <c r="J9" i="15"/>
  <c r="N8" i="15"/>
  <c r="J8" i="15"/>
  <c r="N7" i="15"/>
  <c r="L7" i="15"/>
  <c r="M7" i="15" s="1"/>
  <c r="O7" i="15" s="1"/>
  <c r="K7" i="15"/>
  <c r="J7" i="15"/>
  <c r="N6" i="15"/>
  <c r="M6" i="15"/>
  <c r="O6" i="15" s="1"/>
  <c r="L6" i="15"/>
  <c r="K6" i="15"/>
  <c r="J6" i="15"/>
  <c r="N5" i="15"/>
  <c r="J5" i="15"/>
  <c r="L5" i="15" s="1"/>
  <c r="N4" i="15"/>
  <c r="K4" i="15"/>
  <c r="J4" i="15"/>
  <c r="L4" i="15" s="1"/>
  <c r="M4" i="15" s="1"/>
  <c r="O4" i="15" s="1"/>
  <c r="N3" i="15"/>
  <c r="K3" i="15"/>
  <c r="J3" i="15"/>
  <c r="L3" i="15" s="1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U10" i="3" l="1"/>
  <c r="U9" i="7"/>
  <c r="P10" i="14"/>
  <c r="R10" i="14"/>
  <c r="S10" i="14" s="1"/>
  <c r="P14" i="14"/>
  <c r="R14" i="14"/>
  <c r="S14" i="14" s="1"/>
  <c r="P18" i="14"/>
  <c r="R18" i="14"/>
  <c r="S18" i="14" s="1"/>
  <c r="M8" i="14"/>
  <c r="O8" i="14" s="1"/>
  <c r="P12" i="14"/>
  <c r="R12" i="14"/>
  <c r="S12" i="14" s="1"/>
  <c r="P16" i="14"/>
  <c r="R16" i="14"/>
  <c r="S16" i="14" s="1"/>
  <c r="R39" i="14"/>
  <c r="S39" i="14" s="1"/>
  <c r="P39" i="14"/>
  <c r="O7" i="14"/>
  <c r="L26" i="14"/>
  <c r="K26" i="14"/>
  <c r="M26" i="14" s="1"/>
  <c r="L30" i="14"/>
  <c r="K30" i="14"/>
  <c r="L34" i="14"/>
  <c r="K34" i="14"/>
  <c r="M34" i="14" s="1"/>
  <c r="R81" i="14"/>
  <c r="S81" i="14" s="1"/>
  <c r="P81" i="14"/>
  <c r="K5" i="14"/>
  <c r="M5" i="14" s="1"/>
  <c r="O5" i="14" s="1"/>
  <c r="K7" i="14"/>
  <c r="M7" i="14" s="1"/>
  <c r="K13" i="14"/>
  <c r="M13" i="14" s="1"/>
  <c r="O15" i="14"/>
  <c r="L37" i="14"/>
  <c r="K37" i="14"/>
  <c r="R53" i="14"/>
  <c r="S53" i="14" s="1"/>
  <c r="P53" i="14"/>
  <c r="L22" i="14"/>
  <c r="K22" i="14"/>
  <c r="O44" i="14"/>
  <c r="P105" i="14"/>
  <c r="R105" i="14"/>
  <c r="S105" i="14" s="1"/>
  <c r="L21" i="14"/>
  <c r="K21" i="14"/>
  <c r="L25" i="14"/>
  <c r="K25" i="14"/>
  <c r="M25" i="14" s="1"/>
  <c r="O25" i="14" s="1"/>
  <c r="L29" i="14"/>
  <c r="K29" i="14"/>
  <c r="M29" i="14" s="1"/>
  <c r="O29" i="14" s="1"/>
  <c r="L33" i="14"/>
  <c r="K33" i="14"/>
  <c r="M33" i="14" s="1"/>
  <c r="O33" i="14" s="1"/>
  <c r="R47" i="14"/>
  <c r="S47" i="14" s="1"/>
  <c r="P47" i="14"/>
  <c r="R59" i="14"/>
  <c r="S59" i="14" s="1"/>
  <c r="P59" i="14"/>
  <c r="R71" i="14"/>
  <c r="S71" i="14" s="1"/>
  <c r="P71" i="14"/>
  <c r="O36" i="14"/>
  <c r="R73" i="14"/>
  <c r="S73" i="14" s="1"/>
  <c r="P73" i="14"/>
  <c r="P97" i="14"/>
  <c r="R97" i="14"/>
  <c r="S97" i="14" s="1"/>
  <c r="L20" i="14"/>
  <c r="K20" i="14"/>
  <c r="M20" i="14" s="1"/>
  <c r="O20" i="14" s="1"/>
  <c r="L24" i="14"/>
  <c r="K24" i="14"/>
  <c r="M24" i="14" s="1"/>
  <c r="O24" i="14" s="1"/>
  <c r="L28" i="14"/>
  <c r="K28" i="14"/>
  <c r="M28" i="14" s="1"/>
  <c r="O28" i="14" s="1"/>
  <c r="L32" i="14"/>
  <c r="K32" i="14"/>
  <c r="R49" i="14"/>
  <c r="S49" i="14" s="1"/>
  <c r="P49" i="14"/>
  <c r="R55" i="14"/>
  <c r="S55" i="14" s="1"/>
  <c r="P55" i="14"/>
  <c r="R87" i="14"/>
  <c r="S87" i="14" s="1"/>
  <c r="P87" i="14"/>
  <c r="K6" i="14"/>
  <c r="M6" i="14" s="1"/>
  <c r="O6" i="14" s="1"/>
  <c r="K9" i="14"/>
  <c r="M9" i="14" s="1"/>
  <c r="O9" i="14" s="1"/>
  <c r="O11" i="14"/>
  <c r="K17" i="14"/>
  <c r="M17" i="14" s="1"/>
  <c r="O17" i="14" s="1"/>
  <c r="R43" i="14"/>
  <c r="S43" i="14" s="1"/>
  <c r="P43" i="14"/>
  <c r="L8" i="14"/>
  <c r="L19" i="14"/>
  <c r="K19" i="14"/>
  <c r="L23" i="14"/>
  <c r="K23" i="14"/>
  <c r="L27" i="14"/>
  <c r="K27" i="14"/>
  <c r="L31" i="14"/>
  <c r="K31" i="14"/>
  <c r="L35" i="14"/>
  <c r="K35" i="14"/>
  <c r="K38" i="14"/>
  <c r="M38" i="14" s="1"/>
  <c r="O38" i="14" s="1"/>
  <c r="L38" i="14"/>
  <c r="R57" i="14"/>
  <c r="S57" i="14" s="1"/>
  <c r="P57" i="14"/>
  <c r="O13" i="14"/>
  <c r="O26" i="14"/>
  <c r="O34" i="14"/>
  <c r="O40" i="14"/>
  <c r="R45" i="14"/>
  <c r="S45" i="14" s="1"/>
  <c r="P45" i="14"/>
  <c r="R51" i="14"/>
  <c r="S51" i="14" s="1"/>
  <c r="P51" i="14"/>
  <c r="O56" i="14"/>
  <c r="R79" i="14"/>
  <c r="S79" i="14" s="1"/>
  <c r="P79" i="14"/>
  <c r="K36" i="14"/>
  <c r="M36" i="14" s="1"/>
  <c r="K41" i="14"/>
  <c r="M41" i="14" s="1"/>
  <c r="O41" i="14" s="1"/>
  <c r="R42" i="14"/>
  <c r="S42" i="14" s="1"/>
  <c r="M44" i="14"/>
  <c r="P46" i="14"/>
  <c r="M48" i="14"/>
  <c r="O48" i="14" s="1"/>
  <c r="P50" i="14"/>
  <c r="M52" i="14"/>
  <c r="O52" i="14" s="1"/>
  <c r="P54" i="14"/>
  <c r="M56" i="14"/>
  <c r="M62" i="14"/>
  <c r="M64" i="14"/>
  <c r="O64" i="14" s="1"/>
  <c r="M66" i="14"/>
  <c r="M68" i="14"/>
  <c r="O68" i="14" s="1"/>
  <c r="P77" i="14"/>
  <c r="O82" i="14"/>
  <c r="P96" i="14"/>
  <c r="O98" i="14"/>
  <c r="M99" i="14"/>
  <c r="O99" i="14" s="1"/>
  <c r="O112" i="14"/>
  <c r="P117" i="14"/>
  <c r="R117" i="14"/>
  <c r="S117" i="14" s="1"/>
  <c r="O80" i="14"/>
  <c r="M83" i="14"/>
  <c r="O83" i="14" s="1"/>
  <c r="M84" i="14"/>
  <c r="O84" i="14" s="1"/>
  <c r="O92" i="14"/>
  <c r="M93" i="14"/>
  <c r="O93" i="14" s="1"/>
  <c r="O108" i="14"/>
  <c r="O114" i="14"/>
  <c r="M103" i="14"/>
  <c r="O103" i="14" s="1"/>
  <c r="R116" i="14"/>
  <c r="S116" i="14" s="1"/>
  <c r="P116" i="14"/>
  <c r="P70" i="14"/>
  <c r="O76" i="14"/>
  <c r="P86" i="14"/>
  <c r="R118" i="14"/>
  <c r="S118" i="14" s="1"/>
  <c r="P118" i="14"/>
  <c r="O60" i="14"/>
  <c r="P61" i="14"/>
  <c r="P63" i="14"/>
  <c r="P65" i="14"/>
  <c r="P67" i="14"/>
  <c r="P69" i="14"/>
  <c r="O74" i="14"/>
  <c r="P85" i="14"/>
  <c r="O90" i="14"/>
  <c r="P104" i="14"/>
  <c r="O106" i="14"/>
  <c r="P109" i="14"/>
  <c r="R109" i="14"/>
  <c r="S109" i="14" s="1"/>
  <c r="O72" i="14"/>
  <c r="M75" i="14"/>
  <c r="O75" i="14" s="1"/>
  <c r="M76" i="14"/>
  <c r="O88" i="14"/>
  <c r="O100" i="14"/>
  <c r="M101" i="14"/>
  <c r="O101" i="14" s="1"/>
  <c r="O110" i="14"/>
  <c r="O62" i="14"/>
  <c r="O66" i="14"/>
  <c r="M89" i="14"/>
  <c r="O89" i="14" s="1"/>
  <c r="M95" i="14"/>
  <c r="O95" i="14" s="1"/>
  <c r="P113" i="14"/>
  <c r="R113" i="14"/>
  <c r="S113" i="14" s="1"/>
  <c r="P78" i="14"/>
  <c r="P91" i="14"/>
  <c r="R91" i="14"/>
  <c r="S91" i="14" s="1"/>
  <c r="P107" i="14"/>
  <c r="R107" i="14"/>
  <c r="S107" i="14" s="1"/>
  <c r="P111" i="14"/>
  <c r="R111" i="14"/>
  <c r="S111" i="14" s="1"/>
  <c r="P115" i="14"/>
  <c r="R115" i="14"/>
  <c r="S115" i="14" s="1"/>
  <c r="R4" i="14"/>
  <c r="P4" i="14"/>
  <c r="R3" i="14"/>
  <c r="P3" i="14"/>
  <c r="R17" i="15"/>
  <c r="P17" i="15"/>
  <c r="R15" i="15"/>
  <c r="P15" i="15"/>
  <c r="R35" i="15"/>
  <c r="P35" i="15"/>
  <c r="P36" i="15"/>
  <c r="R36" i="15"/>
  <c r="R27" i="15"/>
  <c r="P27" i="15"/>
  <c r="R7" i="15"/>
  <c r="P7" i="15"/>
  <c r="R14" i="15"/>
  <c r="P14" i="15"/>
  <c r="R25" i="15"/>
  <c r="P25" i="15"/>
  <c r="P4" i="15"/>
  <c r="R4" i="15"/>
  <c r="R43" i="15"/>
  <c r="P43" i="15"/>
  <c r="P38" i="15"/>
  <c r="R38" i="15"/>
  <c r="K29" i="15"/>
  <c r="M29" i="15" s="1"/>
  <c r="O29" i="15" s="1"/>
  <c r="K41" i="15"/>
  <c r="M41" i="15" s="1"/>
  <c r="O41" i="15" s="1"/>
  <c r="M19" i="15"/>
  <c r="O19" i="15" s="1"/>
  <c r="L31" i="15"/>
  <c r="K31" i="15"/>
  <c r="P66" i="15"/>
  <c r="R66" i="15"/>
  <c r="S13" i="15"/>
  <c r="R6" i="15"/>
  <c r="P6" i="15"/>
  <c r="L8" i="15"/>
  <c r="K8" i="15"/>
  <c r="M8" i="15" s="1"/>
  <c r="O8" i="15" s="1"/>
  <c r="L21" i="15"/>
  <c r="K21" i="15"/>
  <c r="M21" i="15" s="1"/>
  <c r="O21" i="15" s="1"/>
  <c r="P22" i="15"/>
  <c r="R46" i="15"/>
  <c r="P46" i="15"/>
  <c r="P51" i="15"/>
  <c r="R51" i="15"/>
  <c r="R42" i="15"/>
  <c r="P42" i="15"/>
  <c r="R10" i="15"/>
  <c r="P10" i="15"/>
  <c r="R30" i="15"/>
  <c r="P30" i="15"/>
  <c r="S11" i="15"/>
  <c r="P28" i="15"/>
  <c r="R28" i="15"/>
  <c r="R70" i="15"/>
  <c r="P70" i="15"/>
  <c r="M18" i="15"/>
  <c r="O18" i="15" s="1"/>
  <c r="R44" i="15"/>
  <c r="M9" i="15"/>
  <c r="O9" i="15" s="1"/>
  <c r="P20" i="15"/>
  <c r="R20" i="15"/>
  <c r="P50" i="15"/>
  <c r="R50" i="15"/>
  <c r="L32" i="15"/>
  <c r="K32" i="15"/>
  <c r="M32" i="15" s="1"/>
  <c r="O32" i="15" s="1"/>
  <c r="K33" i="15"/>
  <c r="M33" i="15" s="1"/>
  <c r="O33" i="15" s="1"/>
  <c r="L62" i="15"/>
  <c r="K62" i="15"/>
  <c r="M62" i="15" s="1"/>
  <c r="O62" i="15" s="1"/>
  <c r="P147" i="15"/>
  <c r="R147" i="15"/>
  <c r="P149" i="15"/>
  <c r="R149" i="15"/>
  <c r="K12" i="15"/>
  <c r="M12" i="15" s="1"/>
  <c r="O12" i="15" s="1"/>
  <c r="K23" i="15"/>
  <c r="M23" i="15" s="1"/>
  <c r="O23" i="15" s="1"/>
  <c r="K34" i="15"/>
  <c r="M34" i="15" s="1"/>
  <c r="O34" i="15" s="1"/>
  <c r="M39" i="15"/>
  <c r="O39" i="15" s="1"/>
  <c r="K45" i="15"/>
  <c r="M45" i="15" s="1"/>
  <c r="O45" i="15" s="1"/>
  <c r="L45" i="15"/>
  <c r="R54" i="15"/>
  <c r="P54" i="15"/>
  <c r="K65" i="15"/>
  <c r="L65" i="15"/>
  <c r="L108" i="15"/>
  <c r="K108" i="15"/>
  <c r="M108" i="15" s="1"/>
  <c r="O108" i="15" s="1"/>
  <c r="L111" i="15"/>
  <c r="K111" i="15"/>
  <c r="K114" i="15"/>
  <c r="M114" i="15" s="1"/>
  <c r="O114" i="15" s="1"/>
  <c r="L114" i="15"/>
  <c r="P145" i="15"/>
  <c r="R145" i="15"/>
  <c r="L24" i="15"/>
  <c r="K24" i="15"/>
  <c r="M24" i="15" s="1"/>
  <c r="O24" i="15" s="1"/>
  <c r="R52" i="15"/>
  <c r="P52" i="15"/>
  <c r="L47" i="15"/>
  <c r="M47" i="15" s="1"/>
  <c r="O47" i="15" s="1"/>
  <c r="M26" i="15"/>
  <c r="O26" i="15" s="1"/>
  <c r="K37" i="15"/>
  <c r="M37" i="15" s="1"/>
  <c r="O37" i="15" s="1"/>
  <c r="L37" i="15"/>
  <c r="M49" i="15"/>
  <c r="O49" i="15" s="1"/>
  <c r="K5" i="15"/>
  <c r="M5" i="15" s="1"/>
  <c r="O5" i="15" s="1"/>
  <c r="L16" i="15"/>
  <c r="K16" i="15"/>
  <c r="M16" i="15" s="1"/>
  <c r="O16" i="15" s="1"/>
  <c r="P143" i="15"/>
  <c r="R143" i="15"/>
  <c r="R78" i="15"/>
  <c r="P78" i="15"/>
  <c r="P135" i="15"/>
  <c r="R135" i="15"/>
  <c r="R53" i="15"/>
  <c r="P53" i="15"/>
  <c r="K56" i="15"/>
  <c r="L56" i="15"/>
  <c r="R61" i="15"/>
  <c r="P61" i="15"/>
  <c r="P95" i="15"/>
  <c r="R95" i="15"/>
  <c r="L71" i="15"/>
  <c r="K71" i="15"/>
  <c r="M71" i="15" s="1"/>
  <c r="O71" i="15" s="1"/>
  <c r="R75" i="15"/>
  <c r="P75" i="15"/>
  <c r="M79" i="15"/>
  <c r="O79" i="15" s="1"/>
  <c r="S84" i="15"/>
  <c r="S90" i="15"/>
  <c r="R117" i="15"/>
  <c r="P117" i="15"/>
  <c r="P133" i="15"/>
  <c r="R133" i="15"/>
  <c r="M60" i="15"/>
  <c r="O60" i="15" s="1"/>
  <c r="M77" i="15"/>
  <c r="O77" i="15" s="1"/>
  <c r="K40" i="15"/>
  <c r="M40" i="15" s="1"/>
  <c r="O40" i="15" s="1"/>
  <c r="K48" i="15"/>
  <c r="M48" i="15" s="1"/>
  <c r="O48" i="15" s="1"/>
  <c r="L64" i="15"/>
  <c r="M64" i="15" s="1"/>
  <c r="O64" i="15" s="1"/>
  <c r="M69" i="15"/>
  <c r="O69" i="15" s="1"/>
  <c r="R81" i="15"/>
  <c r="P93" i="15"/>
  <c r="S101" i="15"/>
  <c r="P103" i="15"/>
  <c r="R103" i="15"/>
  <c r="P105" i="15"/>
  <c r="R105" i="15"/>
  <c r="K112" i="15"/>
  <c r="M112" i="15" s="1"/>
  <c r="O112" i="15" s="1"/>
  <c r="L112" i="15"/>
  <c r="P131" i="15"/>
  <c r="R131" i="15"/>
  <c r="M57" i="15"/>
  <c r="O57" i="15" s="1"/>
  <c r="M58" i="15"/>
  <c r="O58" i="15" s="1"/>
  <c r="L63" i="15"/>
  <c r="K63" i="15"/>
  <c r="M63" i="15" s="1"/>
  <c r="O63" i="15" s="1"/>
  <c r="L80" i="15"/>
  <c r="K80" i="15"/>
  <c r="R89" i="15"/>
  <c r="P89" i="15"/>
  <c r="P115" i="15"/>
  <c r="R115" i="15"/>
  <c r="P129" i="15"/>
  <c r="R129" i="15"/>
  <c r="S94" i="15"/>
  <c r="P97" i="15"/>
  <c r="R97" i="15"/>
  <c r="S99" i="15"/>
  <c r="R118" i="15"/>
  <c r="P118" i="15"/>
  <c r="P123" i="15"/>
  <c r="R123" i="15"/>
  <c r="P125" i="15"/>
  <c r="R125" i="15"/>
  <c r="P127" i="15"/>
  <c r="R127" i="15"/>
  <c r="P141" i="15"/>
  <c r="R141" i="15"/>
  <c r="M68" i="15"/>
  <c r="O68" i="15" s="1"/>
  <c r="M76" i="15"/>
  <c r="O76" i="15" s="1"/>
  <c r="P113" i="15"/>
  <c r="R113" i="15"/>
  <c r="M116" i="15"/>
  <c r="O116" i="15" s="1"/>
  <c r="P137" i="15"/>
  <c r="R137" i="15"/>
  <c r="P139" i="15"/>
  <c r="R139" i="15"/>
  <c r="P151" i="15"/>
  <c r="R151" i="15"/>
  <c r="L55" i="15"/>
  <c r="K55" i="15"/>
  <c r="M55" i="15" s="1"/>
  <c r="O55" i="15" s="1"/>
  <c r="R85" i="15"/>
  <c r="P85" i="15"/>
  <c r="P91" i="15"/>
  <c r="R91" i="15"/>
  <c r="P94" i="15"/>
  <c r="M67" i="15"/>
  <c r="O67" i="15" s="1"/>
  <c r="M73" i="15"/>
  <c r="O73" i="15" s="1"/>
  <c r="R74" i="15"/>
  <c r="M88" i="15"/>
  <c r="O88" i="15" s="1"/>
  <c r="S93" i="15"/>
  <c r="P121" i="15"/>
  <c r="R121" i="15"/>
  <c r="S124" i="15"/>
  <c r="M128" i="15"/>
  <c r="O128" i="15" s="1"/>
  <c r="M134" i="15"/>
  <c r="O134" i="15" s="1"/>
  <c r="M140" i="15"/>
  <c r="O140" i="15" s="1"/>
  <c r="M146" i="15"/>
  <c r="O146" i="15" s="1"/>
  <c r="M92" i="15"/>
  <c r="O92" i="15" s="1"/>
  <c r="M104" i="15"/>
  <c r="O104" i="15" s="1"/>
  <c r="M106" i="15"/>
  <c r="O106" i="15" s="1"/>
  <c r="M150" i="15"/>
  <c r="O150" i="15" s="1"/>
  <c r="M100" i="15"/>
  <c r="O100" i="15" s="1"/>
  <c r="M144" i="15"/>
  <c r="O144" i="15" s="1"/>
  <c r="K72" i="15"/>
  <c r="M72" i="15" s="1"/>
  <c r="O72" i="15" s="1"/>
  <c r="L82" i="15"/>
  <c r="M82" i="15" s="1"/>
  <c r="O82" i="15" s="1"/>
  <c r="K83" i="15"/>
  <c r="M83" i="15" s="1"/>
  <c r="O83" i="15" s="1"/>
  <c r="M96" i="15"/>
  <c r="O96" i="15" s="1"/>
  <c r="M98" i="15"/>
  <c r="O98" i="15" s="1"/>
  <c r="L102" i="15"/>
  <c r="M102" i="15" s="1"/>
  <c r="O102" i="15" s="1"/>
  <c r="M126" i="15"/>
  <c r="O126" i="15" s="1"/>
  <c r="M132" i="15"/>
  <c r="O132" i="15" s="1"/>
  <c r="M138" i="15"/>
  <c r="O138" i="15" s="1"/>
  <c r="L144" i="15"/>
  <c r="P90" i="15"/>
  <c r="S152" i="15"/>
  <c r="M136" i="15"/>
  <c r="O136" i="15" s="1"/>
  <c r="M148" i="15"/>
  <c r="O148" i="15" s="1"/>
  <c r="L86" i="15"/>
  <c r="M86" i="15" s="1"/>
  <c r="O86" i="15" s="1"/>
  <c r="K87" i="15"/>
  <c r="M87" i="15" s="1"/>
  <c r="O87" i="15" s="1"/>
  <c r="K119" i="15"/>
  <c r="M119" i="15" s="1"/>
  <c r="O119" i="15" s="1"/>
  <c r="L120" i="15"/>
  <c r="M120" i="15" s="1"/>
  <c r="O120" i="15" s="1"/>
  <c r="L122" i="15"/>
  <c r="M122" i="15" s="1"/>
  <c r="O122" i="15" s="1"/>
  <c r="M130" i="15"/>
  <c r="O130" i="15" s="1"/>
  <c r="L136" i="15"/>
  <c r="L142" i="15"/>
  <c r="M142" i="15" s="1"/>
  <c r="O142" i="15" s="1"/>
  <c r="L148" i="15"/>
  <c r="R153" i="15"/>
  <c r="M3" i="15"/>
  <c r="O3" i="15" s="1"/>
  <c r="R3" i="4"/>
  <c r="J4" i="8"/>
  <c r="J3" i="8"/>
  <c r="U11" i="3" l="1"/>
  <c r="V10" i="3"/>
  <c r="U10" i="7"/>
  <c r="P28" i="14"/>
  <c r="R28" i="14"/>
  <c r="S28" i="14" s="1"/>
  <c r="R48" i="14"/>
  <c r="S48" i="14" s="1"/>
  <c r="P48" i="14"/>
  <c r="P29" i="14"/>
  <c r="R29" i="14"/>
  <c r="S29" i="14" s="1"/>
  <c r="R64" i="14"/>
  <c r="S64" i="14" s="1"/>
  <c r="P64" i="14"/>
  <c r="P17" i="14"/>
  <c r="R17" i="14"/>
  <c r="S17" i="14" s="1"/>
  <c r="P20" i="14"/>
  <c r="R20" i="14"/>
  <c r="S20" i="14" s="1"/>
  <c r="P25" i="14"/>
  <c r="R25" i="14"/>
  <c r="S25" i="14" s="1"/>
  <c r="R5" i="14"/>
  <c r="P5" i="14"/>
  <c r="R9" i="14"/>
  <c r="S9" i="14" s="1"/>
  <c r="P9" i="14"/>
  <c r="R52" i="14"/>
  <c r="S52" i="14" s="1"/>
  <c r="P52" i="14"/>
  <c r="P33" i="14"/>
  <c r="R33" i="14"/>
  <c r="S33" i="14" s="1"/>
  <c r="R68" i="14"/>
  <c r="S68" i="14" s="1"/>
  <c r="P68" i="14"/>
  <c r="P24" i="14"/>
  <c r="R24" i="14"/>
  <c r="S24" i="14" s="1"/>
  <c r="R84" i="14"/>
  <c r="S84" i="14" s="1"/>
  <c r="P84" i="14"/>
  <c r="R6" i="14"/>
  <c r="S6" i="14" s="1"/>
  <c r="P6" i="14"/>
  <c r="R90" i="14"/>
  <c r="S90" i="14" s="1"/>
  <c r="P90" i="14"/>
  <c r="P8" i="14"/>
  <c r="R8" i="14"/>
  <c r="S8" i="14" s="1"/>
  <c r="R114" i="14"/>
  <c r="S114" i="14" s="1"/>
  <c r="P114" i="14"/>
  <c r="M31" i="14"/>
  <c r="O31" i="14" s="1"/>
  <c r="M22" i="14"/>
  <c r="O22" i="14" s="1"/>
  <c r="R66" i="14"/>
  <c r="S66" i="14" s="1"/>
  <c r="P66" i="14"/>
  <c r="R75" i="14"/>
  <c r="S75" i="14" s="1"/>
  <c r="P75" i="14"/>
  <c r="R74" i="14"/>
  <c r="S74" i="14" s="1"/>
  <c r="P74" i="14"/>
  <c r="R108" i="14"/>
  <c r="S108" i="14" s="1"/>
  <c r="P108" i="14"/>
  <c r="R112" i="14"/>
  <c r="S112" i="14" s="1"/>
  <c r="P112" i="14"/>
  <c r="R13" i="14"/>
  <c r="S13" i="14" s="1"/>
  <c r="P13" i="14"/>
  <c r="R60" i="14"/>
  <c r="S60" i="14" s="1"/>
  <c r="P60" i="14"/>
  <c r="R7" i="14"/>
  <c r="S7" i="14" s="1"/>
  <c r="P7" i="14"/>
  <c r="R72" i="14"/>
  <c r="S72" i="14" s="1"/>
  <c r="P72" i="14"/>
  <c r="P93" i="14"/>
  <c r="R93" i="14"/>
  <c r="S93" i="14" s="1"/>
  <c r="P99" i="14"/>
  <c r="R99" i="14"/>
  <c r="S99" i="14" s="1"/>
  <c r="M27" i="14"/>
  <c r="O27" i="14" s="1"/>
  <c r="R11" i="14"/>
  <c r="S11" i="14" s="1"/>
  <c r="P11" i="14"/>
  <c r="R15" i="14"/>
  <c r="S15" i="14" s="1"/>
  <c r="P15" i="14"/>
  <c r="R88" i="14"/>
  <c r="S88" i="14" s="1"/>
  <c r="P88" i="14"/>
  <c r="P36" i="14"/>
  <c r="R36" i="14"/>
  <c r="S36" i="14" s="1"/>
  <c r="R62" i="14"/>
  <c r="S62" i="14" s="1"/>
  <c r="P62" i="14"/>
  <c r="R76" i="14"/>
  <c r="S76" i="14" s="1"/>
  <c r="P76" i="14"/>
  <c r="R92" i="14"/>
  <c r="S92" i="14" s="1"/>
  <c r="P92" i="14"/>
  <c r="R98" i="14"/>
  <c r="S98" i="14" s="1"/>
  <c r="P98" i="14"/>
  <c r="R41" i="14"/>
  <c r="S41" i="14" s="1"/>
  <c r="P41" i="14"/>
  <c r="M32" i="14"/>
  <c r="O32" i="14" s="1"/>
  <c r="M21" i="14"/>
  <c r="O21" i="14" s="1"/>
  <c r="M30" i="14"/>
  <c r="O30" i="14" s="1"/>
  <c r="R44" i="14"/>
  <c r="S44" i="14" s="1"/>
  <c r="P44" i="14"/>
  <c r="R110" i="14"/>
  <c r="S110" i="14" s="1"/>
  <c r="P110" i="14"/>
  <c r="R40" i="14"/>
  <c r="S40" i="14" s="1"/>
  <c r="P40" i="14"/>
  <c r="M23" i="14"/>
  <c r="O23" i="14" s="1"/>
  <c r="M37" i="14"/>
  <c r="O37" i="14" s="1"/>
  <c r="P101" i="14"/>
  <c r="R101" i="14"/>
  <c r="S101" i="14" s="1"/>
  <c r="R106" i="14"/>
  <c r="S106" i="14" s="1"/>
  <c r="P106" i="14"/>
  <c r="R83" i="14"/>
  <c r="S83" i="14" s="1"/>
  <c r="P83" i="14"/>
  <c r="R82" i="14"/>
  <c r="S82" i="14" s="1"/>
  <c r="P82" i="14"/>
  <c r="P34" i="14"/>
  <c r="R34" i="14"/>
  <c r="S34" i="14" s="1"/>
  <c r="R38" i="14"/>
  <c r="S38" i="14" s="1"/>
  <c r="P38" i="14"/>
  <c r="R89" i="14"/>
  <c r="S89" i="14" s="1"/>
  <c r="P89" i="14"/>
  <c r="P103" i="14"/>
  <c r="R103" i="14"/>
  <c r="S103" i="14" s="1"/>
  <c r="R56" i="14"/>
  <c r="S56" i="14" s="1"/>
  <c r="P56" i="14"/>
  <c r="P26" i="14"/>
  <c r="R26" i="14"/>
  <c r="S26" i="14" s="1"/>
  <c r="P95" i="14"/>
  <c r="R95" i="14"/>
  <c r="S95" i="14" s="1"/>
  <c r="R100" i="14"/>
  <c r="S100" i="14" s="1"/>
  <c r="P100" i="14"/>
  <c r="R80" i="14"/>
  <c r="S80" i="14" s="1"/>
  <c r="P80" i="14"/>
  <c r="M35" i="14"/>
  <c r="O35" i="14" s="1"/>
  <c r="M19" i="14"/>
  <c r="O19" i="14" s="1"/>
  <c r="S4" i="14"/>
  <c r="U3" i="14"/>
  <c r="S3" i="14"/>
  <c r="R142" i="15"/>
  <c r="P142" i="15"/>
  <c r="R122" i="15"/>
  <c r="P122" i="15"/>
  <c r="P82" i="15"/>
  <c r="R82" i="15"/>
  <c r="R64" i="15"/>
  <c r="P64" i="15"/>
  <c r="R102" i="15"/>
  <c r="P102" i="15"/>
  <c r="R120" i="15"/>
  <c r="P120" i="15"/>
  <c r="R47" i="15"/>
  <c r="P47" i="15"/>
  <c r="R112" i="15"/>
  <c r="P112" i="15"/>
  <c r="P12" i="15"/>
  <c r="R12" i="15"/>
  <c r="S153" i="15"/>
  <c r="R106" i="15"/>
  <c r="P106" i="15"/>
  <c r="P67" i="15"/>
  <c r="R67" i="15"/>
  <c r="S113" i="15"/>
  <c r="P58" i="15"/>
  <c r="R58" i="15"/>
  <c r="S103" i="15"/>
  <c r="R71" i="15"/>
  <c r="P71" i="15"/>
  <c r="P16" i="15"/>
  <c r="R16" i="15"/>
  <c r="S54" i="15"/>
  <c r="R18" i="15"/>
  <c r="P18" i="15"/>
  <c r="S30" i="15"/>
  <c r="S6" i="15"/>
  <c r="R41" i="15"/>
  <c r="P41" i="15"/>
  <c r="S36" i="15"/>
  <c r="P87" i="15"/>
  <c r="R87" i="15"/>
  <c r="R96" i="15"/>
  <c r="P96" i="15"/>
  <c r="R104" i="15"/>
  <c r="P104" i="15"/>
  <c r="S121" i="15"/>
  <c r="S151" i="15"/>
  <c r="S97" i="15"/>
  <c r="P57" i="15"/>
  <c r="R57" i="15"/>
  <c r="P40" i="15"/>
  <c r="R40" i="15"/>
  <c r="S53" i="15"/>
  <c r="M111" i="15"/>
  <c r="O111" i="15" s="1"/>
  <c r="S147" i="15"/>
  <c r="S50" i="15"/>
  <c r="S46" i="15"/>
  <c r="R29" i="15"/>
  <c r="P29" i="15"/>
  <c r="S25" i="15"/>
  <c r="R136" i="15"/>
  <c r="P136" i="15"/>
  <c r="S137" i="15"/>
  <c r="P79" i="15"/>
  <c r="R79" i="15"/>
  <c r="R100" i="15"/>
  <c r="P100" i="15"/>
  <c r="S127" i="15"/>
  <c r="P119" i="15"/>
  <c r="R119" i="15"/>
  <c r="S125" i="15"/>
  <c r="P48" i="15"/>
  <c r="R48" i="15"/>
  <c r="R114" i="15"/>
  <c r="P114" i="15"/>
  <c r="R86" i="15"/>
  <c r="P86" i="15"/>
  <c r="P83" i="15"/>
  <c r="R83" i="15"/>
  <c r="R92" i="15"/>
  <c r="P92" i="15"/>
  <c r="R76" i="15"/>
  <c r="P76" i="15"/>
  <c r="S123" i="15"/>
  <c r="S89" i="15"/>
  <c r="S131" i="15"/>
  <c r="R77" i="15"/>
  <c r="P77" i="15"/>
  <c r="S95" i="15"/>
  <c r="S135" i="15"/>
  <c r="R5" i="15"/>
  <c r="P5" i="15"/>
  <c r="S52" i="15"/>
  <c r="R45" i="15"/>
  <c r="P45" i="15"/>
  <c r="S70" i="15"/>
  <c r="S66" i="15"/>
  <c r="S38" i="15"/>
  <c r="R134" i="15"/>
  <c r="P134" i="15"/>
  <c r="R37" i="15"/>
  <c r="P37" i="15"/>
  <c r="R128" i="15"/>
  <c r="P128" i="15"/>
  <c r="M65" i="15"/>
  <c r="O65" i="15" s="1"/>
  <c r="S139" i="15"/>
  <c r="P60" i="15"/>
  <c r="R60" i="15"/>
  <c r="P49" i="15"/>
  <c r="R49" i="15"/>
  <c r="R108" i="15"/>
  <c r="P108" i="15"/>
  <c r="P39" i="15"/>
  <c r="R39" i="15"/>
  <c r="R21" i="15"/>
  <c r="P21" i="15"/>
  <c r="S14" i="15"/>
  <c r="S129" i="15"/>
  <c r="S61" i="15"/>
  <c r="R126" i="15"/>
  <c r="P126" i="15"/>
  <c r="S74" i="15"/>
  <c r="S105" i="15"/>
  <c r="S143" i="15"/>
  <c r="R73" i="15"/>
  <c r="P73" i="15"/>
  <c r="P98" i="15"/>
  <c r="R98" i="15"/>
  <c r="R148" i="15"/>
  <c r="P148" i="15"/>
  <c r="R146" i="15"/>
  <c r="P146" i="15"/>
  <c r="S91" i="15"/>
  <c r="P68" i="15"/>
  <c r="R68" i="15"/>
  <c r="R24" i="15"/>
  <c r="P24" i="15"/>
  <c r="R62" i="15"/>
  <c r="P62" i="15"/>
  <c r="S28" i="15"/>
  <c r="S10" i="15"/>
  <c r="S35" i="15"/>
  <c r="R130" i="15"/>
  <c r="P130" i="15"/>
  <c r="R138" i="15"/>
  <c r="P138" i="15"/>
  <c r="R72" i="15"/>
  <c r="P72" i="15"/>
  <c r="R140" i="15"/>
  <c r="P140" i="15"/>
  <c r="S141" i="15"/>
  <c r="M80" i="15"/>
  <c r="O80" i="15" s="1"/>
  <c r="S133" i="15"/>
  <c r="R34" i="15"/>
  <c r="P34" i="15"/>
  <c r="S20" i="15"/>
  <c r="M31" i="15"/>
  <c r="O31" i="15" s="1"/>
  <c r="R132" i="15"/>
  <c r="P132" i="15"/>
  <c r="S118" i="15"/>
  <c r="S145" i="15"/>
  <c r="P23" i="15"/>
  <c r="R23" i="15"/>
  <c r="R33" i="15"/>
  <c r="P33" i="15"/>
  <c r="S42" i="15"/>
  <c r="R8" i="15"/>
  <c r="P8" i="15"/>
  <c r="S43" i="15"/>
  <c r="S7" i="15"/>
  <c r="S15" i="15"/>
  <c r="R88" i="15"/>
  <c r="P88" i="15"/>
  <c r="S81" i="15"/>
  <c r="S85" i="15"/>
  <c r="R69" i="15"/>
  <c r="P69" i="15"/>
  <c r="R26" i="15"/>
  <c r="P26" i="15"/>
  <c r="P32" i="15"/>
  <c r="R32" i="15"/>
  <c r="R9" i="15"/>
  <c r="P9" i="15"/>
  <c r="S51" i="15"/>
  <c r="S4" i="15"/>
  <c r="R144" i="15"/>
  <c r="P144" i="15"/>
  <c r="S78" i="15"/>
  <c r="R63" i="15"/>
  <c r="P63" i="15"/>
  <c r="R150" i="15"/>
  <c r="P150" i="15"/>
  <c r="R55" i="15"/>
  <c r="P55" i="15"/>
  <c r="R116" i="15"/>
  <c r="P116" i="15"/>
  <c r="S115" i="15"/>
  <c r="S117" i="15"/>
  <c r="S75" i="15"/>
  <c r="M56" i="15"/>
  <c r="O56" i="15" s="1"/>
  <c r="S149" i="15"/>
  <c r="S44" i="15"/>
  <c r="R19" i="15"/>
  <c r="P19" i="15"/>
  <c r="S27" i="15"/>
  <c r="S17" i="15"/>
  <c r="R3" i="15"/>
  <c r="R54" i="4"/>
  <c r="S54" i="4" s="1"/>
  <c r="R53" i="4"/>
  <c r="S53" i="4" s="1"/>
  <c r="R52" i="4"/>
  <c r="S52" i="4" s="1"/>
  <c r="S51" i="4"/>
  <c r="R51" i="4"/>
  <c r="R50" i="4"/>
  <c r="S50" i="4" s="1"/>
  <c r="R49" i="4"/>
  <c r="S49" i="4" s="1"/>
  <c r="R48" i="4"/>
  <c r="S48" i="4" s="1"/>
  <c r="S47" i="4"/>
  <c r="R47" i="4"/>
  <c r="R46" i="4"/>
  <c r="S46" i="4" s="1"/>
  <c r="R45" i="4"/>
  <c r="S45" i="4" s="1"/>
  <c r="R44" i="4"/>
  <c r="S44" i="4" s="1"/>
  <c r="S43" i="4"/>
  <c r="R43" i="4"/>
  <c r="R42" i="4"/>
  <c r="S42" i="4" s="1"/>
  <c r="R41" i="4"/>
  <c r="S41" i="4" s="1"/>
  <c r="R40" i="4"/>
  <c r="S40" i="4" s="1"/>
  <c r="S39" i="4"/>
  <c r="R39" i="4"/>
  <c r="R38" i="4"/>
  <c r="S38" i="4" s="1"/>
  <c r="R37" i="4"/>
  <c r="S37" i="4" s="1"/>
  <c r="R36" i="4"/>
  <c r="S36" i="4" s="1"/>
  <c r="S35" i="4"/>
  <c r="R35" i="4"/>
  <c r="R34" i="4"/>
  <c r="S34" i="4" s="1"/>
  <c r="R33" i="4"/>
  <c r="S33" i="4" s="1"/>
  <c r="R32" i="4"/>
  <c r="S32" i="4" s="1"/>
  <c r="S31" i="4"/>
  <c r="R31" i="4"/>
  <c r="R30" i="4"/>
  <c r="S30" i="4" s="1"/>
  <c r="R29" i="4"/>
  <c r="S29" i="4" s="1"/>
  <c r="R28" i="4"/>
  <c r="S28" i="4" s="1"/>
  <c r="S27" i="4"/>
  <c r="R27" i="4"/>
  <c r="R26" i="4"/>
  <c r="S26" i="4" s="1"/>
  <c r="R25" i="4"/>
  <c r="S25" i="4" s="1"/>
  <c r="R24" i="4"/>
  <c r="S24" i="4" s="1"/>
  <c r="S23" i="4"/>
  <c r="R23" i="4"/>
  <c r="R22" i="4"/>
  <c r="S22" i="4" s="1"/>
  <c r="R21" i="4"/>
  <c r="S21" i="4" s="1"/>
  <c r="R20" i="4"/>
  <c r="S20" i="4" s="1"/>
  <c r="S19" i="4"/>
  <c r="R19" i="4"/>
  <c r="R18" i="4"/>
  <c r="S18" i="4" s="1"/>
  <c r="R17" i="4"/>
  <c r="S17" i="4" s="1"/>
  <c r="R16" i="4"/>
  <c r="S16" i="4" s="1"/>
  <c r="S15" i="4"/>
  <c r="R15" i="4"/>
  <c r="R14" i="4"/>
  <c r="R13" i="4"/>
  <c r="S13" i="4" s="1"/>
  <c r="R12" i="4"/>
  <c r="S12" i="4" s="1"/>
  <c r="S11" i="4"/>
  <c r="R11" i="4"/>
  <c r="R10" i="4"/>
  <c r="S10" i="4" s="1"/>
  <c r="R9" i="4"/>
  <c r="S9" i="4" s="1"/>
  <c r="R8" i="4"/>
  <c r="S8" i="4" s="1"/>
  <c r="S7" i="4"/>
  <c r="R7" i="4"/>
  <c r="R6" i="4"/>
  <c r="S6" i="4" s="1"/>
  <c r="R5" i="4"/>
  <c r="S5" i="4" s="1"/>
  <c r="R4" i="4"/>
  <c r="S4" i="4" s="1"/>
  <c r="S3" i="4"/>
  <c r="R11" i="3"/>
  <c r="S11" i="3" s="1"/>
  <c r="R10" i="3"/>
  <c r="S10" i="3" s="1"/>
  <c r="S9" i="3"/>
  <c r="R9" i="3"/>
  <c r="S8" i="3"/>
  <c r="R8" i="3"/>
  <c r="R7" i="3"/>
  <c r="S7" i="3" s="1"/>
  <c r="R6" i="3"/>
  <c r="S6" i="3" s="1"/>
  <c r="S5" i="3"/>
  <c r="R5" i="3"/>
  <c r="S4" i="3"/>
  <c r="R4" i="3"/>
  <c r="R3" i="3"/>
  <c r="S3" i="3" s="1"/>
  <c r="V11" i="3" l="1"/>
  <c r="V3" i="3"/>
  <c r="V4" i="3"/>
  <c r="V6" i="3"/>
  <c r="V5" i="3"/>
  <c r="V7" i="3"/>
  <c r="V8" i="3"/>
  <c r="V9" i="3"/>
  <c r="U11" i="7"/>
  <c r="R37" i="14"/>
  <c r="S37" i="14" s="1"/>
  <c r="P37" i="14"/>
  <c r="P23" i="14"/>
  <c r="R23" i="14"/>
  <c r="S23" i="14" s="1"/>
  <c r="P32" i="14"/>
  <c r="R32" i="14"/>
  <c r="S32" i="14" s="1"/>
  <c r="U5" i="14"/>
  <c r="S5" i="14"/>
  <c r="P30" i="14"/>
  <c r="R30" i="14"/>
  <c r="S30" i="14" s="1"/>
  <c r="P19" i="14"/>
  <c r="R19" i="14"/>
  <c r="S19" i="14" s="1"/>
  <c r="P22" i="14"/>
  <c r="R22" i="14"/>
  <c r="S22" i="14" s="1"/>
  <c r="P35" i="14"/>
  <c r="R35" i="14"/>
  <c r="S35" i="14" s="1"/>
  <c r="P27" i="14"/>
  <c r="R27" i="14"/>
  <c r="S27" i="14" s="1"/>
  <c r="P31" i="14"/>
  <c r="R31" i="14"/>
  <c r="S31" i="14" s="1"/>
  <c r="P21" i="14"/>
  <c r="R21" i="14"/>
  <c r="S21" i="14" s="1"/>
  <c r="S68" i="15"/>
  <c r="S49" i="15"/>
  <c r="S87" i="15"/>
  <c r="S67" i="15"/>
  <c r="S9" i="15"/>
  <c r="S33" i="15"/>
  <c r="S132" i="15"/>
  <c r="S72" i="15"/>
  <c r="S128" i="15"/>
  <c r="S5" i="15"/>
  <c r="S76" i="15"/>
  <c r="S114" i="15"/>
  <c r="S40" i="15"/>
  <c r="S71" i="15"/>
  <c r="S112" i="15"/>
  <c r="S64" i="15"/>
  <c r="S144" i="15"/>
  <c r="S23" i="15"/>
  <c r="R80" i="15"/>
  <c r="P80" i="15"/>
  <c r="S60" i="15"/>
  <c r="S48" i="15"/>
  <c r="S136" i="15"/>
  <c r="S82" i="15"/>
  <c r="S19" i="15"/>
  <c r="S55" i="15"/>
  <c r="S32" i="15"/>
  <c r="R31" i="15"/>
  <c r="P31" i="15"/>
  <c r="S138" i="15"/>
  <c r="S73" i="15"/>
  <c r="S126" i="15"/>
  <c r="S21" i="15"/>
  <c r="S37" i="15"/>
  <c r="S92" i="15"/>
  <c r="S57" i="15"/>
  <c r="S18" i="15"/>
  <c r="S106" i="15"/>
  <c r="S47" i="15"/>
  <c r="S150" i="15"/>
  <c r="S39" i="15"/>
  <c r="S83" i="15"/>
  <c r="S100" i="15"/>
  <c r="S104" i="15"/>
  <c r="S58" i="15"/>
  <c r="S116" i="15"/>
  <c r="S98" i="15"/>
  <c r="S26" i="15"/>
  <c r="S88" i="15"/>
  <c r="S8" i="15"/>
  <c r="S130" i="15"/>
  <c r="S62" i="15"/>
  <c r="S146" i="15"/>
  <c r="S134" i="15"/>
  <c r="S45" i="15"/>
  <c r="S79" i="15"/>
  <c r="S41" i="15"/>
  <c r="S120" i="15"/>
  <c r="S122" i="15"/>
  <c r="S77" i="15"/>
  <c r="S63" i="15"/>
  <c r="S34" i="15"/>
  <c r="S29" i="15"/>
  <c r="P111" i="15"/>
  <c r="R111" i="15"/>
  <c r="S96" i="15"/>
  <c r="S16" i="15"/>
  <c r="S12" i="15"/>
  <c r="R56" i="15"/>
  <c r="P56" i="15"/>
  <c r="S69" i="15"/>
  <c r="S140" i="15"/>
  <c r="S24" i="15"/>
  <c r="S148" i="15"/>
  <c r="S108" i="15"/>
  <c r="P65" i="15"/>
  <c r="R65" i="15"/>
  <c r="S86" i="15"/>
  <c r="S119" i="15"/>
  <c r="S102" i="15"/>
  <c r="S142" i="15"/>
  <c r="U3" i="15"/>
  <c r="S3" i="15"/>
  <c r="W144" i="10"/>
  <c r="W80" i="10"/>
  <c r="W76" i="10"/>
  <c r="W69" i="10"/>
  <c r="W66" i="10"/>
  <c r="W59" i="10"/>
  <c r="W54" i="10"/>
  <c r="W53" i="10"/>
  <c r="W52" i="10"/>
  <c r="W46" i="10"/>
  <c r="W42" i="10"/>
  <c r="W38" i="10"/>
  <c r="W34" i="10"/>
  <c r="U34" i="10"/>
  <c r="W31" i="10"/>
  <c r="U6" i="14" l="1"/>
  <c r="S56" i="15"/>
  <c r="S31" i="15"/>
  <c r="S111" i="15"/>
  <c r="S65" i="15"/>
  <c r="S80" i="15"/>
  <c r="U18" i="10"/>
  <c r="W18" i="10"/>
  <c r="N29" i="2"/>
  <c r="N28" i="2"/>
  <c r="N27" i="2"/>
  <c r="N26" i="2"/>
  <c r="U144" i="10" s="1"/>
  <c r="N25" i="2"/>
  <c r="N24" i="2"/>
  <c r="N23" i="2"/>
  <c r="N22" i="2"/>
  <c r="N21" i="2"/>
  <c r="N20" i="2"/>
  <c r="N19" i="2"/>
  <c r="N18" i="2"/>
  <c r="N17" i="2"/>
  <c r="N16" i="2"/>
  <c r="N15" i="2"/>
  <c r="U31" i="10" s="1"/>
  <c r="N14" i="2"/>
  <c r="U76" i="10" s="1"/>
  <c r="N13" i="2"/>
  <c r="U80" i="10" s="1"/>
  <c r="N12" i="2"/>
  <c r="U52" i="10" s="1"/>
  <c r="N11" i="2"/>
  <c r="U54" i="10" s="1"/>
  <c r="N10" i="2"/>
  <c r="U66" i="10" s="1"/>
  <c r="N9" i="2"/>
  <c r="U38" i="10" s="1"/>
  <c r="N8" i="2"/>
  <c r="U69" i="10" s="1"/>
  <c r="N7" i="2"/>
  <c r="U59" i="10" s="1"/>
  <c r="N6" i="2"/>
  <c r="N5" i="2"/>
  <c r="U42" i="10" s="1"/>
  <c r="N4" i="2"/>
  <c r="U53" i="10" s="1"/>
  <c r="N3" i="2"/>
  <c r="U46" i="10" s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U7" i="14" l="1"/>
  <c r="J33" i="2"/>
  <c r="J37" i="1"/>
  <c r="J33" i="5"/>
  <c r="J33" i="6"/>
  <c r="U8" i="14" l="1"/>
  <c r="J32" i="5"/>
  <c r="J36" i="1"/>
  <c r="J32" i="2"/>
  <c r="J32" i="6"/>
  <c r="U9" i="14" l="1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U10" i="14" l="1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U11" i="14" l="1"/>
  <c r="I33" i="1"/>
  <c r="O33" i="1" s="1"/>
  <c r="R33" i="1" s="1"/>
  <c r="S33" i="1" s="1"/>
  <c r="I32" i="1"/>
  <c r="O32" i="1" s="1"/>
  <c r="R32" i="1" s="1"/>
  <c r="S32" i="1" s="1"/>
  <c r="I31" i="1"/>
  <c r="O31" i="1" s="1"/>
  <c r="R31" i="1" s="1"/>
  <c r="S31" i="1" s="1"/>
  <c r="I30" i="1"/>
  <c r="O30" i="1" s="1"/>
  <c r="R30" i="1" s="1"/>
  <c r="S30" i="1" s="1"/>
  <c r="I29" i="1"/>
  <c r="O29" i="1" s="1"/>
  <c r="R29" i="1" s="1"/>
  <c r="S29" i="1" s="1"/>
  <c r="I28" i="1"/>
  <c r="O28" i="1" s="1"/>
  <c r="R28" i="1" s="1"/>
  <c r="S28" i="1" s="1"/>
  <c r="I27" i="1"/>
  <c r="O27" i="1" s="1"/>
  <c r="R27" i="1" s="1"/>
  <c r="S27" i="1" s="1"/>
  <c r="I26" i="1"/>
  <c r="O26" i="1" s="1"/>
  <c r="R26" i="1" s="1"/>
  <c r="S26" i="1" s="1"/>
  <c r="I25" i="1"/>
  <c r="O25" i="1" s="1"/>
  <c r="R25" i="1" s="1"/>
  <c r="S25" i="1" s="1"/>
  <c r="I24" i="1"/>
  <c r="O24" i="1" s="1"/>
  <c r="R24" i="1" s="1"/>
  <c r="S24" i="1" s="1"/>
  <c r="I23" i="1"/>
  <c r="O23" i="1" s="1"/>
  <c r="R23" i="1" s="1"/>
  <c r="S23" i="1" s="1"/>
  <c r="I22" i="1"/>
  <c r="O22" i="1" s="1"/>
  <c r="R22" i="1" s="1"/>
  <c r="S22" i="1" s="1"/>
  <c r="I21" i="1"/>
  <c r="O21" i="1" s="1"/>
  <c r="R21" i="1" s="1"/>
  <c r="S21" i="1" s="1"/>
  <c r="I20" i="1"/>
  <c r="O20" i="1" s="1"/>
  <c r="R20" i="1" s="1"/>
  <c r="S20" i="1" s="1"/>
  <c r="I19" i="1"/>
  <c r="O19" i="1" s="1"/>
  <c r="R19" i="1" s="1"/>
  <c r="S19" i="1" s="1"/>
  <c r="I18" i="1"/>
  <c r="O18" i="1" s="1"/>
  <c r="R18" i="1" s="1"/>
  <c r="S18" i="1" s="1"/>
  <c r="I17" i="1"/>
  <c r="O17" i="1" s="1"/>
  <c r="R17" i="1" s="1"/>
  <c r="S17" i="1" s="1"/>
  <c r="I16" i="1"/>
  <c r="O16" i="1" s="1"/>
  <c r="R16" i="1" s="1"/>
  <c r="S16" i="1" s="1"/>
  <c r="I15" i="1"/>
  <c r="O15" i="1" s="1"/>
  <c r="R15" i="1" s="1"/>
  <c r="S15" i="1" s="1"/>
  <c r="I14" i="1"/>
  <c r="O14" i="1" s="1"/>
  <c r="R14" i="1" s="1"/>
  <c r="S14" i="1" s="1"/>
  <c r="I13" i="1"/>
  <c r="O13" i="1" s="1"/>
  <c r="R13" i="1" s="1"/>
  <c r="S13" i="1" s="1"/>
  <c r="I12" i="1"/>
  <c r="O12" i="1" s="1"/>
  <c r="R12" i="1" s="1"/>
  <c r="S12" i="1" s="1"/>
  <c r="I11" i="1"/>
  <c r="O11" i="1" s="1"/>
  <c r="R11" i="1" s="1"/>
  <c r="S11" i="1" s="1"/>
  <c r="I10" i="1"/>
  <c r="O10" i="1" s="1"/>
  <c r="R10" i="1" s="1"/>
  <c r="S10" i="1" s="1"/>
  <c r="I9" i="1"/>
  <c r="O9" i="1" s="1"/>
  <c r="R9" i="1" s="1"/>
  <c r="S9" i="1" s="1"/>
  <c r="I8" i="1"/>
  <c r="O8" i="1" s="1"/>
  <c r="R8" i="1" s="1"/>
  <c r="S8" i="1" s="1"/>
  <c r="I7" i="1"/>
  <c r="O7" i="1" s="1"/>
  <c r="R7" i="1" s="1"/>
  <c r="S7" i="1" s="1"/>
  <c r="I6" i="1"/>
  <c r="O6" i="1" s="1"/>
  <c r="R6" i="1" s="1"/>
  <c r="S6" i="1" s="1"/>
  <c r="I5" i="1"/>
  <c r="O5" i="1" s="1"/>
  <c r="R5" i="1" s="1"/>
  <c r="S5" i="1" s="1"/>
  <c r="I4" i="1"/>
  <c r="O4" i="1" s="1"/>
  <c r="R4" i="1" s="1"/>
  <c r="S4" i="1" s="1"/>
  <c r="I3" i="1"/>
  <c r="O3" i="1" s="1"/>
  <c r="R3" i="1" s="1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O8" i="3"/>
  <c r="O6" i="3"/>
  <c r="O5" i="3"/>
  <c r="I11" i="3"/>
  <c r="O11" i="3" s="1"/>
  <c r="I10" i="3"/>
  <c r="O10" i="3" s="1"/>
  <c r="I9" i="3"/>
  <c r="O9" i="3" s="1"/>
  <c r="I8" i="3"/>
  <c r="I7" i="3"/>
  <c r="O7" i="3" s="1"/>
  <c r="I6" i="3"/>
  <c r="I5" i="3"/>
  <c r="I4" i="3"/>
  <c r="O4" i="3" s="1"/>
  <c r="I3" i="3"/>
  <c r="O3" i="3" s="1"/>
  <c r="O53" i="4"/>
  <c r="O51" i="4"/>
  <c r="O45" i="4"/>
  <c r="O43" i="4"/>
  <c r="O37" i="4"/>
  <c r="O35" i="4"/>
  <c r="O29" i="4"/>
  <c r="O27" i="4"/>
  <c r="O21" i="4"/>
  <c r="O19" i="4"/>
  <c r="O13" i="4"/>
  <c r="O11" i="4"/>
  <c r="O5" i="4"/>
  <c r="O3" i="4"/>
  <c r="I54" i="4"/>
  <c r="O54" i="4" s="1"/>
  <c r="I53" i="4"/>
  <c r="I52" i="4"/>
  <c r="O52" i="4" s="1"/>
  <c r="I51" i="4"/>
  <c r="I50" i="4"/>
  <c r="O50" i="4" s="1"/>
  <c r="I49" i="4"/>
  <c r="O49" i="4" s="1"/>
  <c r="I48" i="4"/>
  <c r="O48" i="4" s="1"/>
  <c r="I47" i="4"/>
  <c r="O47" i="4" s="1"/>
  <c r="I46" i="4"/>
  <c r="O46" i="4" s="1"/>
  <c r="I45" i="4"/>
  <c r="I44" i="4"/>
  <c r="O44" i="4" s="1"/>
  <c r="I43" i="4"/>
  <c r="I42" i="4"/>
  <c r="O42" i="4" s="1"/>
  <c r="I41" i="4"/>
  <c r="O41" i="4" s="1"/>
  <c r="I40" i="4"/>
  <c r="O40" i="4" s="1"/>
  <c r="I39" i="4"/>
  <c r="O39" i="4" s="1"/>
  <c r="I38" i="4"/>
  <c r="O38" i="4" s="1"/>
  <c r="I37" i="4"/>
  <c r="I36" i="4"/>
  <c r="O36" i="4" s="1"/>
  <c r="I35" i="4"/>
  <c r="I34" i="4"/>
  <c r="O34" i="4" s="1"/>
  <c r="I33" i="4"/>
  <c r="O33" i="4" s="1"/>
  <c r="I32" i="4"/>
  <c r="O32" i="4" s="1"/>
  <c r="I31" i="4"/>
  <c r="O31" i="4" s="1"/>
  <c r="I30" i="4"/>
  <c r="O30" i="4" s="1"/>
  <c r="I29" i="4"/>
  <c r="I28" i="4"/>
  <c r="O28" i="4" s="1"/>
  <c r="I27" i="4"/>
  <c r="I26" i="4"/>
  <c r="O26" i="4" s="1"/>
  <c r="I25" i="4"/>
  <c r="O25" i="4" s="1"/>
  <c r="I24" i="4"/>
  <c r="O24" i="4" s="1"/>
  <c r="I23" i="4"/>
  <c r="O23" i="4" s="1"/>
  <c r="I22" i="4"/>
  <c r="O22" i="4" s="1"/>
  <c r="I21" i="4"/>
  <c r="I20" i="4"/>
  <c r="O20" i="4" s="1"/>
  <c r="I19" i="4"/>
  <c r="I18" i="4"/>
  <c r="O18" i="4" s="1"/>
  <c r="I17" i="4"/>
  <c r="O17" i="4" s="1"/>
  <c r="I16" i="4"/>
  <c r="O16" i="4" s="1"/>
  <c r="I15" i="4"/>
  <c r="O15" i="4" s="1"/>
  <c r="I14" i="4"/>
  <c r="O14" i="4" s="1"/>
  <c r="I13" i="4"/>
  <c r="I12" i="4"/>
  <c r="O12" i="4" s="1"/>
  <c r="I11" i="4"/>
  <c r="I10" i="4"/>
  <c r="O10" i="4" s="1"/>
  <c r="I9" i="4"/>
  <c r="O9" i="4" s="1"/>
  <c r="I8" i="4"/>
  <c r="O8" i="4" s="1"/>
  <c r="I7" i="4"/>
  <c r="O7" i="4" s="1"/>
  <c r="I6" i="4"/>
  <c r="O6" i="4" s="1"/>
  <c r="I5" i="4"/>
  <c r="I4" i="4"/>
  <c r="O4" i="4" s="1"/>
  <c r="I3" i="4"/>
  <c r="O28" i="5"/>
  <c r="R28" i="5" s="1"/>
  <c r="S28" i="5" s="1"/>
  <c r="O26" i="5"/>
  <c r="R26" i="5" s="1"/>
  <c r="S26" i="5" s="1"/>
  <c r="O22" i="5"/>
  <c r="R22" i="5" s="1"/>
  <c r="S22" i="5" s="1"/>
  <c r="O20" i="5"/>
  <c r="R20" i="5" s="1"/>
  <c r="S20" i="5" s="1"/>
  <c r="O18" i="5"/>
  <c r="R18" i="5" s="1"/>
  <c r="S18" i="5" s="1"/>
  <c r="O14" i="5"/>
  <c r="R14" i="5" s="1"/>
  <c r="S14" i="5" s="1"/>
  <c r="O12" i="5"/>
  <c r="R12" i="5" s="1"/>
  <c r="S12" i="5" s="1"/>
  <c r="O10" i="5"/>
  <c r="R10" i="5" s="1"/>
  <c r="S10" i="5" s="1"/>
  <c r="O6" i="5"/>
  <c r="R6" i="5" s="1"/>
  <c r="S6" i="5" s="1"/>
  <c r="O4" i="5"/>
  <c r="R4" i="5" s="1"/>
  <c r="S4" i="5" s="1"/>
  <c r="I29" i="5"/>
  <c r="O29" i="5" s="1"/>
  <c r="R29" i="5" s="1"/>
  <c r="S29" i="5" s="1"/>
  <c r="I28" i="5"/>
  <c r="I27" i="5"/>
  <c r="O27" i="5" s="1"/>
  <c r="R27" i="5" s="1"/>
  <c r="S27" i="5" s="1"/>
  <c r="I26" i="5"/>
  <c r="I25" i="5"/>
  <c r="O25" i="5" s="1"/>
  <c r="R25" i="5" s="1"/>
  <c r="S25" i="5" s="1"/>
  <c r="I24" i="5"/>
  <c r="O24" i="5" s="1"/>
  <c r="R24" i="5" s="1"/>
  <c r="S24" i="5" s="1"/>
  <c r="I23" i="5"/>
  <c r="O23" i="5" s="1"/>
  <c r="R23" i="5" s="1"/>
  <c r="S23" i="5" s="1"/>
  <c r="I22" i="5"/>
  <c r="I21" i="5"/>
  <c r="O21" i="5" s="1"/>
  <c r="R21" i="5" s="1"/>
  <c r="S21" i="5" s="1"/>
  <c r="I20" i="5"/>
  <c r="I19" i="5"/>
  <c r="O19" i="5" s="1"/>
  <c r="R19" i="5" s="1"/>
  <c r="S19" i="5" s="1"/>
  <c r="I18" i="5"/>
  <c r="I17" i="5"/>
  <c r="O17" i="5" s="1"/>
  <c r="R17" i="5" s="1"/>
  <c r="S17" i="5" s="1"/>
  <c r="I16" i="5"/>
  <c r="O16" i="5" s="1"/>
  <c r="R16" i="5" s="1"/>
  <c r="S16" i="5" s="1"/>
  <c r="I15" i="5"/>
  <c r="O15" i="5" s="1"/>
  <c r="R15" i="5" s="1"/>
  <c r="S15" i="5" s="1"/>
  <c r="I14" i="5"/>
  <c r="I13" i="5"/>
  <c r="O13" i="5" s="1"/>
  <c r="R13" i="5" s="1"/>
  <c r="S13" i="5" s="1"/>
  <c r="I12" i="5"/>
  <c r="I11" i="5"/>
  <c r="O11" i="5" s="1"/>
  <c r="R11" i="5" s="1"/>
  <c r="S11" i="5" s="1"/>
  <c r="I10" i="5"/>
  <c r="I9" i="5"/>
  <c r="O9" i="5" s="1"/>
  <c r="R9" i="5" s="1"/>
  <c r="S9" i="5" s="1"/>
  <c r="I8" i="5"/>
  <c r="O8" i="5" s="1"/>
  <c r="R8" i="5" s="1"/>
  <c r="S8" i="5" s="1"/>
  <c r="I7" i="5"/>
  <c r="O7" i="5" s="1"/>
  <c r="R7" i="5" s="1"/>
  <c r="S7" i="5" s="1"/>
  <c r="I6" i="5"/>
  <c r="I5" i="5"/>
  <c r="O5" i="5" s="1"/>
  <c r="R5" i="5" s="1"/>
  <c r="S5" i="5" s="1"/>
  <c r="I4" i="5"/>
  <c r="I3" i="5"/>
  <c r="O3" i="5" s="1"/>
  <c r="R3" i="5" s="1"/>
  <c r="O27" i="6"/>
  <c r="R27" i="6" s="1"/>
  <c r="S27" i="6" s="1"/>
  <c r="O25" i="6"/>
  <c r="R25" i="6" s="1"/>
  <c r="S25" i="6" s="1"/>
  <c r="O19" i="6"/>
  <c r="R19" i="6" s="1"/>
  <c r="S19" i="6" s="1"/>
  <c r="O17" i="6"/>
  <c r="R17" i="6" s="1"/>
  <c r="S17" i="6" s="1"/>
  <c r="O11" i="6"/>
  <c r="R11" i="6" s="1"/>
  <c r="S11" i="6" s="1"/>
  <c r="O9" i="6"/>
  <c r="R9" i="6" s="1"/>
  <c r="S9" i="6" s="1"/>
  <c r="O3" i="6"/>
  <c r="R3" i="6" s="1"/>
  <c r="I30" i="6"/>
  <c r="O30" i="6" s="1"/>
  <c r="R30" i="6" s="1"/>
  <c r="S30" i="6" s="1"/>
  <c r="I29" i="6"/>
  <c r="O29" i="6" s="1"/>
  <c r="R29" i="6" s="1"/>
  <c r="S29" i="6" s="1"/>
  <c r="I28" i="6"/>
  <c r="O28" i="6" s="1"/>
  <c r="R28" i="6" s="1"/>
  <c r="S28" i="6" s="1"/>
  <c r="I27" i="6"/>
  <c r="I26" i="6"/>
  <c r="O26" i="6" s="1"/>
  <c r="R26" i="6" s="1"/>
  <c r="S26" i="6" s="1"/>
  <c r="I25" i="6"/>
  <c r="I24" i="6"/>
  <c r="O24" i="6" s="1"/>
  <c r="R24" i="6" s="1"/>
  <c r="S24" i="6" s="1"/>
  <c r="I23" i="6"/>
  <c r="O23" i="6" s="1"/>
  <c r="R23" i="6" s="1"/>
  <c r="S23" i="6" s="1"/>
  <c r="I22" i="6"/>
  <c r="O22" i="6" s="1"/>
  <c r="R22" i="6" s="1"/>
  <c r="S22" i="6" s="1"/>
  <c r="I21" i="6"/>
  <c r="O21" i="6" s="1"/>
  <c r="R21" i="6" s="1"/>
  <c r="S21" i="6" s="1"/>
  <c r="I20" i="6"/>
  <c r="O20" i="6" s="1"/>
  <c r="R20" i="6" s="1"/>
  <c r="S20" i="6" s="1"/>
  <c r="I19" i="6"/>
  <c r="I18" i="6"/>
  <c r="O18" i="6" s="1"/>
  <c r="R18" i="6" s="1"/>
  <c r="S18" i="6" s="1"/>
  <c r="I17" i="6"/>
  <c r="I16" i="6"/>
  <c r="O16" i="6" s="1"/>
  <c r="R16" i="6" s="1"/>
  <c r="S16" i="6" s="1"/>
  <c r="I15" i="6"/>
  <c r="O15" i="6" s="1"/>
  <c r="R15" i="6" s="1"/>
  <c r="S15" i="6" s="1"/>
  <c r="I14" i="6"/>
  <c r="O14" i="6" s="1"/>
  <c r="R14" i="6" s="1"/>
  <c r="S14" i="6" s="1"/>
  <c r="I13" i="6"/>
  <c r="O13" i="6" s="1"/>
  <c r="R13" i="6" s="1"/>
  <c r="S13" i="6" s="1"/>
  <c r="I12" i="6"/>
  <c r="O12" i="6" s="1"/>
  <c r="R12" i="6" s="1"/>
  <c r="S12" i="6" s="1"/>
  <c r="I11" i="6"/>
  <c r="I10" i="6"/>
  <c r="O10" i="6" s="1"/>
  <c r="R10" i="6" s="1"/>
  <c r="S10" i="6" s="1"/>
  <c r="I9" i="6"/>
  <c r="I8" i="6"/>
  <c r="O8" i="6" s="1"/>
  <c r="R8" i="6" s="1"/>
  <c r="S8" i="6" s="1"/>
  <c r="I7" i="6"/>
  <c r="O7" i="6" s="1"/>
  <c r="R7" i="6" s="1"/>
  <c r="S7" i="6" s="1"/>
  <c r="I6" i="6"/>
  <c r="O6" i="6" s="1"/>
  <c r="R6" i="6" s="1"/>
  <c r="S6" i="6" s="1"/>
  <c r="I5" i="6"/>
  <c r="O5" i="6" s="1"/>
  <c r="R5" i="6" s="1"/>
  <c r="S5" i="6" s="1"/>
  <c r="I4" i="6"/>
  <c r="O4" i="6" s="1"/>
  <c r="R4" i="6" s="1"/>
  <c r="S4" i="6" s="1"/>
  <c r="I3" i="6"/>
  <c r="O10" i="7"/>
  <c r="O8" i="7"/>
  <c r="O6" i="7"/>
  <c r="I11" i="7"/>
  <c r="O11" i="7" s="1"/>
  <c r="I10" i="7"/>
  <c r="I9" i="7"/>
  <c r="O9" i="7" s="1"/>
  <c r="I8" i="7"/>
  <c r="I7" i="7"/>
  <c r="O7" i="7" s="1"/>
  <c r="I6" i="7"/>
  <c r="I5" i="7"/>
  <c r="O5" i="7" s="1"/>
  <c r="I4" i="7"/>
  <c r="O4" i="7" s="1"/>
  <c r="I3" i="7"/>
  <c r="O3" i="7" s="1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U12" i="14" l="1"/>
  <c r="U3" i="1"/>
  <c r="S3" i="1"/>
  <c r="S3" i="5"/>
  <c r="U3" i="5"/>
  <c r="S3" i="6"/>
  <c r="U3" i="6"/>
  <c r="B35" i="11"/>
  <c r="E29" i="11"/>
  <c r="B29" i="11"/>
  <c r="B34" i="11"/>
  <c r="E35" i="11" s="1"/>
  <c r="U13" i="14" l="1"/>
  <c r="U4" i="6"/>
  <c r="U4" i="5"/>
  <c r="W3" i="5"/>
  <c r="U4" i="1"/>
  <c r="E34" i="11"/>
  <c r="U14" i="14" l="1"/>
  <c r="U5" i="1"/>
  <c r="W4" i="5"/>
  <c r="U5" i="5"/>
  <c r="U5" i="6"/>
  <c r="J45" i="8"/>
  <c r="L45" i="8" s="1"/>
  <c r="J44" i="8"/>
  <c r="L44" i="8" s="1"/>
  <c r="J43" i="8"/>
  <c r="K43" i="8" s="1"/>
  <c r="J42" i="8"/>
  <c r="L42" i="8" s="1"/>
  <c r="J41" i="8"/>
  <c r="L41" i="8" s="1"/>
  <c r="J40" i="8"/>
  <c r="L40" i="8" s="1"/>
  <c r="J39" i="8"/>
  <c r="K39" i="8" s="1"/>
  <c r="J38" i="8"/>
  <c r="L38" i="8" s="1"/>
  <c r="J37" i="8"/>
  <c r="L37" i="8" s="1"/>
  <c r="J36" i="8"/>
  <c r="L36" i="8" s="1"/>
  <c r="J35" i="8"/>
  <c r="K35" i="8" s="1"/>
  <c r="J34" i="8"/>
  <c r="L34" i="8" s="1"/>
  <c r="J33" i="8"/>
  <c r="L33" i="8" s="1"/>
  <c r="J32" i="8"/>
  <c r="L32" i="8" s="1"/>
  <c r="J31" i="8"/>
  <c r="K31" i="8" s="1"/>
  <c r="J30" i="8"/>
  <c r="L30" i="8" s="1"/>
  <c r="J29" i="8"/>
  <c r="L29" i="8" s="1"/>
  <c r="J28" i="8"/>
  <c r="L28" i="8" s="1"/>
  <c r="J27" i="8"/>
  <c r="K27" i="8" s="1"/>
  <c r="J26" i="8"/>
  <c r="L26" i="8" s="1"/>
  <c r="J25" i="8"/>
  <c r="L25" i="8" s="1"/>
  <c r="J24" i="8"/>
  <c r="L24" i="8" s="1"/>
  <c r="J23" i="8"/>
  <c r="K23" i="8" s="1"/>
  <c r="J22" i="8"/>
  <c r="L22" i="8" s="1"/>
  <c r="J21" i="8"/>
  <c r="L21" i="8" s="1"/>
  <c r="J20" i="8"/>
  <c r="L20" i="8" s="1"/>
  <c r="J19" i="8"/>
  <c r="K19" i="8" s="1"/>
  <c r="J18" i="8"/>
  <c r="L18" i="8" s="1"/>
  <c r="J17" i="8"/>
  <c r="L17" i="8" s="1"/>
  <c r="J16" i="8"/>
  <c r="L16" i="8" s="1"/>
  <c r="J15" i="8"/>
  <c r="K15" i="8" s="1"/>
  <c r="J14" i="8"/>
  <c r="L14" i="8" s="1"/>
  <c r="J13" i="8"/>
  <c r="L13" i="8" s="1"/>
  <c r="J12" i="8"/>
  <c r="L12" i="8" s="1"/>
  <c r="J11" i="8"/>
  <c r="K11" i="8" s="1"/>
  <c r="J10" i="8"/>
  <c r="L10" i="8" s="1"/>
  <c r="J9" i="8"/>
  <c r="L9" i="8" s="1"/>
  <c r="J8" i="8"/>
  <c r="L8" i="8" s="1"/>
  <c r="J7" i="8"/>
  <c r="K7" i="8" s="1"/>
  <c r="J6" i="8"/>
  <c r="L6" i="8" s="1"/>
  <c r="J5" i="8"/>
  <c r="L5" i="8" s="1"/>
  <c r="L4" i="8"/>
  <c r="K11" i="7"/>
  <c r="J11" i="7"/>
  <c r="L11" i="7" s="1"/>
  <c r="M11" i="7" s="1"/>
  <c r="P11" i="7" s="1"/>
  <c r="L10" i="7"/>
  <c r="K10" i="7"/>
  <c r="M10" i="7" s="1"/>
  <c r="P10" i="7" s="1"/>
  <c r="Q151" i="10" s="1"/>
  <c r="AJ151" i="10" s="1"/>
  <c r="J10" i="7"/>
  <c r="J9" i="7"/>
  <c r="L9" i="7" s="1"/>
  <c r="L8" i="7"/>
  <c r="K8" i="7"/>
  <c r="M8" i="7" s="1"/>
  <c r="P8" i="7" s="1"/>
  <c r="Q157" i="10" s="1"/>
  <c r="AJ157" i="10" s="1"/>
  <c r="J8" i="7"/>
  <c r="K7" i="7"/>
  <c r="J7" i="7"/>
  <c r="L7" i="7" s="1"/>
  <c r="M7" i="7" s="1"/>
  <c r="P7" i="7" s="1"/>
  <c r="Q52" i="10" s="1"/>
  <c r="AJ52" i="10" s="1"/>
  <c r="L6" i="7"/>
  <c r="K6" i="7"/>
  <c r="M6" i="7" s="1"/>
  <c r="P6" i="7" s="1"/>
  <c r="Q95" i="10" s="1"/>
  <c r="AJ95" i="10" s="1"/>
  <c r="J6" i="7"/>
  <c r="J5" i="7"/>
  <c r="L5" i="7" s="1"/>
  <c r="L4" i="7"/>
  <c r="K4" i="7"/>
  <c r="M4" i="7" s="1"/>
  <c r="P4" i="7" s="1"/>
  <c r="Q68" i="10" s="1"/>
  <c r="AJ68" i="10" s="1"/>
  <c r="J4" i="7"/>
  <c r="K3" i="7"/>
  <c r="J3" i="7"/>
  <c r="L3" i="7" s="1"/>
  <c r="M3" i="7" s="1"/>
  <c r="P3" i="7" s="1"/>
  <c r="Q54" i="10" s="1"/>
  <c r="J30" i="6"/>
  <c r="L30" i="6" s="1"/>
  <c r="L29" i="6"/>
  <c r="J29" i="6"/>
  <c r="K29" i="6" s="1"/>
  <c r="M29" i="6" s="1"/>
  <c r="P29" i="6" s="1"/>
  <c r="J28" i="6"/>
  <c r="L28" i="6" s="1"/>
  <c r="L27" i="6"/>
  <c r="K27" i="6"/>
  <c r="M27" i="6" s="1"/>
  <c r="P27" i="6" s="1"/>
  <c r="P144" i="10" s="1"/>
  <c r="J27" i="6"/>
  <c r="J26" i="6"/>
  <c r="L26" i="6" s="1"/>
  <c r="L25" i="6"/>
  <c r="J25" i="6"/>
  <c r="K25" i="6" s="1"/>
  <c r="M25" i="6" s="1"/>
  <c r="P25" i="6" s="1"/>
  <c r="P151" i="10" s="1"/>
  <c r="J24" i="6"/>
  <c r="L24" i="6" s="1"/>
  <c r="L23" i="6"/>
  <c r="K23" i="6"/>
  <c r="M23" i="6" s="1"/>
  <c r="P23" i="6" s="1"/>
  <c r="P152" i="10" s="1"/>
  <c r="J23" i="6"/>
  <c r="J22" i="6"/>
  <c r="L22" i="6" s="1"/>
  <c r="L21" i="6"/>
  <c r="J21" i="6"/>
  <c r="K21" i="6" s="1"/>
  <c r="M21" i="6" s="1"/>
  <c r="P21" i="6" s="1"/>
  <c r="P134" i="10" s="1"/>
  <c r="J20" i="6"/>
  <c r="L20" i="6" s="1"/>
  <c r="L19" i="6"/>
  <c r="K19" i="6"/>
  <c r="M19" i="6" s="1"/>
  <c r="P19" i="6" s="1"/>
  <c r="P107" i="10" s="1"/>
  <c r="J19" i="6"/>
  <c r="J18" i="6"/>
  <c r="L18" i="6" s="1"/>
  <c r="L17" i="6"/>
  <c r="J17" i="6"/>
  <c r="K17" i="6" s="1"/>
  <c r="M17" i="6" s="1"/>
  <c r="P17" i="6" s="1"/>
  <c r="P95" i="10" s="1"/>
  <c r="J16" i="6"/>
  <c r="L16" i="6" s="1"/>
  <c r="L15" i="6"/>
  <c r="K15" i="6"/>
  <c r="M15" i="6" s="1"/>
  <c r="P15" i="6" s="1"/>
  <c r="P18" i="10" s="1"/>
  <c r="J15" i="6"/>
  <c r="J14" i="6"/>
  <c r="L14" i="6" s="1"/>
  <c r="L13" i="6"/>
  <c r="J13" i="6"/>
  <c r="K13" i="6" s="1"/>
  <c r="M13" i="6" s="1"/>
  <c r="P13" i="6" s="1"/>
  <c r="P31" i="10" s="1"/>
  <c r="J12" i="6"/>
  <c r="L12" i="6" s="1"/>
  <c r="L11" i="6"/>
  <c r="K11" i="6"/>
  <c r="M11" i="6" s="1"/>
  <c r="P11" i="6" s="1"/>
  <c r="P76" i="10" s="1"/>
  <c r="J11" i="6"/>
  <c r="J10" i="6"/>
  <c r="L10" i="6" s="1"/>
  <c r="L9" i="6"/>
  <c r="J9" i="6"/>
  <c r="K9" i="6" s="1"/>
  <c r="M9" i="6" s="1"/>
  <c r="P9" i="6" s="1"/>
  <c r="P54" i="10" s="1"/>
  <c r="J8" i="6"/>
  <c r="K8" i="6" s="1"/>
  <c r="L7" i="6"/>
  <c r="K7" i="6"/>
  <c r="M7" i="6" s="1"/>
  <c r="P7" i="6" s="1"/>
  <c r="P69" i="10" s="1"/>
  <c r="J7" i="6"/>
  <c r="J6" i="6"/>
  <c r="L6" i="6" s="1"/>
  <c r="L5" i="6"/>
  <c r="J5" i="6"/>
  <c r="K5" i="6" s="1"/>
  <c r="M5" i="6" s="1"/>
  <c r="P5" i="6" s="1"/>
  <c r="P59" i="10" s="1"/>
  <c r="J4" i="6"/>
  <c r="L4" i="6" s="1"/>
  <c r="L3" i="6"/>
  <c r="K3" i="6"/>
  <c r="M3" i="6" s="1"/>
  <c r="P3" i="6" s="1"/>
  <c r="P46" i="10" s="1"/>
  <c r="J3" i="6"/>
  <c r="J29" i="5"/>
  <c r="L29" i="5" s="1"/>
  <c r="L28" i="5"/>
  <c r="J28" i="5"/>
  <c r="K28" i="5" s="1"/>
  <c r="M28" i="5" s="1"/>
  <c r="P28" i="5" s="1"/>
  <c r="O156" i="10" s="1"/>
  <c r="J27" i="5"/>
  <c r="K27" i="5" s="1"/>
  <c r="K26" i="5"/>
  <c r="J26" i="5"/>
  <c r="L26" i="5" s="1"/>
  <c r="J25" i="5"/>
  <c r="L25" i="5" s="1"/>
  <c r="L24" i="5"/>
  <c r="J24" i="5"/>
  <c r="K24" i="5" s="1"/>
  <c r="M24" i="5" s="1"/>
  <c r="P24" i="5" s="1"/>
  <c r="O152" i="10" s="1"/>
  <c r="AI152" i="10" s="1"/>
  <c r="J23" i="5"/>
  <c r="K23" i="5" s="1"/>
  <c r="L22" i="5"/>
  <c r="K22" i="5"/>
  <c r="M22" i="5" s="1"/>
  <c r="P22" i="5" s="1"/>
  <c r="O157" i="10" s="1"/>
  <c r="AI157" i="10" s="1"/>
  <c r="J22" i="5"/>
  <c r="J21" i="5"/>
  <c r="L21" i="5" s="1"/>
  <c r="L20" i="5"/>
  <c r="J20" i="5"/>
  <c r="K20" i="5" s="1"/>
  <c r="M20" i="5" s="1"/>
  <c r="P20" i="5" s="1"/>
  <c r="O107" i="10" s="1"/>
  <c r="AI107" i="10" s="1"/>
  <c r="J19" i="5"/>
  <c r="K19" i="5" s="1"/>
  <c r="L18" i="5"/>
  <c r="K18" i="5"/>
  <c r="M18" i="5" s="1"/>
  <c r="P18" i="5" s="1"/>
  <c r="O95" i="10" s="1"/>
  <c r="AI95" i="10" s="1"/>
  <c r="J18" i="5"/>
  <c r="J17" i="5"/>
  <c r="L17" i="5" s="1"/>
  <c r="L16" i="5"/>
  <c r="J16" i="5"/>
  <c r="K16" i="5" s="1"/>
  <c r="M16" i="5" s="1"/>
  <c r="P16" i="5" s="1"/>
  <c r="O80" i="10" s="1"/>
  <c r="AI80" i="10" s="1"/>
  <c r="J15" i="5"/>
  <c r="K15" i="5" s="1"/>
  <c r="L14" i="5"/>
  <c r="K14" i="5"/>
  <c r="M14" i="5" s="1"/>
  <c r="P14" i="5" s="1"/>
  <c r="O18" i="10" s="1"/>
  <c r="AI18" i="10" s="1"/>
  <c r="J14" i="5"/>
  <c r="J13" i="5"/>
  <c r="L13" i="5" s="1"/>
  <c r="L12" i="5"/>
  <c r="J12" i="5"/>
  <c r="K12" i="5" s="1"/>
  <c r="M12" i="5" s="1"/>
  <c r="P12" i="5" s="1"/>
  <c r="O76" i="10" s="1"/>
  <c r="AI76" i="10" s="1"/>
  <c r="J11" i="5"/>
  <c r="K11" i="5" s="1"/>
  <c r="L10" i="5"/>
  <c r="K10" i="5"/>
  <c r="M10" i="5" s="1"/>
  <c r="P10" i="5" s="1"/>
  <c r="O54" i="10" s="1"/>
  <c r="AI54" i="10" s="1"/>
  <c r="J10" i="5"/>
  <c r="J9" i="5"/>
  <c r="L9" i="5" s="1"/>
  <c r="L8" i="5"/>
  <c r="J8" i="5"/>
  <c r="K8" i="5" s="1"/>
  <c r="M8" i="5" s="1"/>
  <c r="P8" i="5" s="1"/>
  <c r="O69" i="10" s="1"/>
  <c r="AI69" i="10" s="1"/>
  <c r="J7" i="5"/>
  <c r="K7" i="5" s="1"/>
  <c r="L6" i="5"/>
  <c r="K6" i="5"/>
  <c r="M6" i="5" s="1"/>
  <c r="P6" i="5" s="1"/>
  <c r="J6" i="5"/>
  <c r="J5" i="5"/>
  <c r="L5" i="5" s="1"/>
  <c r="L4" i="5"/>
  <c r="J4" i="5"/>
  <c r="K4" i="5" s="1"/>
  <c r="M4" i="5" s="1"/>
  <c r="P4" i="5" s="1"/>
  <c r="O53" i="10" s="1"/>
  <c r="AI53" i="10" s="1"/>
  <c r="J3" i="5"/>
  <c r="K3" i="5" s="1"/>
  <c r="L54" i="4"/>
  <c r="J54" i="4"/>
  <c r="K54" i="4" s="1"/>
  <c r="M54" i="4" s="1"/>
  <c r="P54" i="4" s="1"/>
  <c r="L53" i="4"/>
  <c r="J53" i="4"/>
  <c r="K53" i="4" s="1"/>
  <c r="M53" i="4" s="1"/>
  <c r="P53" i="4" s="1"/>
  <c r="J156" i="10" s="1"/>
  <c r="AD156" i="10" s="1"/>
  <c r="J52" i="4"/>
  <c r="K52" i="4" s="1"/>
  <c r="L51" i="4"/>
  <c r="J51" i="4"/>
  <c r="K51" i="4" s="1"/>
  <c r="M51" i="4" s="1"/>
  <c r="P51" i="4" s="1"/>
  <c r="J124" i="10" s="1"/>
  <c r="AD124" i="10" s="1"/>
  <c r="L50" i="4"/>
  <c r="J50" i="4"/>
  <c r="K50" i="4" s="1"/>
  <c r="M50" i="4" s="1"/>
  <c r="P50" i="4" s="1"/>
  <c r="L49" i="4"/>
  <c r="J49" i="4"/>
  <c r="K49" i="4" s="1"/>
  <c r="M49" i="4" s="1"/>
  <c r="P49" i="4" s="1"/>
  <c r="J136" i="10" s="1"/>
  <c r="AD136" i="10" s="1"/>
  <c r="J48" i="4"/>
  <c r="L48" i="4" s="1"/>
  <c r="L47" i="4"/>
  <c r="J47" i="4"/>
  <c r="K47" i="4" s="1"/>
  <c r="M47" i="4" s="1"/>
  <c r="P47" i="4" s="1"/>
  <c r="J129" i="10" s="1"/>
  <c r="AD129" i="10" s="1"/>
  <c r="L46" i="4"/>
  <c r="J46" i="4"/>
  <c r="K46" i="4" s="1"/>
  <c r="M46" i="4" s="1"/>
  <c r="P46" i="4" s="1"/>
  <c r="J148" i="10" s="1"/>
  <c r="AD148" i="10" s="1"/>
  <c r="J45" i="4"/>
  <c r="K45" i="4" s="1"/>
  <c r="J44" i="4"/>
  <c r="L44" i="4" s="1"/>
  <c r="L43" i="4"/>
  <c r="J43" i="4"/>
  <c r="K43" i="4" s="1"/>
  <c r="M43" i="4" s="1"/>
  <c r="P43" i="4" s="1"/>
  <c r="J134" i="10" s="1"/>
  <c r="AD134" i="10" s="1"/>
  <c r="L42" i="4"/>
  <c r="J42" i="4"/>
  <c r="K42" i="4" s="1"/>
  <c r="M42" i="4" s="1"/>
  <c r="P42" i="4" s="1"/>
  <c r="J44" i="10" s="1"/>
  <c r="AD44" i="10" s="1"/>
  <c r="J41" i="4"/>
  <c r="K41" i="4" s="1"/>
  <c r="J40" i="4"/>
  <c r="L40" i="4" s="1"/>
  <c r="L39" i="4"/>
  <c r="J39" i="4"/>
  <c r="K39" i="4" s="1"/>
  <c r="M39" i="4" s="1"/>
  <c r="P39" i="4" s="1"/>
  <c r="J35" i="10" s="1"/>
  <c r="AD35" i="10" s="1"/>
  <c r="L38" i="4"/>
  <c r="J38" i="4"/>
  <c r="K38" i="4" s="1"/>
  <c r="M38" i="4" s="1"/>
  <c r="P38" i="4" s="1"/>
  <c r="J98" i="10" s="1"/>
  <c r="AD98" i="10" s="1"/>
  <c r="J37" i="4"/>
  <c r="K37" i="4" s="1"/>
  <c r="J36" i="4"/>
  <c r="L36" i="4" s="1"/>
  <c r="L35" i="4"/>
  <c r="J35" i="4"/>
  <c r="K35" i="4" s="1"/>
  <c r="M35" i="4" s="1"/>
  <c r="P35" i="4" s="1"/>
  <c r="J20" i="10" s="1"/>
  <c r="AD20" i="10" s="1"/>
  <c r="L34" i="4"/>
  <c r="J34" i="4"/>
  <c r="K34" i="4" s="1"/>
  <c r="M34" i="4" s="1"/>
  <c r="P34" i="4" s="1"/>
  <c r="J25" i="10" s="1"/>
  <c r="AD25" i="10" s="1"/>
  <c r="J33" i="4"/>
  <c r="K33" i="4" s="1"/>
  <c r="J32" i="4"/>
  <c r="K32" i="4" s="1"/>
  <c r="L31" i="4"/>
  <c r="J31" i="4"/>
  <c r="K31" i="4" s="1"/>
  <c r="M31" i="4" s="1"/>
  <c r="P31" i="4" s="1"/>
  <c r="J80" i="10" s="1"/>
  <c r="AD80" i="10" s="1"/>
  <c r="L30" i="4"/>
  <c r="J30" i="4"/>
  <c r="K30" i="4" s="1"/>
  <c r="M30" i="4" s="1"/>
  <c r="P30" i="4" s="1"/>
  <c r="J23" i="10" s="1"/>
  <c r="AD23" i="10" s="1"/>
  <c r="J29" i="4"/>
  <c r="K29" i="4" s="1"/>
  <c r="J28" i="4"/>
  <c r="L28" i="4" s="1"/>
  <c r="L27" i="4"/>
  <c r="J27" i="4"/>
  <c r="K27" i="4" s="1"/>
  <c r="M27" i="4" s="1"/>
  <c r="P27" i="4" s="1"/>
  <c r="J18" i="10" s="1"/>
  <c r="AD18" i="10" s="1"/>
  <c r="L26" i="4"/>
  <c r="J26" i="4"/>
  <c r="K26" i="4" s="1"/>
  <c r="M26" i="4" s="1"/>
  <c r="P26" i="4" s="1"/>
  <c r="J15" i="10" s="1"/>
  <c r="AD15" i="10" s="1"/>
  <c r="J25" i="4"/>
  <c r="K25" i="4" s="1"/>
  <c r="J24" i="4"/>
  <c r="K24" i="4" s="1"/>
  <c r="L23" i="4"/>
  <c r="J23" i="4"/>
  <c r="K23" i="4" s="1"/>
  <c r="M23" i="4" s="1"/>
  <c r="P23" i="4" s="1"/>
  <c r="J5" i="10" s="1"/>
  <c r="AD5" i="10" s="1"/>
  <c r="L22" i="4"/>
  <c r="J22" i="4"/>
  <c r="K22" i="4" s="1"/>
  <c r="M22" i="4" s="1"/>
  <c r="P22" i="4" s="1"/>
  <c r="J157" i="10" s="1"/>
  <c r="AD157" i="10" s="1"/>
  <c r="J21" i="4"/>
  <c r="K21" i="4" s="1"/>
  <c r="J20" i="4"/>
  <c r="K20" i="4" s="1"/>
  <c r="L19" i="4"/>
  <c r="J19" i="4"/>
  <c r="K19" i="4" s="1"/>
  <c r="M19" i="4" s="1"/>
  <c r="P19" i="4" s="1"/>
  <c r="J11" i="10" s="1"/>
  <c r="AD11" i="10" s="1"/>
  <c r="L18" i="4"/>
  <c r="J18" i="4"/>
  <c r="K18" i="4" s="1"/>
  <c r="M18" i="4" s="1"/>
  <c r="P18" i="4" s="1"/>
  <c r="J16" i="10" s="1"/>
  <c r="AD16" i="10" s="1"/>
  <c r="J17" i="4"/>
  <c r="L17" i="4" s="1"/>
  <c r="J16" i="4"/>
  <c r="L16" i="4" s="1"/>
  <c r="L15" i="4"/>
  <c r="J15" i="4"/>
  <c r="K15" i="4" s="1"/>
  <c r="M15" i="4" s="1"/>
  <c r="P15" i="4" s="1"/>
  <c r="J60" i="10" s="1"/>
  <c r="AD60" i="10" s="1"/>
  <c r="L14" i="4"/>
  <c r="J14" i="4"/>
  <c r="K14" i="4" s="1"/>
  <c r="M14" i="4" s="1"/>
  <c r="P14" i="4" s="1"/>
  <c r="J69" i="10" s="1"/>
  <c r="AD69" i="10" s="1"/>
  <c r="J13" i="4"/>
  <c r="K13" i="4" s="1"/>
  <c r="J12" i="4"/>
  <c r="L12" i="4" s="1"/>
  <c r="L11" i="4"/>
  <c r="J11" i="4"/>
  <c r="K11" i="4" s="1"/>
  <c r="M11" i="4" s="1"/>
  <c r="P11" i="4" s="1"/>
  <c r="J42" i="10" s="1"/>
  <c r="AD42" i="10" s="1"/>
  <c r="L10" i="4"/>
  <c r="J10" i="4"/>
  <c r="K10" i="4" s="1"/>
  <c r="M10" i="4" s="1"/>
  <c r="P10" i="4" s="1"/>
  <c r="J68" i="10" s="1"/>
  <c r="AD68" i="10" s="1"/>
  <c r="J9" i="4"/>
  <c r="K9" i="4" s="1"/>
  <c r="J8" i="4"/>
  <c r="K8" i="4" s="1"/>
  <c r="L7" i="4"/>
  <c r="J7" i="4"/>
  <c r="K7" i="4" s="1"/>
  <c r="M7" i="4" s="1"/>
  <c r="P7" i="4" s="1"/>
  <c r="J76" i="10" s="1"/>
  <c r="AD76" i="10" s="1"/>
  <c r="L6" i="4"/>
  <c r="J6" i="4"/>
  <c r="K6" i="4" s="1"/>
  <c r="M6" i="4" s="1"/>
  <c r="P6" i="4" s="1"/>
  <c r="J34" i="10" s="1"/>
  <c r="AD34" i="10" s="1"/>
  <c r="J5" i="4"/>
  <c r="L5" i="4" s="1"/>
  <c r="J4" i="4"/>
  <c r="K4" i="4" s="1"/>
  <c r="L3" i="4"/>
  <c r="J3" i="4"/>
  <c r="K3" i="4" s="1"/>
  <c r="M3" i="4" s="1"/>
  <c r="P3" i="4" s="1"/>
  <c r="J54" i="10" s="1"/>
  <c r="AD54" i="10" s="1"/>
  <c r="J11" i="3"/>
  <c r="L11" i="3" s="1"/>
  <c r="J10" i="3"/>
  <c r="L10" i="3" s="1"/>
  <c r="J9" i="3"/>
  <c r="K9" i="3" s="1"/>
  <c r="L8" i="3"/>
  <c r="K8" i="3"/>
  <c r="M8" i="3" s="1"/>
  <c r="P8" i="3" s="1"/>
  <c r="I139" i="10" s="1"/>
  <c r="AF139" i="10" s="1"/>
  <c r="J8" i="3"/>
  <c r="J7" i="3"/>
  <c r="L7" i="3" s="1"/>
  <c r="J6" i="3"/>
  <c r="L6" i="3" s="1"/>
  <c r="J5" i="3"/>
  <c r="K5" i="3" s="1"/>
  <c r="L4" i="3"/>
  <c r="K4" i="3"/>
  <c r="M4" i="3" s="1"/>
  <c r="P4" i="3" s="1"/>
  <c r="I68" i="10" s="1"/>
  <c r="AF68" i="10" s="1"/>
  <c r="J4" i="3"/>
  <c r="J3" i="3"/>
  <c r="L3" i="3" s="1"/>
  <c r="K29" i="2"/>
  <c r="J29" i="2"/>
  <c r="L29" i="2" s="1"/>
  <c r="K28" i="2"/>
  <c r="J28" i="2"/>
  <c r="L28" i="2" s="1"/>
  <c r="J27" i="2"/>
  <c r="K27" i="2" s="1"/>
  <c r="J26" i="2"/>
  <c r="L26" i="2" s="1"/>
  <c r="J25" i="2"/>
  <c r="K25" i="2" s="1"/>
  <c r="J24" i="2"/>
  <c r="L24" i="2" s="1"/>
  <c r="J23" i="2"/>
  <c r="K23" i="2" s="1"/>
  <c r="J22" i="2"/>
  <c r="L22" i="2" s="1"/>
  <c r="L21" i="2"/>
  <c r="J21" i="2"/>
  <c r="K21" i="2" s="1"/>
  <c r="M21" i="2" s="1"/>
  <c r="L20" i="2"/>
  <c r="J20" i="2"/>
  <c r="K20" i="2" s="1"/>
  <c r="M20" i="2" s="1"/>
  <c r="L19" i="2"/>
  <c r="J19" i="2"/>
  <c r="K19" i="2" s="1"/>
  <c r="M19" i="2" s="1"/>
  <c r="L18" i="2"/>
  <c r="J18" i="2"/>
  <c r="K18" i="2" s="1"/>
  <c r="M18" i="2" s="1"/>
  <c r="L17" i="2"/>
  <c r="K17" i="2"/>
  <c r="M17" i="2" s="1"/>
  <c r="J17" i="2"/>
  <c r="L16" i="2"/>
  <c r="K16" i="2"/>
  <c r="M16" i="2" s="1"/>
  <c r="J16" i="2"/>
  <c r="L15" i="2"/>
  <c r="K15" i="2"/>
  <c r="M15" i="2" s="1"/>
  <c r="J15" i="2"/>
  <c r="L14" i="2"/>
  <c r="K14" i="2"/>
  <c r="M14" i="2" s="1"/>
  <c r="J14" i="2"/>
  <c r="J13" i="2"/>
  <c r="L13" i="2" s="1"/>
  <c r="J12" i="2"/>
  <c r="K12" i="2" s="1"/>
  <c r="J11" i="2"/>
  <c r="L11" i="2" s="1"/>
  <c r="J10" i="2"/>
  <c r="K10" i="2" s="1"/>
  <c r="J9" i="2"/>
  <c r="L9" i="2" s="1"/>
  <c r="J8" i="2"/>
  <c r="K8" i="2" s="1"/>
  <c r="J7" i="2"/>
  <c r="L7" i="2" s="1"/>
  <c r="J6" i="2"/>
  <c r="L6" i="2" s="1"/>
  <c r="L5" i="2"/>
  <c r="J5" i="2"/>
  <c r="K5" i="2" s="1"/>
  <c r="M5" i="2" s="1"/>
  <c r="L4" i="2"/>
  <c r="J4" i="2"/>
  <c r="K4" i="2" s="1"/>
  <c r="M4" i="2" s="1"/>
  <c r="J3" i="2"/>
  <c r="L3" i="2" s="1"/>
  <c r="J33" i="1"/>
  <c r="L33" i="1" s="1"/>
  <c r="J32" i="1"/>
  <c r="L32" i="1" s="1"/>
  <c r="L31" i="1"/>
  <c r="J31" i="1"/>
  <c r="K31" i="1" s="1"/>
  <c r="M31" i="1" s="1"/>
  <c r="P31" i="1" s="1"/>
  <c r="G156" i="10" s="1"/>
  <c r="AE156" i="10" s="1"/>
  <c r="K30" i="1"/>
  <c r="J30" i="1"/>
  <c r="L30" i="1" s="1"/>
  <c r="J29" i="1"/>
  <c r="L29" i="1" s="1"/>
  <c r="J28" i="1"/>
  <c r="L28" i="1" s="1"/>
  <c r="L27" i="1"/>
  <c r="J27" i="1"/>
  <c r="K27" i="1" s="1"/>
  <c r="M27" i="1" s="1"/>
  <c r="P27" i="1" s="1"/>
  <c r="G136" i="10" s="1"/>
  <c r="AE136" i="10" s="1"/>
  <c r="K26" i="1"/>
  <c r="M26" i="1" s="1"/>
  <c r="P26" i="1" s="1"/>
  <c r="G157" i="10" s="1"/>
  <c r="AE157" i="10" s="1"/>
  <c r="J26" i="1"/>
  <c r="L26" i="1" s="1"/>
  <c r="J25" i="1"/>
  <c r="L25" i="1" s="1"/>
  <c r="J24" i="1"/>
  <c r="L24" i="1" s="1"/>
  <c r="L23" i="1"/>
  <c r="J23" i="1"/>
  <c r="K23" i="1" s="1"/>
  <c r="M23" i="1" s="1"/>
  <c r="P23" i="1" s="1"/>
  <c r="G134" i="10" s="1"/>
  <c r="AE134" i="10" s="1"/>
  <c r="K22" i="1"/>
  <c r="J22" i="1"/>
  <c r="L22" i="1" s="1"/>
  <c r="J21" i="1"/>
  <c r="L21" i="1" s="1"/>
  <c r="J20" i="1"/>
  <c r="L20" i="1" s="1"/>
  <c r="L19" i="1"/>
  <c r="J19" i="1"/>
  <c r="K19" i="1" s="1"/>
  <c r="M19" i="1" s="1"/>
  <c r="P19" i="1" s="1"/>
  <c r="G98" i="10" s="1"/>
  <c r="AE98" i="10" s="1"/>
  <c r="K18" i="1"/>
  <c r="M18" i="1" s="1"/>
  <c r="P18" i="1" s="1"/>
  <c r="G116" i="10" s="1"/>
  <c r="AE116" i="10" s="1"/>
  <c r="J18" i="1"/>
  <c r="L18" i="1" s="1"/>
  <c r="J17" i="1"/>
  <c r="L17" i="1" s="1"/>
  <c r="L16" i="1"/>
  <c r="J16" i="1"/>
  <c r="K16" i="1" s="1"/>
  <c r="M16" i="1" s="1"/>
  <c r="P16" i="1" s="1"/>
  <c r="G31" i="10" s="1"/>
  <c r="AE31" i="10" s="1"/>
  <c r="L15" i="1"/>
  <c r="J15" i="1"/>
  <c r="K15" i="1" s="1"/>
  <c r="M15" i="1" s="1"/>
  <c r="P15" i="1" s="1"/>
  <c r="G18" i="10" s="1"/>
  <c r="AE18" i="10" s="1"/>
  <c r="K14" i="1"/>
  <c r="J14" i="1"/>
  <c r="L14" i="1" s="1"/>
  <c r="J13" i="1"/>
  <c r="L13" i="1" s="1"/>
  <c r="J12" i="1"/>
  <c r="L12" i="1" s="1"/>
  <c r="L11" i="1"/>
  <c r="J11" i="1"/>
  <c r="K11" i="1" s="1"/>
  <c r="M11" i="1" s="1"/>
  <c r="P11" i="1" s="1"/>
  <c r="G54" i="10" s="1"/>
  <c r="AE54" i="10" s="1"/>
  <c r="K10" i="1"/>
  <c r="J10" i="1"/>
  <c r="L10" i="1" s="1"/>
  <c r="J9" i="1"/>
  <c r="L9" i="1" s="1"/>
  <c r="L8" i="1"/>
  <c r="J8" i="1"/>
  <c r="K8" i="1" s="1"/>
  <c r="M8" i="1" s="1"/>
  <c r="P8" i="1" s="1"/>
  <c r="G69" i="10" s="1"/>
  <c r="AE69" i="10" s="1"/>
  <c r="L7" i="1"/>
  <c r="J7" i="1"/>
  <c r="K7" i="1" s="1"/>
  <c r="M7" i="1" s="1"/>
  <c r="P7" i="1" s="1"/>
  <c r="G59" i="10" s="1"/>
  <c r="AE59" i="10" s="1"/>
  <c r="K6" i="1"/>
  <c r="M6" i="1" s="1"/>
  <c r="P6" i="1" s="1"/>
  <c r="G34" i="10" s="1"/>
  <c r="AE34" i="10" s="1"/>
  <c r="J6" i="1"/>
  <c r="L6" i="1" s="1"/>
  <c r="J5" i="1"/>
  <c r="L5" i="1" s="1"/>
  <c r="L4" i="1"/>
  <c r="J4" i="1"/>
  <c r="K4" i="1" s="1"/>
  <c r="M4" i="1" s="1"/>
  <c r="P4" i="1" s="1"/>
  <c r="G53" i="10" s="1"/>
  <c r="AE53" i="10" s="1"/>
  <c r="P3" i="1"/>
  <c r="G46" i="10" s="1"/>
  <c r="AE46" i="10" s="1"/>
  <c r="M3" i="1"/>
  <c r="L3" i="1"/>
  <c r="K3" i="1"/>
  <c r="J3" i="1"/>
  <c r="F10" i="9"/>
  <c r="D10" i="9"/>
  <c r="E9" i="9"/>
  <c r="F9" i="9" s="1"/>
  <c r="C3" i="9" s="1"/>
  <c r="U15" i="14" l="1"/>
  <c r="O14" i="2"/>
  <c r="R14" i="2" s="1"/>
  <c r="S14" i="2" s="1"/>
  <c r="M27" i="2"/>
  <c r="O21" i="2"/>
  <c r="R21" i="2" s="1"/>
  <c r="S21" i="2" s="1"/>
  <c r="M28" i="2"/>
  <c r="P4" i="2"/>
  <c r="H53" i="10" s="1"/>
  <c r="O4" i="2"/>
  <c r="R4" i="2" s="1"/>
  <c r="S4" i="2" s="1"/>
  <c r="M10" i="2"/>
  <c r="P15" i="2"/>
  <c r="H31" i="10" s="1"/>
  <c r="Y31" i="10" s="1"/>
  <c r="O15" i="2"/>
  <c r="R15" i="2" s="1"/>
  <c r="S15" i="2" s="1"/>
  <c r="O18" i="2"/>
  <c r="R18" i="2" s="1"/>
  <c r="S18" i="2" s="1"/>
  <c r="M23" i="2"/>
  <c r="P5" i="2"/>
  <c r="H42" i="10" s="1"/>
  <c r="O5" i="2"/>
  <c r="R5" i="2" s="1"/>
  <c r="S5" i="2" s="1"/>
  <c r="M12" i="2"/>
  <c r="P19" i="2"/>
  <c r="H95" i="10" s="1"/>
  <c r="Y95" i="10" s="1"/>
  <c r="O19" i="2"/>
  <c r="R19" i="2" s="1"/>
  <c r="S19" i="2" s="1"/>
  <c r="O16" i="2"/>
  <c r="R16" i="2" s="1"/>
  <c r="S16" i="2" s="1"/>
  <c r="M25" i="2"/>
  <c r="P20" i="2"/>
  <c r="H107" i="10" s="1"/>
  <c r="O20" i="2"/>
  <c r="R20" i="2" s="1"/>
  <c r="S20" i="2" s="1"/>
  <c r="M29" i="2"/>
  <c r="K6" i="2"/>
  <c r="M6" i="2" s="1"/>
  <c r="L10" i="2"/>
  <c r="L12" i="2"/>
  <c r="L27" i="2"/>
  <c r="L8" i="2"/>
  <c r="M8" i="2" s="1"/>
  <c r="L23" i="2"/>
  <c r="L25" i="2"/>
  <c r="O17" i="2"/>
  <c r="R17" i="2" s="1"/>
  <c r="S17" i="2" s="1"/>
  <c r="K9" i="2"/>
  <c r="M9" i="2" s="1"/>
  <c r="K24" i="2"/>
  <c r="M24" i="2" s="1"/>
  <c r="K11" i="2"/>
  <c r="M11" i="2" s="1"/>
  <c r="K13" i="2"/>
  <c r="M13" i="2" s="1"/>
  <c r="K26" i="2"/>
  <c r="M26" i="2" s="1"/>
  <c r="K7" i="2"/>
  <c r="M7" i="2" s="1"/>
  <c r="K22" i="2"/>
  <c r="M22" i="2" s="1"/>
  <c r="K22" i="8"/>
  <c r="M22" i="8" s="1"/>
  <c r="K38" i="8"/>
  <c r="M38" i="8" s="1"/>
  <c r="K6" i="8"/>
  <c r="M6" i="8" s="1"/>
  <c r="K18" i="8"/>
  <c r="M18" i="8" s="1"/>
  <c r="K34" i="8"/>
  <c r="M34" i="8" s="1"/>
  <c r="M3" i="8"/>
  <c r="K14" i="8"/>
  <c r="M14" i="8" s="1"/>
  <c r="K30" i="8"/>
  <c r="M30" i="8" s="1"/>
  <c r="K10" i="8"/>
  <c r="M10" i="8" s="1"/>
  <c r="K26" i="8"/>
  <c r="M26" i="8" s="1"/>
  <c r="K42" i="8"/>
  <c r="M42" i="8" s="1"/>
  <c r="U6" i="6"/>
  <c r="U6" i="5"/>
  <c r="W5" i="5"/>
  <c r="O34" i="10"/>
  <c r="X34" i="10" s="1"/>
  <c r="U6" i="1"/>
  <c r="AI156" i="10"/>
  <c r="X156" i="10"/>
  <c r="V107" i="10"/>
  <c r="T53" i="10"/>
  <c r="T31" i="10"/>
  <c r="V152" i="10"/>
  <c r="V18" i="10"/>
  <c r="V76" i="10"/>
  <c r="V54" i="10"/>
  <c r="X54" i="10"/>
  <c r="V69" i="10"/>
  <c r="X157" i="10"/>
  <c r="X69" i="10"/>
  <c r="V95" i="10"/>
  <c r="X18" i="10"/>
  <c r="X53" i="10"/>
  <c r="Y107" i="10"/>
  <c r="Z68" i="10"/>
  <c r="AJ54" i="10"/>
  <c r="L7" i="8"/>
  <c r="M7" i="8" s="1"/>
  <c r="L11" i="8"/>
  <c r="M11" i="8" s="1"/>
  <c r="L15" i="8"/>
  <c r="M15" i="8" s="1"/>
  <c r="L19" i="8"/>
  <c r="M19" i="8" s="1"/>
  <c r="L23" i="8"/>
  <c r="M23" i="8" s="1"/>
  <c r="L27" i="8"/>
  <c r="M27" i="8" s="1"/>
  <c r="L31" i="8"/>
  <c r="M31" i="8" s="1"/>
  <c r="L35" i="8"/>
  <c r="M35" i="8" s="1"/>
  <c r="L39" i="8"/>
  <c r="M39" i="8" s="1"/>
  <c r="L43" i="8"/>
  <c r="M43" i="8" s="1"/>
  <c r="K5" i="8"/>
  <c r="M5" i="8" s="1"/>
  <c r="K9" i="8"/>
  <c r="M9" i="8" s="1"/>
  <c r="K13" i="8"/>
  <c r="M13" i="8" s="1"/>
  <c r="K17" i="8"/>
  <c r="M17" i="8" s="1"/>
  <c r="K21" i="8"/>
  <c r="M21" i="8" s="1"/>
  <c r="K25" i="8"/>
  <c r="M25" i="8" s="1"/>
  <c r="K29" i="8"/>
  <c r="M29" i="8" s="1"/>
  <c r="K33" i="8"/>
  <c r="M33" i="8" s="1"/>
  <c r="K37" i="8"/>
  <c r="M37" i="8" s="1"/>
  <c r="K41" i="8"/>
  <c r="M41" i="8" s="1"/>
  <c r="K45" i="8"/>
  <c r="M45" i="8" s="1"/>
  <c r="K4" i="8"/>
  <c r="M4" i="8" s="1"/>
  <c r="K8" i="8"/>
  <c r="M8" i="8" s="1"/>
  <c r="K12" i="8"/>
  <c r="M12" i="8" s="1"/>
  <c r="K16" i="8"/>
  <c r="M16" i="8" s="1"/>
  <c r="K20" i="8"/>
  <c r="M20" i="8" s="1"/>
  <c r="K24" i="8"/>
  <c r="M24" i="8" s="1"/>
  <c r="K28" i="8"/>
  <c r="K32" i="8"/>
  <c r="M32" i="8" s="1"/>
  <c r="K36" i="8"/>
  <c r="M36" i="8" s="1"/>
  <c r="K40" i="8"/>
  <c r="M40" i="8" s="1"/>
  <c r="K44" i="8"/>
  <c r="M44" i="8" s="1"/>
  <c r="K5" i="7"/>
  <c r="M5" i="7" s="1"/>
  <c r="P5" i="7" s="1"/>
  <c r="Q76" i="10" s="1"/>
  <c r="K9" i="7"/>
  <c r="M9" i="7" s="1"/>
  <c r="P9" i="7" s="1"/>
  <c r="Q139" i="10" s="1"/>
  <c r="M8" i="6"/>
  <c r="P8" i="6" s="1"/>
  <c r="P34" i="10" s="1"/>
  <c r="K4" i="6"/>
  <c r="M4" i="6" s="1"/>
  <c r="P4" i="6" s="1"/>
  <c r="P53" i="10" s="1"/>
  <c r="K12" i="6"/>
  <c r="M12" i="6" s="1"/>
  <c r="P12" i="6" s="1"/>
  <c r="P68" i="10" s="1"/>
  <c r="K16" i="6"/>
  <c r="M16" i="6" s="1"/>
  <c r="P16" i="6" s="1"/>
  <c r="P66" i="10" s="1"/>
  <c r="K20" i="6"/>
  <c r="M20" i="6" s="1"/>
  <c r="P20" i="6" s="1"/>
  <c r="P157" i="10" s="1"/>
  <c r="V157" i="10" s="1"/>
  <c r="K24" i="6"/>
  <c r="M24" i="6" s="1"/>
  <c r="P24" i="6" s="1"/>
  <c r="P136" i="10" s="1"/>
  <c r="K28" i="6"/>
  <c r="M28" i="6" s="1"/>
  <c r="P28" i="6" s="1"/>
  <c r="P139" i="10" s="1"/>
  <c r="L8" i="6"/>
  <c r="K6" i="6"/>
  <c r="M6" i="6" s="1"/>
  <c r="P6" i="6" s="1"/>
  <c r="P42" i="10" s="1"/>
  <c r="K10" i="6"/>
  <c r="M10" i="6" s="1"/>
  <c r="P10" i="6" s="1"/>
  <c r="P38" i="10" s="1"/>
  <c r="K14" i="6"/>
  <c r="M14" i="6" s="1"/>
  <c r="P14" i="6" s="1"/>
  <c r="P52" i="10" s="1"/>
  <c r="K18" i="6"/>
  <c r="M18" i="6" s="1"/>
  <c r="P18" i="6" s="1"/>
  <c r="P80" i="10" s="1"/>
  <c r="K22" i="6"/>
  <c r="M22" i="6" s="1"/>
  <c r="P22" i="6" s="1"/>
  <c r="P148" i="10" s="1"/>
  <c r="K26" i="6"/>
  <c r="M26" i="6" s="1"/>
  <c r="P26" i="6" s="1"/>
  <c r="K30" i="6"/>
  <c r="M30" i="6" s="1"/>
  <c r="P30" i="6" s="1"/>
  <c r="P156" i="10" s="1"/>
  <c r="M26" i="5"/>
  <c r="P26" i="5" s="1"/>
  <c r="O151" i="10" s="1"/>
  <c r="AI151" i="10" s="1"/>
  <c r="M11" i="5"/>
  <c r="P11" i="5" s="1"/>
  <c r="O38" i="10" s="1"/>
  <c r="M23" i="5"/>
  <c r="P23" i="5" s="1"/>
  <c r="O148" i="10" s="1"/>
  <c r="M19" i="5"/>
  <c r="P19" i="5" s="1"/>
  <c r="O98" i="10" s="1"/>
  <c r="L3" i="5"/>
  <c r="M3" i="5" s="1"/>
  <c r="P3" i="5" s="1"/>
  <c r="O46" i="10" s="1"/>
  <c r="L7" i="5"/>
  <c r="M7" i="5" s="1"/>
  <c r="P7" i="5" s="1"/>
  <c r="O42" i="10" s="1"/>
  <c r="L11" i="5"/>
  <c r="L15" i="5"/>
  <c r="M15" i="5" s="1"/>
  <c r="P15" i="5" s="1"/>
  <c r="O66" i="10" s="1"/>
  <c r="L19" i="5"/>
  <c r="L23" i="5"/>
  <c r="L27" i="5"/>
  <c r="M27" i="5" s="1"/>
  <c r="P27" i="5" s="1"/>
  <c r="O139" i="10" s="1"/>
  <c r="K5" i="5"/>
  <c r="M5" i="5" s="1"/>
  <c r="P5" i="5" s="1"/>
  <c r="O59" i="10" s="1"/>
  <c r="K9" i="5"/>
  <c r="M9" i="5" s="1"/>
  <c r="P9" i="5" s="1"/>
  <c r="O68" i="10" s="1"/>
  <c r="K13" i="5"/>
  <c r="M13" i="5" s="1"/>
  <c r="P13" i="5" s="1"/>
  <c r="O52" i="10" s="1"/>
  <c r="K17" i="5"/>
  <c r="M17" i="5" s="1"/>
  <c r="P17" i="5" s="1"/>
  <c r="O31" i="10" s="1"/>
  <c r="V31" i="10" s="1"/>
  <c r="K21" i="5"/>
  <c r="M21" i="5" s="1"/>
  <c r="P21" i="5" s="1"/>
  <c r="O134" i="10" s="1"/>
  <c r="K25" i="5"/>
  <c r="M25" i="5" s="1"/>
  <c r="P25" i="5" s="1"/>
  <c r="O144" i="10" s="1"/>
  <c r="K29" i="5"/>
  <c r="M29" i="5" s="1"/>
  <c r="P29" i="5" s="1"/>
  <c r="O154" i="10" s="1"/>
  <c r="M41" i="4"/>
  <c r="P41" i="4" s="1"/>
  <c r="J107" i="10" s="1"/>
  <c r="AD107" i="10" s="1"/>
  <c r="L29" i="4"/>
  <c r="M29" i="4" s="1"/>
  <c r="P29" i="4" s="1"/>
  <c r="J111" i="10" s="1"/>
  <c r="AD111" i="10" s="1"/>
  <c r="L41" i="4"/>
  <c r="L45" i="4"/>
  <c r="M45" i="4" s="1"/>
  <c r="P45" i="4" s="1"/>
  <c r="J139" i="10" s="1"/>
  <c r="AD139" i="10" s="1"/>
  <c r="K12" i="4"/>
  <c r="M12" i="4" s="1"/>
  <c r="P12" i="4" s="1"/>
  <c r="J59" i="10" s="1"/>
  <c r="AD59" i="10" s="1"/>
  <c r="K16" i="4"/>
  <c r="M16" i="4" s="1"/>
  <c r="P16" i="4" s="1"/>
  <c r="J8" i="10" s="1"/>
  <c r="AD8" i="10" s="1"/>
  <c r="K28" i="4"/>
  <c r="M28" i="4" s="1"/>
  <c r="P28" i="4" s="1"/>
  <c r="J31" i="10" s="1"/>
  <c r="AD31" i="10" s="1"/>
  <c r="K36" i="4"/>
  <c r="M36" i="4" s="1"/>
  <c r="P36" i="4" s="1"/>
  <c r="J28" i="10" s="1"/>
  <c r="AD28" i="10" s="1"/>
  <c r="K40" i="4"/>
  <c r="M40" i="4" s="1"/>
  <c r="P40" i="4" s="1"/>
  <c r="J151" i="10" s="1"/>
  <c r="AD151" i="10" s="1"/>
  <c r="K44" i="4"/>
  <c r="M44" i="4" s="1"/>
  <c r="P44" i="4" s="1"/>
  <c r="J152" i="10" s="1"/>
  <c r="AD152" i="10" s="1"/>
  <c r="K48" i="4"/>
  <c r="M48" i="4" s="1"/>
  <c r="P48" i="4" s="1"/>
  <c r="L4" i="4"/>
  <c r="M4" i="4" s="1"/>
  <c r="P4" i="4" s="1"/>
  <c r="J46" i="10" s="1"/>
  <c r="AD46" i="10" s="1"/>
  <c r="L8" i="4"/>
  <c r="M8" i="4" s="1"/>
  <c r="P8" i="4" s="1"/>
  <c r="J53" i="10" s="1"/>
  <c r="AD53" i="10" s="1"/>
  <c r="L20" i="4"/>
  <c r="M20" i="4" s="1"/>
  <c r="P20" i="4" s="1"/>
  <c r="J52" i="10" s="1"/>
  <c r="AD52" i="10" s="1"/>
  <c r="L24" i="4"/>
  <c r="M24" i="4" s="1"/>
  <c r="P24" i="4" s="1"/>
  <c r="J10" i="10" s="1"/>
  <c r="AD10" i="10" s="1"/>
  <c r="L32" i="4"/>
  <c r="M32" i="4" s="1"/>
  <c r="P32" i="4" s="1"/>
  <c r="J66" i="10" s="1"/>
  <c r="AD66" i="10" s="1"/>
  <c r="L52" i="4"/>
  <c r="M52" i="4" s="1"/>
  <c r="P52" i="4" s="1"/>
  <c r="J154" i="10" s="1"/>
  <c r="AD154" i="10" s="1"/>
  <c r="L9" i="4"/>
  <c r="M9" i="4" s="1"/>
  <c r="P9" i="4" s="1"/>
  <c r="J56" i="10" s="1"/>
  <c r="AD56" i="10" s="1"/>
  <c r="L13" i="4"/>
  <c r="M13" i="4" s="1"/>
  <c r="P13" i="4" s="1"/>
  <c r="J9" i="10" s="1"/>
  <c r="AD9" i="10" s="1"/>
  <c r="L21" i="4"/>
  <c r="M21" i="4" s="1"/>
  <c r="P21" i="4" s="1"/>
  <c r="J95" i="10" s="1"/>
  <c r="AD95" i="10" s="1"/>
  <c r="L25" i="4"/>
  <c r="M25" i="4" s="1"/>
  <c r="P25" i="4" s="1"/>
  <c r="J13" i="10" s="1"/>
  <c r="AD13" i="10" s="1"/>
  <c r="L33" i="4"/>
  <c r="M33" i="4" s="1"/>
  <c r="P33" i="4" s="1"/>
  <c r="J21" i="10" s="1"/>
  <c r="AD21" i="10" s="1"/>
  <c r="L37" i="4"/>
  <c r="M37" i="4" s="1"/>
  <c r="P37" i="4" s="1"/>
  <c r="J26" i="10" s="1"/>
  <c r="AD26" i="10" s="1"/>
  <c r="K5" i="4"/>
  <c r="M5" i="4" s="1"/>
  <c r="P5" i="4" s="1"/>
  <c r="J38" i="10" s="1"/>
  <c r="AD38" i="10" s="1"/>
  <c r="K17" i="4"/>
  <c r="M17" i="4" s="1"/>
  <c r="P17" i="4" s="1"/>
  <c r="J63" i="10" s="1"/>
  <c r="AD63" i="10" s="1"/>
  <c r="M9" i="3"/>
  <c r="P9" i="3" s="1"/>
  <c r="I157" i="10" s="1"/>
  <c r="L5" i="3"/>
  <c r="M5" i="3" s="1"/>
  <c r="P5" i="3" s="1"/>
  <c r="I95" i="10" s="1"/>
  <c r="AF95" i="10" s="1"/>
  <c r="L9" i="3"/>
  <c r="K3" i="3"/>
  <c r="M3" i="3" s="1"/>
  <c r="P3" i="3" s="1"/>
  <c r="I54" i="10" s="1"/>
  <c r="AF54" i="10" s="1"/>
  <c r="K7" i="3"/>
  <c r="M7" i="3" s="1"/>
  <c r="P7" i="3" s="1"/>
  <c r="I52" i="10" s="1"/>
  <c r="AF52" i="10" s="1"/>
  <c r="K11" i="3"/>
  <c r="M11" i="3" s="1"/>
  <c r="P11" i="3" s="1"/>
  <c r="K6" i="3"/>
  <c r="M6" i="3" s="1"/>
  <c r="P6" i="3" s="1"/>
  <c r="I76" i="10" s="1"/>
  <c r="AF76" i="10" s="1"/>
  <c r="K10" i="3"/>
  <c r="M10" i="3" s="1"/>
  <c r="P10" i="3" s="1"/>
  <c r="I151" i="10" s="1"/>
  <c r="AF151" i="10" s="1"/>
  <c r="K3" i="2"/>
  <c r="M3" i="2" s="1"/>
  <c r="M22" i="1"/>
  <c r="P22" i="1" s="1"/>
  <c r="G107" i="10" s="1"/>
  <c r="M30" i="1"/>
  <c r="P30" i="1" s="1"/>
  <c r="M14" i="1"/>
  <c r="P14" i="1" s="1"/>
  <c r="G80" i="10" s="1"/>
  <c r="AE80" i="10" s="1"/>
  <c r="M10" i="1"/>
  <c r="P10" i="1" s="1"/>
  <c r="G66" i="10" s="1"/>
  <c r="K5" i="1"/>
  <c r="M5" i="1" s="1"/>
  <c r="P5" i="1" s="1"/>
  <c r="G42" i="10" s="1"/>
  <c r="K9" i="1"/>
  <c r="M9" i="1" s="1"/>
  <c r="P9" i="1" s="1"/>
  <c r="G38" i="10" s="1"/>
  <c r="AE38" i="10" s="1"/>
  <c r="K13" i="1"/>
  <c r="M13" i="1" s="1"/>
  <c r="P13" i="1" s="1"/>
  <c r="G52" i="10" s="1"/>
  <c r="K17" i="1"/>
  <c r="M17" i="1" s="1"/>
  <c r="P17" i="1" s="1"/>
  <c r="G68" i="10" s="1"/>
  <c r="K21" i="1"/>
  <c r="M21" i="1" s="1"/>
  <c r="P21" i="1" s="1"/>
  <c r="G95" i="10" s="1"/>
  <c r="AE95" i="10" s="1"/>
  <c r="K25" i="1"/>
  <c r="M25" i="1" s="1"/>
  <c r="P25" i="1" s="1"/>
  <c r="G148" i="10" s="1"/>
  <c r="AE148" i="10" s="1"/>
  <c r="K29" i="1"/>
  <c r="M29" i="1" s="1"/>
  <c r="P29" i="1" s="1"/>
  <c r="G139" i="10" s="1"/>
  <c r="AE139" i="10" s="1"/>
  <c r="K33" i="1"/>
  <c r="M33" i="1" s="1"/>
  <c r="P33" i="1" s="1"/>
  <c r="G154" i="10" s="1"/>
  <c r="AE154" i="10" s="1"/>
  <c r="K12" i="1"/>
  <c r="M12" i="1" s="1"/>
  <c r="P12" i="1" s="1"/>
  <c r="G76" i="10" s="1"/>
  <c r="AE76" i="10" s="1"/>
  <c r="K20" i="1"/>
  <c r="M20" i="1" s="1"/>
  <c r="P20" i="1" s="1"/>
  <c r="G111" i="10" s="1"/>
  <c r="AE111" i="10" s="1"/>
  <c r="K24" i="1"/>
  <c r="M24" i="1" s="1"/>
  <c r="P24" i="1" s="1"/>
  <c r="G152" i="10" s="1"/>
  <c r="AE152" i="10" s="1"/>
  <c r="K28" i="1"/>
  <c r="M28" i="1" s="1"/>
  <c r="P28" i="1" s="1"/>
  <c r="G144" i="10" s="1"/>
  <c r="K32" i="1"/>
  <c r="M32" i="1" s="1"/>
  <c r="P32" i="1" s="1"/>
  <c r="U16" i="14" l="1"/>
  <c r="O8" i="2"/>
  <c r="R8" i="2" s="1"/>
  <c r="S8" i="2" s="1"/>
  <c r="P3" i="2"/>
  <c r="H46" i="10" s="1"/>
  <c r="T46" i="10" s="1"/>
  <c r="O3" i="2"/>
  <c r="R3" i="2" s="1"/>
  <c r="O6" i="2"/>
  <c r="R6" i="2" s="1"/>
  <c r="S6" i="2" s="1"/>
  <c r="Y136" i="10"/>
  <c r="P26" i="2"/>
  <c r="H144" i="10" s="1"/>
  <c r="Y144" i="10" s="1"/>
  <c r="O26" i="2"/>
  <c r="R26" i="2" s="1"/>
  <c r="S26" i="2" s="1"/>
  <c r="O25" i="2"/>
  <c r="R25" i="2" s="1"/>
  <c r="S25" i="2" s="1"/>
  <c r="P13" i="2"/>
  <c r="H80" i="10" s="1"/>
  <c r="T80" i="10" s="1"/>
  <c r="O13" i="2"/>
  <c r="R13" i="2" s="1"/>
  <c r="S13" i="2" s="1"/>
  <c r="O23" i="2"/>
  <c r="R23" i="2" s="1"/>
  <c r="S23" i="2" s="1"/>
  <c r="P24" i="2"/>
  <c r="H136" i="10" s="1"/>
  <c r="T136" i="10" s="1"/>
  <c r="O24" i="2"/>
  <c r="R24" i="2" s="1"/>
  <c r="S24" i="2" s="1"/>
  <c r="P16" i="2"/>
  <c r="H68" i="10" s="1"/>
  <c r="P18" i="2"/>
  <c r="H98" i="10" s="1"/>
  <c r="T98" i="10" s="1"/>
  <c r="P21" i="2"/>
  <c r="H134" i="10" s="1"/>
  <c r="O28" i="2"/>
  <c r="R28" i="2" s="1"/>
  <c r="S28" i="2" s="1"/>
  <c r="P11" i="2"/>
  <c r="H54" i="10" s="1"/>
  <c r="O11" i="2"/>
  <c r="R11" i="2" s="1"/>
  <c r="S11" i="2" s="1"/>
  <c r="O9" i="2"/>
  <c r="R9" i="2" s="1"/>
  <c r="S9" i="2" s="1"/>
  <c r="P27" i="2"/>
  <c r="H156" i="10" s="1"/>
  <c r="T156" i="10" s="1"/>
  <c r="O27" i="2"/>
  <c r="R27" i="2" s="1"/>
  <c r="S27" i="2" s="1"/>
  <c r="O22" i="2"/>
  <c r="R22" i="2" s="1"/>
  <c r="S22" i="2" s="1"/>
  <c r="P17" i="2"/>
  <c r="H18" i="10" s="1"/>
  <c r="P29" i="2"/>
  <c r="O29" i="2"/>
  <c r="R29" i="2" s="1"/>
  <c r="S29" i="2" s="1"/>
  <c r="O12" i="2"/>
  <c r="R12" i="2" s="1"/>
  <c r="S12" i="2" s="1"/>
  <c r="P10" i="2"/>
  <c r="H66" i="10" s="1"/>
  <c r="O10" i="2"/>
  <c r="R10" i="2" s="1"/>
  <c r="S10" i="2" s="1"/>
  <c r="O7" i="2"/>
  <c r="R7" i="2" s="1"/>
  <c r="S7" i="2" s="1"/>
  <c r="P14" i="2"/>
  <c r="H76" i="10" s="1"/>
  <c r="Y76" i="10" s="1"/>
  <c r="O31" i="8"/>
  <c r="R31" i="8" s="1"/>
  <c r="S31" i="8" s="1"/>
  <c r="O35" i="8"/>
  <c r="R35" i="8" s="1"/>
  <c r="S35" i="8" s="1"/>
  <c r="O3" i="8"/>
  <c r="O43" i="8"/>
  <c r="R43" i="8" s="1"/>
  <c r="S43" i="8" s="1"/>
  <c r="O11" i="8"/>
  <c r="R11" i="8" s="1"/>
  <c r="S11" i="8" s="1"/>
  <c r="O19" i="8"/>
  <c r="R19" i="8" s="1"/>
  <c r="S19" i="8" s="1"/>
  <c r="O42" i="8"/>
  <c r="R42" i="8" s="1"/>
  <c r="S42" i="8" s="1"/>
  <c r="O24" i="8"/>
  <c r="R24" i="8" s="1"/>
  <c r="S24" i="8" s="1"/>
  <c r="O37" i="8"/>
  <c r="R37" i="8" s="1"/>
  <c r="S37" i="8" s="1"/>
  <c r="O5" i="8"/>
  <c r="R5" i="8" s="1"/>
  <c r="S5" i="8" s="1"/>
  <c r="O15" i="8"/>
  <c r="R15" i="8" s="1"/>
  <c r="S15" i="8" s="1"/>
  <c r="O26" i="8"/>
  <c r="R26" i="8" s="1"/>
  <c r="S26" i="8" s="1"/>
  <c r="O20" i="8"/>
  <c r="R20" i="8" s="1"/>
  <c r="S20" i="8" s="1"/>
  <c r="O16" i="8"/>
  <c r="R16" i="8" s="1"/>
  <c r="S16" i="8" s="1"/>
  <c r="O29" i="8"/>
  <c r="R29" i="8" s="1"/>
  <c r="S29" i="8" s="1"/>
  <c r="O39" i="8"/>
  <c r="R39" i="8" s="1"/>
  <c r="S39" i="8" s="1"/>
  <c r="O7" i="8"/>
  <c r="R7" i="8" s="1"/>
  <c r="S7" i="8" s="1"/>
  <c r="O30" i="8"/>
  <c r="R30" i="8" s="1"/>
  <c r="S30" i="8" s="1"/>
  <c r="O9" i="8"/>
  <c r="R9" i="8" s="1"/>
  <c r="S9" i="8" s="1"/>
  <c r="O33" i="8"/>
  <c r="R33" i="8" s="1"/>
  <c r="S33" i="8" s="1"/>
  <c r="O44" i="8"/>
  <c r="R44" i="8" s="1"/>
  <c r="S44" i="8" s="1"/>
  <c r="O12" i="8"/>
  <c r="R12" i="8" s="1"/>
  <c r="S12" i="8" s="1"/>
  <c r="O25" i="8"/>
  <c r="R25" i="8" s="1"/>
  <c r="S25" i="8" s="1"/>
  <c r="O38" i="8"/>
  <c r="R38" i="8" s="1"/>
  <c r="S38" i="8" s="1"/>
  <c r="O14" i="8"/>
  <c r="R14" i="8" s="1"/>
  <c r="S14" i="8" s="1"/>
  <c r="O41" i="8"/>
  <c r="R41" i="8" s="1"/>
  <c r="S41" i="8" s="1"/>
  <c r="O40" i="8"/>
  <c r="R40" i="8" s="1"/>
  <c r="S40" i="8" s="1"/>
  <c r="O21" i="8"/>
  <c r="R21" i="8" s="1"/>
  <c r="S21" i="8" s="1"/>
  <c r="O22" i="8"/>
  <c r="R22" i="8" s="1"/>
  <c r="S22" i="8" s="1"/>
  <c r="M28" i="8"/>
  <c r="O28" i="8" s="1"/>
  <c r="R28" i="8" s="1"/>
  <c r="S28" i="8" s="1"/>
  <c r="O36" i="8"/>
  <c r="R36" i="8" s="1"/>
  <c r="S36" i="8" s="1"/>
  <c r="O4" i="8"/>
  <c r="R4" i="8" s="1"/>
  <c r="S4" i="8" s="1"/>
  <c r="O17" i="8"/>
  <c r="R17" i="8" s="1"/>
  <c r="S17" i="8" s="1"/>
  <c r="O27" i="8"/>
  <c r="R27" i="8" s="1"/>
  <c r="S27" i="8" s="1"/>
  <c r="O6" i="8"/>
  <c r="R6" i="8" s="1"/>
  <c r="S6" i="8" s="1"/>
  <c r="O34" i="8"/>
  <c r="R34" i="8" s="1"/>
  <c r="S34" i="8" s="1"/>
  <c r="O10" i="8"/>
  <c r="R10" i="8" s="1"/>
  <c r="S10" i="8" s="1"/>
  <c r="O8" i="8"/>
  <c r="R8" i="8" s="1"/>
  <c r="S8" i="8" s="1"/>
  <c r="O32" i="8"/>
  <c r="R32" i="8" s="1"/>
  <c r="S32" i="8" s="1"/>
  <c r="O45" i="8"/>
  <c r="R45" i="8" s="1"/>
  <c r="S45" i="8" s="1"/>
  <c r="O13" i="8"/>
  <c r="R13" i="8" s="1"/>
  <c r="S13" i="8" s="1"/>
  <c r="O23" i="8"/>
  <c r="R23" i="8" s="1"/>
  <c r="S23" i="8" s="1"/>
  <c r="O18" i="8"/>
  <c r="R18" i="8" s="1"/>
  <c r="S18" i="8" s="1"/>
  <c r="AI34" i="10"/>
  <c r="U7" i="1"/>
  <c r="W6" i="5"/>
  <c r="U7" i="5"/>
  <c r="U7" i="6"/>
  <c r="T95" i="10"/>
  <c r="T76" i="10"/>
  <c r="V156" i="10"/>
  <c r="V151" i="10"/>
  <c r="AE52" i="10"/>
  <c r="X80" i="10"/>
  <c r="AE42" i="10"/>
  <c r="T42" i="10"/>
  <c r="X76" i="10"/>
  <c r="AE66" i="10"/>
  <c r="T66" i="10"/>
  <c r="X152" i="10"/>
  <c r="AE107" i="10"/>
  <c r="T107" i="10"/>
  <c r="X107" i="10"/>
  <c r="X95" i="10"/>
  <c r="AE144" i="10"/>
  <c r="AE68" i="10"/>
  <c r="T68" i="10"/>
  <c r="Y46" i="10"/>
  <c r="Z52" i="10"/>
  <c r="Z151" i="10"/>
  <c r="Z95" i="10"/>
  <c r="AF157" i="10"/>
  <c r="Z157" i="10"/>
  <c r="Z54" i="10"/>
  <c r="AI154" i="10"/>
  <c r="X154" i="10"/>
  <c r="AI38" i="10"/>
  <c r="X38" i="10"/>
  <c r="X144" i="10"/>
  <c r="AI144" i="10"/>
  <c r="AI134" i="10"/>
  <c r="X134" i="10"/>
  <c r="AI52" i="10"/>
  <c r="X52" i="10"/>
  <c r="X42" i="10"/>
  <c r="AI42" i="10"/>
  <c r="V144" i="10"/>
  <c r="X66" i="10"/>
  <c r="AI66" i="10"/>
  <c r="AI31" i="10"/>
  <c r="X31" i="10"/>
  <c r="X68" i="10"/>
  <c r="AI68" i="10"/>
  <c r="AI59" i="10"/>
  <c r="X59" i="10"/>
  <c r="V59" i="10"/>
  <c r="AI98" i="10"/>
  <c r="X98" i="10"/>
  <c r="V134" i="10"/>
  <c r="X148" i="10"/>
  <c r="AI148" i="10"/>
  <c r="AI139" i="10"/>
  <c r="X139" i="10"/>
  <c r="AI46" i="10"/>
  <c r="X46" i="10"/>
  <c r="V46" i="10"/>
  <c r="V148" i="10"/>
  <c r="V80" i="10"/>
  <c r="V68" i="10"/>
  <c r="Y68" i="10"/>
  <c r="V42" i="10"/>
  <c r="Y42" i="10"/>
  <c r="V34" i="10"/>
  <c r="Y66" i="10"/>
  <c r="V66" i="10"/>
  <c r="V139" i="10"/>
  <c r="V52" i="10"/>
  <c r="V38" i="10"/>
  <c r="V53" i="10"/>
  <c r="Y53" i="10"/>
  <c r="Z76" i="10"/>
  <c r="AJ76" i="10"/>
  <c r="AJ139" i="10"/>
  <c r="Z139" i="10"/>
  <c r="AH151" i="10"/>
  <c r="AA151" i="10"/>
  <c r="U3" i="8" l="1"/>
  <c r="U17" i="14"/>
  <c r="Y156" i="10"/>
  <c r="P7" i="2"/>
  <c r="H59" i="10" s="1"/>
  <c r="P23" i="2"/>
  <c r="H148" i="10" s="1"/>
  <c r="P22" i="2"/>
  <c r="H152" i="10" s="1"/>
  <c r="P28" i="2"/>
  <c r="P6" i="2"/>
  <c r="H34" i="10" s="1"/>
  <c r="T18" i="10"/>
  <c r="Y18" i="10"/>
  <c r="T54" i="10"/>
  <c r="Y54" i="10"/>
  <c r="Y134" i="10"/>
  <c r="T134" i="10"/>
  <c r="S3" i="2"/>
  <c r="U3" i="2"/>
  <c r="P12" i="2"/>
  <c r="H52" i="10" s="1"/>
  <c r="P25" i="2"/>
  <c r="H139" i="10" s="1"/>
  <c r="Y80" i="10"/>
  <c r="T144" i="10"/>
  <c r="P9" i="2"/>
  <c r="H38" i="10" s="1"/>
  <c r="P8" i="2"/>
  <c r="H69" i="10" s="1"/>
  <c r="P13" i="8"/>
  <c r="R42" i="10" s="1"/>
  <c r="P17" i="8"/>
  <c r="R10" i="10" s="1"/>
  <c r="P22" i="8"/>
  <c r="R60" i="10" s="1"/>
  <c r="P14" i="8"/>
  <c r="R69" i="10" s="1"/>
  <c r="P44" i="8"/>
  <c r="R124" i="10" s="1"/>
  <c r="P7" i="8"/>
  <c r="R68" i="10" s="1"/>
  <c r="P20" i="8"/>
  <c r="R16" i="10" s="1"/>
  <c r="P37" i="8"/>
  <c r="R134" i="10" s="1"/>
  <c r="P31" i="8"/>
  <c r="R28" i="10" s="1"/>
  <c r="P45" i="8"/>
  <c r="R154" i="10" s="1"/>
  <c r="P34" i="8"/>
  <c r="R80" i="10" s="1"/>
  <c r="P4" i="8"/>
  <c r="R46" i="10" s="1"/>
  <c r="P21" i="8"/>
  <c r="R18" i="10" s="1"/>
  <c r="P38" i="8"/>
  <c r="R139" i="10" s="1"/>
  <c r="P33" i="8"/>
  <c r="R17" i="10" s="1"/>
  <c r="AH17" i="10" s="1"/>
  <c r="P39" i="8"/>
  <c r="R148" i="10" s="1"/>
  <c r="P26" i="8"/>
  <c r="R27" i="10" s="1"/>
  <c r="AH27" i="10" s="1"/>
  <c r="P24" i="8"/>
  <c r="R11" i="10" s="1"/>
  <c r="P43" i="8"/>
  <c r="P32" i="8"/>
  <c r="R21" i="10" s="1"/>
  <c r="P18" i="8"/>
  <c r="R157" i="10" s="1"/>
  <c r="P6" i="8"/>
  <c r="R38" i="10" s="1"/>
  <c r="P36" i="8"/>
  <c r="P40" i="8"/>
  <c r="P25" i="8"/>
  <c r="R13" i="10" s="1"/>
  <c r="P9" i="8"/>
  <c r="R59" i="10" s="1"/>
  <c r="P29" i="8"/>
  <c r="R35" i="10" s="1"/>
  <c r="P15" i="8"/>
  <c r="R9" i="10" s="1"/>
  <c r="P42" i="8"/>
  <c r="R144" i="10" s="1"/>
  <c r="AH144" i="10" s="1"/>
  <c r="P3" i="8"/>
  <c r="R54" i="10" s="1"/>
  <c r="P23" i="8"/>
  <c r="R63" i="10" s="1"/>
  <c r="P8" i="8"/>
  <c r="R53" i="10" s="1"/>
  <c r="AA53" i="10" s="1"/>
  <c r="P27" i="8"/>
  <c r="R15" i="10" s="1"/>
  <c r="P28" i="8"/>
  <c r="R5" i="10" s="1"/>
  <c r="P41" i="8"/>
  <c r="R152" i="10" s="1"/>
  <c r="P12" i="8"/>
  <c r="R56" i="10" s="1"/>
  <c r="P30" i="8"/>
  <c r="R66" i="10" s="1"/>
  <c r="P16" i="8"/>
  <c r="R52" i="10" s="1"/>
  <c r="P5" i="8"/>
  <c r="R76" i="10" s="1"/>
  <c r="P19" i="8"/>
  <c r="R95" i="10" s="1"/>
  <c r="P35" i="8"/>
  <c r="R44" i="10" s="1"/>
  <c r="P10" i="8"/>
  <c r="R8" i="10" s="1"/>
  <c r="P11" i="8"/>
  <c r="R34" i="10" s="1"/>
  <c r="U8" i="5"/>
  <c r="W7" i="5"/>
  <c r="U8" i="1"/>
  <c r="U8" i="6"/>
  <c r="U4" i="8" l="1"/>
  <c r="U18" i="14"/>
  <c r="Y152" i="10"/>
  <c r="T152" i="10"/>
  <c r="T139" i="10"/>
  <c r="Y139" i="10"/>
  <c r="T34" i="10"/>
  <c r="Y34" i="10"/>
  <c r="T148" i="10"/>
  <c r="Y148" i="10"/>
  <c r="T52" i="10"/>
  <c r="Y52" i="10"/>
  <c r="W3" i="1"/>
  <c r="U4" i="2"/>
  <c r="Y69" i="10"/>
  <c r="T69" i="10"/>
  <c r="T38" i="10"/>
  <c r="Y38" i="10"/>
  <c r="T59" i="10"/>
  <c r="Y59" i="10"/>
  <c r="AA34" i="10"/>
  <c r="AH34" i="10"/>
  <c r="AH8" i="10"/>
  <c r="AA8" i="10"/>
  <c r="AH59" i="10"/>
  <c r="AA59" i="10"/>
  <c r="AH11" i="10"/>
  <c r="AA11" i="10"/>
  <c r="AA154" i="10"/>
  <c r="AH154" i="10"/>
  <c r="AA95" i="10"/>
  <c r="AH95" i="10"/>
  <c r="AH148" i="10"/>
  <c r="AA148" i="10"/>
  <c r="AH134" i="10"/>
  <c r="AA134" i="10"/>
  <c r="AH80" i="10"/>
  <c r="AA80" i="10"/>
  <c r="AA152" i="10"/>
  <c r="AH152" i="10"/>
  <c r="AA76" i="10"/>
  <c r="AH76" i="10"/>
  <c r="AH16" i="10"/>
  <c r="AA16" i="10"/>
  <c r="AH38" i="10"/>
  <c r="AA38" i="10"/>
  <c r="AH139" i="10"/>
  <c r="AA139" i="10"/>
  <c r="AH68" i="10"/>
  <c r="AA68" i="10"/>
  <c r="AH66" i="10"/>
  <c r="AA66" i="10"/>
  <c r="AH157" i="10"/>
  <c r="AA157" i="10"/>
  <c r="AH18" i="10"/>
  <c r="AA18" i="10"/>
  <c r="AH124" i="10"/>
  <c r="AA124" i="10"/>
  <c r="AA35" i="10"/>
  <c r="AH35" i="10"/>
  <c r="AH63" i="10"/>
  <c r="AA63" i="10"/>
  <c r="AH52" i="10"/>
  <c r="AA52" i="10"/>
  <c r="AH54" i="10"/>
  <c r="AJ49" i="10" s="1"/>
  <c r="AA54" i="10"/>
  <c r="AA56" i="10"/>
  <c r="AH56" i="10"/>
  <c r="AH9" i="10"/>
  <c r="AA9" i="10"/>
  <c r="AH21" i="10"/>
  <c r="AA21" i="10"/>
  <c r="AH46" i="10"/>
  <c r="AA46" i="10"/>
  <c r="AH69" i="10"/>
  <c r="AA69" i="10"/>
  <c r="AH60" i="10"/>
  <c r="AA60" i="10"/>
  <c r="AH5" i="10"/>
  <c r="AA5" i="10"/>
  <c r="AH10" i="10"/>
  <c r="AA10" i="10"/>
  <c r="AH44" i="10"/>
  <c r="AA44" i="10"/>
  <c r="AH15" i="10"/>
  <c r="AA15" i="10"/>
  <c r="AH13" i="10"/>
  <c r="AA13" i="10"/>
  <c r="AH28" i="10"/>
  <c r="AA28" i="10"/>
  <c r="AH42" i="10"/>
  <c r="AA42" i="10"/>
  <c r="U9" i="6"/>
  <c r="U9" i="1"/>
  <c r="U9" i="5"/>
  <c r="W8" i="5"/>
  <c r="U5" i="8" l="1"/>
  <c r="U19" i="14"/>
  <c r="U5" i="2"/>
  <c r="W4" i="1"/>
  <c r="U10" i="5"/>
  <c r="W9" i="5"/>
  <c r="U10" i="6"/>
  <c r="U10" i="1"/>
  <c r="U6" i="8" l="1"/>
  <c r="U20" i="14"/>
  <c r="U6" i="2"/>
  <c r="W5" i="1"/>
  <c r="U11" i="5"/>
  <c r="W10" i="5"/>
  <c r="U11" i="1"/>
  <c r="U11" i="6"/>
  <c r="U7" i="8" l="1"/>
  <c r="U21" i="14"/>
  <c r="U7" i="2"/>
  <c r="W6" i="1"/>
  <c r="U12" i="6"/>
  <c r="U12" i="1"/>
  <c r="U12" i="5"/>
  <c r="W11" i="5"/>
  <c r="U8" i="8" l="1"/>
  <c r="U22" i="14"/>
  <c r="W7" i="1"/>
  <c r="U8" i="2"/>
  <c r="U13" i="1"/>
  <c r="U13" i="5"/>
  <c r="W12" i="5"/>
  <c r="U13" i="6"/>
  <c r="U9" i="8" l="1"/>
  <c r="U23" i="14"/>
  <c r="U9" i="2"/>
  <c r="W8" i="1"/>
  <c r="U14" i="6"/>
  <c r="U14" i="5"/>
  <c r="W13" i="5"/>
  <c r="U14" i="1"/>
  <c r="U10" i="8" l="1"/>
  <c r="U24" i="14"/>
  <c r="U10" i="2"/>
  <c r="W9" i="1"/>
  <c r="U15" i="1"/>
  <c r="W14" i="5"/>
  <c r="U15" i="5"/>
  <c r="U15" i="6"/>
  <c r="U11" i="8" l="1"/>
  <c r="U25" i="14"/>
  <c r="W10" i="1"/>
  <c r="U11" i="2"/>
  <c r="U16" i="6"/>
  <c r="W15" i="5"/>
  <c r="U16" i="5"/>
  <c r="U16" i="1"/>
  <c r="U12" i="8" l="1"/>
  <c r="U26" i="14"/>
  <c r="W11" i="1"/>
  <c r="U12" i="2"/>
  <c r="W16" i="5"/>
  <c r="U17" i="5"/>
  <c r="U17" i="1"/>
  <c r="U17" i="6"/>
  <c r="U13" i="8" l="1"/>
  <c r="U27" i="14"/>
  <c r="W12" i="1"/>
  <c r="U13" i="2"/>
  <c r="W17" i="5"/>
  <c r="U18" i="5"/>
  <c r="U18" i="1"/>
  <c r="U18" i="6"/>
  <c r="U14" i="8" l="1"/>
  <c r="U28" i="14"/>
  <c r="W13" i="1"/>
  <c r="U14" i="2"/>
  <c r="U19" i="6"/>
  <c r="U19" i="1"/>
  <c r="U19" i="5"/>
  <c r="W18" i="5"/>
  <c r="U15" i="8" l="1"/>
  <c r="U29" i="14"/>
  <c r="U15" i="2"/>
  <c r="W14" i="1"/>
  <c r="U20" i="5"/>
  <c r="W19" i="5"/>
  <c r="U20" i="1"/>
  <c r="U20" i="6"/>
  <c r="U16" i="8" l="1"/>
  <c r="U30" i="14"/>
  <c r="U16" i="2"/>
  <c r="W15" i="1"/>
  <c r="U21" i="6"/>
  <c r="U22" i="6" s="1"/>
  <c r="U23" i="6" s="1"/>
  <c r="U24" i="6" s="1"/>
  <c r="U25" i="6" s="1"/>
  <c r="U26" i="6" s="1"/>
  <c r="U27" i="6" s="1"/>
  <c r="U28" i="6" s="1"/>
  <c r="U29" i="6" s="1"/>
  <c r="U30" i="6" s="1"/>
  <c r="V20" i="6"/>
  <c r="V3" i="6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U21" i="1"/>
  <c r="V19" i="6"/>
  <c r="U21" i="5"/>
  <c r="W20" i="5"/>
  <c r="U17" i="8" l="1"/>
  <c r="U31" i="14"/>
  <c r="W16" i="1"/>
  <c r="U17" i="2"/>
  <c r="U22" i="1"/>
  <c r="V21" i="1"/>
  <c r="U22" i="5"/>
  <c r="U23" i="5" s="1"/>
  <c r="U24" i="5" s="1"/>
  <c r="U25" i="5" s="1"/>
  <c r="U26" i="5" s="1"/>
  <c r="U27" i="5" s="1"/>
  <c r="U28" i="5" s="1"/>
  <c r="U29" i="5" s="1"/>
  <c r="W21" i="5"/>
  <c r="U18" i="8" l="1"/>
  <c r="U32" i="14"/>
  <c r="U18" i="2"/>
  <c r="W17" i="1"/>
  <c r="U23" i="1"/>
  <c r="V2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U19" i="8" l="1"/>
  <c r="U33" i="14"/>
  <c r="U19" i="2"/>
  <c r="U24" i="1"/>
  <c r="V23" i="1"/>
  <c r="U20" i="8" l="1"/>
  <c r="U34" i="14"/>
  <c r="U20" i="2"/>
  <c r="V19" i="2"/>
  <c r="U25" i="1"/>
  <c r="V24" i="1"/>
  <c r="U21" i="8" l="1"/>
  <c r="U35" i="14"/>
  <c r="V4" i="2"/>
  <c r="V12" i="2"/>
  <c r="V5" i="2"/>
  <c r="V13" i="2"/>
  <c r="V14" i="2"/>
  <c r="V7" i="2"/>
  <c r="V16" i="2"/>
  <c r="U21" i="2"/>
  <c r="V20" i="2"/>
  <c r="V11" i="2"/>
  <c r="V6" i="2"/>
  <c r="V15" i="2"/>
  <c r="V8" i="2"/>
  <c r="V9" i="2"/>
  <c r="V10" i="2"/>
  <c r="V3" i="2"/>
  <c r="W18" i="1"/>
  <c r="V17" i="2"/>
  <c r="V18" i="2"/>
  <c r="U26" i="1"/>
  <c r="V25" i="1"/>
  <c r="U22" i="8" l="1"/>
  <c r="U36" i="14"/>
  <c r="U22" i="2"/>
  <c r="V21" i="2"/>
  <c r="U27" i="1"/>
  <c r="V26" i="1"/>
  <c r="U23" i="8" l="1"/>
  <c r="U37" i="14"/>
  <c r="V22" i="2"/>
  <c r="U23" i="2"/>
  <c r="U28" i="1"/>
  <c r="V27" i="1"/>
  <c r="U24" i="8" l="1"/>
  <c r="U38" i="14"/>
  <c r="U24" i="2"/>
  <c r="V23" i="2"/>
  <c r="U29" i="1"/>
  <c r="V28" i="1"/>
  <c r="U25" i="8" l="1"/>
  <c r="U39" i="14"/>
  <c r="U25" i="2"/>
  <c r="V24" i="2"/>
  <c r="U30" i="1"/>
  <c r="V29" i="1"/>
  <c r="U26" i="8" l="1"/>
  <c r="U40" i="14"/>
  <c r="U26" i="2"/>
  <c r="V25" i="2"/>
  <c r="U31" i="1"/>
  <c r="V30" i="1"/>
  <c r="U27" i="8" l="1"/>
  <c r="U41" i="14"/>
  <c r="U27" i="2"/>
  <c r="V26" i="2"/>
  <c r="U32" i="1"/>
  <c r="V31" i="1"/>
  <c r="U28" i="8" l="1"/>
  <c r="U42" i="14"/>
  <c r="U28" i="2"/>
  <c r="V27" i="2"/>
  <c r="U33" i="1"/>
  <c r="V33" i="1" s="1"/>
  <c r="V32" i="1"/>
  <c r="U29" i="8" l="1"/>
  <c r="U43" i="14"/>
  <c r="U29" i="2"/>
  <c r="V29" i="2" s="1"/>
  <c r="V28" i="2"/>
  <c r="U30" i="8" l="1"/>
  <c r="U44" i="14"/>
  <c r="U31" i="8" l="1"/>
  <c r="U45" i="14"/>
  <c r="U32" i="8" l="1"/>
  <c r="U46" i="14"/>
  <c r="U33" i="8" l="1"/>
  <c r="U47" i="14"/>
  <c r="U34" i="8" l="1"/>
  <c r="U48" i="14"/>
  <c r="U35" i="8" l="1"/>
  <c r="V34" i="8" s="1"/>
  <c r="U49" i="14"/>
  <c r="U36" i="8" l="1"/>
  <c r="V35" i="8"/>
  <c r="V3" i="8"/>
  <c r="V4" i="8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U50" i="14"/>
  <c r="U37" i="8" l="1"/>
  <c r="V36" i="8"/>
  <c r="U51" i="14"/>
  <c r="U38" i="8" l="1"/>
  <c r="V37" i="8"/>
  <c r="U52" i="14"/>
  <c r="U39" i="8" l="1"/>
  <c r="V38" i="8"/>
  <c r="U53" i="14"/>
  <c r="U40" i="8" l="1"/>
  <c r="V39" i="8"/>
  <c r="U54" i="14"/>
  <c r="U41" i="8" l="1"/>
  <c r="V40" i="8"/>
  <c r="U55" i="14"/>
  <c r="U42" i="8" l="1"/>
  <c r="V41" i="8"/>
  <c r="U56" i="14"/>
  <c r="U43" i="8" l="1"/>
  <c r="V42" i="8"/>
  <c r="U57" i="14"/>
  <c r="U44" i="8" l="1"/>
  <c r="V43" i="8"/>
  <c r="U58" i="14"/>
  <c r="V44" i="8" l="1"/>
  <c r="U45" i="8"/>
  <c r="V45" i="8" s="1"/>
  <c r="U59" i="14"/>
  <c r="U60" i="14" l="1"/>
  <c r="U61" i="14" l="1"/>
  <c r="U62" i="14" l="1"/>
  <c r="U63" i="14" l="1"/>
  <c r="U64" i="14" l="1"/>
  <c r="U65" i="14" l="1"/>
  <c r="U66" i="14" l="1"/>
  <c r="U67" i="14" l="1"/>
  <c r="U68" i="14" l="1"/>
  <c r="U69" i="14" l="1"/>
  <c r="U70" i="14" l="1"/>
  <c r="U71" i="14" l="1"/>
  <c r="U72" i="14" l="1"/>
  <c r="U73" i="14" l="1"/>
  <c r="U74" i="14" l="1"/>
  <c r="U75" i="14" l="1"/>
  <c r="U76" i="14" l="1"/>
  <c r="U77" i="14" l="1"/>
  <c r="U78" i="14" l="1"/>
  <c r="U79" i="14" l="1"/>
  <c r="U80" i="14" l="1"/>
  <c r="U81" i="14" l="1"/>
  <c r="U82" i="14" l="1"/>
  <c r="U83" i="14" l="1"/>
  <c r="U84" i="14" l="1"/>
  <c r="U85" i="14" l="1"/>
  <c r="U86" i="14" l="1"/>
  <c r="U87" i="14" l="1"/>
  <c r="U88" i="14" l="1"/>
  <c r="U89" i="14" l="1"/>
  <c r="U90" i="14" l="1"/>
  <c r="U91" i="14" l="1"/>
  <c r="U92" i="14" l="1"/>
  <c r="U93" i="14" l="1"/>
  <c r="U94" i="14" l="1"/>
  <c r="U95" i="14" l="1"/>
  <c r="U96" i="14" l="1"/>
  <c r="U97" i="14" l="1"/>
  <c r="U98" i="14" l="1"/>
  <c r="U99" i="14" l="1"/>
  <c r="U100" i="14" l="1"/>
  <c r="U101" i="14" l="1"/>
  <c r="U102" i="14" l="1"/>
  <c r="U103" i="14" l="1"/>
  <c r="U104" i="14" l="1"/>
  <c r="U105" i="14" l="1"/>
  <c r="U106" i="14" l="1"/>
  <c r="U107" i="14" l="1"/>
  <c r="U108" i="14" l="1"/>
  <c r="U109" i="14" l="1"/>
  <c r="U110" i="14" l="1"/>
  <c r="U111" i="14" l="1"/>
  <c r="U112" i="14" l="1"/>
  <c r="U113" i="14" l="1"/>
  <c r="U114" i="14" l="1"/>
  <c r="U115" i="14" l="1"/>
  <c r="U116" i="14" l="1"/>
  <c r="U117" i="14" l="1"/>
  <c r="U118" i="14" l="1"/>
</calcChain>
</file>

<file path=xl/sharedStrings.xml><?xml version="1.0" encoding="utf-8"?>
<sst xmlns="http://schemas.openxmlformats.org/spreadsheetml/2006/main" count="1340" uniqueCount="155">
  <si>
    <t>Ar</t>
  </si>
  <si>
    <t>P</t>
  </si>
  <si>
    <t>K</t>
  </si>
  <si>
    <t>S</t>
  </si>
  <si>
    <t>Si</t>
  </si>
  <si>
    <t>Na</t>
  </si>
  <si>
    <t>Be</t>
  </si>
  <si>
    <t>H</t>
  </si>
  <si>
    <t>Cl</t>
  </si>
  <si>
    <t>Sc</t>
  </si>
  <si>
    <t>F</t>
  </si>
  <si>
    <t>Mg</t>
  </si>
  <si>
    <t>Ca</t>
  </si>
  <si>
    <t>C</t>
  </si>
  <si>
    <t>34m</t>
  </si>
  <si>
    <t>Al</t>
  </si>
  <si>
    <t>N</t>
  </si>
  <si>
    <t>Mn</t>
  </si>
  <si>
    <t>Cr</t>
  </si>
  <si>
    <t>Fe</t>
  </si>
  <si>
    <t>V</t>
  </si>
  <si>
    <t>Ti</t>
  </si>
  <si>
    <t>Co</t>
  </si>
  <si>
    <t>Exposure Rate</t>
  </si>
  <si>
    <t>p/sec</t>
  </si>
  <si>
    <t xml:space="preserve">Exposure  </t>
  </si>
  <si>
    <t xml:space="preserve">p </t>
  </si>
  <si>
    <t>Correction for Decay during Exposure and Cooldown</t>
  </si>
  <si>
    <t>Assume Uniform Exposure</t>
  </si>
  <si>
    <t>Days</t>
  </si>
  <si>
    <t>Hours</t>
  </si>
  <si>
    <t>Seconds</t>
  </si>
  <si>
    <t>Exposure Time</t>
  </si>
  <si>
    <t>Cooldown Time</t>
  </si>
  <si>
    <t>Element</t>
  </si>
  <si>
    <t>Atomic #</t>
  </si>
  <si>
    <t>Isotope</t>
  </si>
  <si>
    <t>HalfLife</t>
  </si>
  <si>
    <t>sec</t>
  </si>
  <si>
    <t>Mo</t>
  </si>
  <si>
    <t>Tc</t>
  </si>
  <si>
    <t>99m</t>
  </si>
  <si>
    <t>Ni</t>
  </si>
  <si>
    <t>Nb</t>
  </si>
  <si>
    <t>Zr</t>
  </si>
  <si>
    <t>52m</t>
  </si>
  <si>
    <t>Sr</t>
  </si>
  <si>
    <t>87m</t>
  </si>
  <si>
    <t>Y</t>
  </si>
  <si>
    <t>85m</t>
  </si>
  <si>
    <t>Rb</t>
  </si>
  <si>
    <t>Br</t>
  </si>
  <si>
    <t>Kr</t>
  </si>
  <si>
    <t>83m</t>
  </si>
  <si>
    <t>89m</t>
  </si>
  <si>
    <t>Se</t>
  </si>
  <si>
    <t>As</t>
  </si>
  <si>
    <t>Cu</t>
  </si>
  <si>
    <t>84m</t>
  </si>
  <si>
    <t>Ge</t>
  </si>
  <si>
    <t>Ga</t>
  </si>
  <si>
    <t>91m</t>
  </si>
  <si>
    <t>Zn</t>
  </si>
  <si>
    <t>73m</t>
  </si>
  <si>
    <t>95m</t>
  </si>
  <si>
    <t>93m</t>
  </si>
  <si>
    <t>81m</t>
  </si>
  <si>
    <t>88m</t>
  </si>
  <si>
    <t>Natoms</t>
  </si>
  <si>
    <t>Activity(Bq)</t>
  </si>
  <si>
    <t>Half Life (hr)</t>
  </si>
  <si>
    <t>Sp Act pCi/g</t>
  </si>
  <si>
    <t>Exposure Correction</t>
  </si>
  <si>
    <t>Produced Activation</t>
  </si>
  <si>
    <t>Exposure</t>
  </si>
  <si>
    <t>Cooldown</t>
  </si>
  <si>
    <t>Product</t>
  </si>
  <si>
    <t>pCi/gm</t>
  </si>
  <si>
    <t>pCi/gm/p</t>
  </si>
  <si>
    <t>Shielded</t>
  </si>
  <si>
    <t>MARS</t>
  </si>
  <si>
    <t>Ca-20</t>
  </si>
  <si>
    <t>Concrete</t>
  </si>
  <si>
    <t>Unshielded</t>
  </si>
  <si>
    <t>Ca-20/Ca</t>
  </si>
  <si>
    <t>Uns/Shi</t>
  </si>
  <si>
    <t>Unshi</t>
  </si>
  <si>
    <t>MARS15 Built-in Ordinary Concrete</t>
  </si>
  <si>
    <t>Density</t>
  </si>
  <si>
    <t>g/cm^3</t>
  </si>
  <si>
    <t>Wt Fraction</t>
  </si>
  <si>
    <t>O</t>
  </si>
  <si>
    <t>Std Atomic weight</t>
  </si>
  <si>
    <t>Stable Isotopes</t>
  </si>
  <si>
    <t>Mole Fraction</t>
  </si>
  <si>
    <t>Mg-24</t>
  </si>
  <si>
    <t>Mg-25</t>
  </si>
  <si>
    <t>Mg-26</t>
  </si>
  <si>
    <t>Wikipedia</t>
  </si>
  <si>
    <t xml:space="preserve">Magnesium </t>
  </si>
  <si>
    <t>Calcium</t>
  </si>
  <si>
    <t>Ca-42</t>
  </si>
  <si>
    <t>Ca-43</t>
  </si>
  <si>
    <t>Ca-44</t>
  </si>
  <si>
    <t>Ca-40</t>
  </si>
  <si>
    <t>Ca-48</t>
  </si>
  <si>
    <t>For MARS description</t>
  </si>
  <si>
    <t>In Concrete/In metal</t>
  </si>
  <si>
    <t>Consider substituting 1/2 of Ca with Mg</t>
  </si>
  <si>
    <t xml:space="preserve">MARS </t>
  </si>
  <si>
    <t>1/2 Ca</t>
  </si>
  <si>
    <t>Mg for 1/2</t>
  </si>
  <si>
    <t>Ratio</t>
  </si>
  <si>
    <t>Density of 1/2 of Ca</t>
  </si>
  <si>
    <t>gm/cm^3</t>
  </si>
  <si>
    <t>Fraction of</t>
  </si>
  <si>
    <t>Metalic</t>
  </si>
  <si>
    <t xml:space="preserve"> Density</t>
  </si>
  <si>
    <t xml:space="preserve">Mg </t>
  </si>
  <si>
    <t xml:space="preserve">Ca </t>
  </si>
  <si>
    <t xml:space="preserve">Conc </t>
  </si>
  <si>
    <t xml:space="preserve">Ni </t>
  </si>
  <si>
    <t xml:space="preserve">Cr </t>
  </si>
  <si>
    <t xml:space="preserve">Mn </t>
  </si>
  <si>
    <t xml:space="preserve">Mo </t>
  </si>
  <si>
    <t xml:space="preserve">S316 </t>
  </si>
  <si>
    <t xml:space="preserve">Cast </t>
  </si>
  <si>
    <t xml:space="preserve">Fe  </t>
  </si>
  <si>
    <t>MI Steel</t>
  </si>
  <si>
    <t>Error</t>
  </si>
  <si>
    <t>if steel</t>
  </si>
  <si>
    <t>corr den.</t>
  </si>
  <si>
    <t>Half Life</t>
  </si>
  <si>
    <t>Equilibrium Activation</t>
  </si>
  <si>
    <t>pCi/gm/(p/sec)</t>
  </si>
  <si>
    <t>20 years</t>
  </si>
  <si>
    <t>2 hours</t>
  </si>
  <si>
    <t>seconds</t>
  </si>
  <si>
    <t>FracError</t>
  </si>
  <si>
    <t>ProdSum</t>
  </si>
  <si>
    <t>ProdFrac</t>
  </si>
  <si>
    <t>Sum Ca/Ca-40</t>
  </si>
  <si>
    <t>marble</t>
  </si>
  <si>
    <t>Ca-40/Ca</t>
  </si>
  <si>
    <t>MARS built-in Marble Composition</t>
  </si>
  <si>
    <t>Atomic Fraction</t>
  </si>
  <si>
    <t xml:space="preserve">C </t>
  </si>
  <si>
    <t>Isotope Order from Shielded MI Steel</t>
  </si>
  <si>
    <t>no corr</t>
  </si>
  <si>
    <t>Natural Abundance of Zirconium (Zr)</t>
  </si>
  <si>
    <t>Fraction by weight</t>
  </si>
  <si>
    <t>Zr in Concrete</t>
  </si>
  <si>
    <t>at nat abund</t>
  </si>
  <si>
    <t>5 days</t>
  </si>
  <si>
    <t>12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</si>
</sst>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E+00"/>
    <numFmt numFmtId="165" formatCode="0.000000"/>
    <numFmt numFmtId="166" formatCode="0.0000"/>
    <numFmt numFmtId="167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1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18" fillId="0" borderId="0" xfId="0" applyFont="1"/>
    <xf numFmtId="2" fontId="18" fillId="0" borderId="0" xfId="0" applyNumberFormat="1" applyFont="1"/>
    <xf numFmtId="164" fontId="18" fillId="0" borderId="0" xfId="0" applyNumberFormat="1" applyFont="1"/>
    <xf numFmtId="0" fontId="19" fillId="0" borderId="0" xfId="0" applyFont="1"/>
    <xf numFmtId="11" fontId="14" fillId="0" borderId="0" xfId="0" applyNumberFormat="1" applyFont="1"/>
    <xf numFmtId="11" fontId="20" fillId="0" borderId="0" xfId="0" applyNumberFormat="1" applyFont="1" applyFill="1"/>
    <xf numFmtId="11" fontId="20" fillId="0" borderId="0" xfId="0" applyNumberFormat="1" applyFont="1"/>
    <xf numFmtId="166" fontId="0" fillId="0" borderId="0" xfId="0" applyNumberFormat="1"/>
    <xf numFmtId="167" fontId="0" fillId="0" borderId="0" xfId="0" applyNumberFormat="1"/>
    <xf numFmtId="11" fontId="18" fillId="0" borderId="0" xfId="0" applyNumberFormat="1" applyFont="1"/>
    <xf numFmtId="11" fontId="21" fillId="0" borderId="0" xfId="0" applyNumberFormat="1" applyFont="1"/>
    <xf numFmtId="0" fontId="0" fillId="0" borderId="0" xfId="0" applyAlignment="1"/>
    <xf numFmtId="0" fontId="20" fillId="0" borderId="0" xfId="0" applyFont="1"/>
    <xf numFmtId="11" fontId="22" fillId="0" borderId="0" xfId="0" applyNumberFormat="1" applyFont="1"/>
    <xf numFmtId="0" fontId="0" fillId="0" borderId="0" xfId="0" applyAlignment="1">
      <alignment horizontal="center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Equilibrium</a:t>
            </a:r>
            <a:r>
              <a:rPr lang="en-US" baseline="0"/>
              <a:t> Activation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'shi-zr'!$R$3:$R$61</c:f>
              <c:numCache>
                <c:formatCode>0.00E+00</c:formatCode>
                <c:ptCount val="59"/>
                <c:pt idx="0">
                  <c:v>677807.36401767482</c:v>
                </c:pt>
                <c:pt idx="1">
                  <c:v>428482.1899140008</c:v>
                </c:pt>
                <c:pt idx="2">
                  <c:v>264803.91951669607</c:v>
                </c:pt>
                <c:pt idx="3">
                  <c:v>145305.91413401801</c:v>
                </c:pt>
                <c:pt idx="4">
                  <c:v>131204.79099979307</c:v>
                </c:pt>
                <c:pt idx="5">
                  <c:v>358782.79315576353</c:v>
                </c:pt>
                <c:pt idx="6">
                  <c:v>63808.466949176116</c:v>
                </c:pt>
                <c:pt idx="7">
                  <c:v>60731.241121154468</c:v>
                </c:pt>
                <c:pt idx="8">
                  <c:v>123416.14196503548</c:v>
                </c:pt>
                <c:pt idx="9">
                  <c:v>47029.907227910706</c:v>
                </c:pt>
                <c:pt idx="10">
                  <c:v>219331.07427414623</c:v>
                </c:pt>
                <c:pt idx="11">
                  <c:v>116664.76779291741</c:v>
                </c:pt>
                <c:pt idx="12">
                  <c:v>121228.86002450733</c:v>
                </c:pt>
                <c:pt idx="13">
                  <c:v>41172.455670600699</c:v>
                </c:pt>
                <c:pt idx="14">
                  <c:v>30212.241289394718</c:v>
                </c:pt>
                <c:pt idx="15">
                  <c:v>30160.068367634798</c:v>
                </c:pt>
                <c:pt idx="16">
                  <c:v>33625.598998266847</c:v>
                </c:pt>
                <c:pt idx="17">
                  <c:v>18473.015104091304</c:v>
                </c:pt>
                <c:pt idx="18">
                  <c:v>47748.322246968273</c:v>
                </c:pt>
                <c:pt idx="19">
                  <c:v>16308.381439074152</c:v>
                </c:pt>
                <c:pt idx="20">
                  <c:v>65848.622797040822</c:v>
                </c:pt>
                <c:pt idx="21">
                  <c:v>13131.423749764957</c:v>
                </c:pt>
                <c:pt idx="22">
                  <c:v>13757.30634748231</c:v>
                </c:pt>
                <c:pt idx="23">
                  <c:v>21869.699502278978</c:v>
                </c:pt>
                <c:pt idx="24">
                  <c:v>8704.1938860988103</c:v>
                </c:pt>
                <c:pt idx="25">
                  <c:v>24248.97429580897</c:v>
                </c:pt>
                <c:pt idx="26">
                  <c:v>14143.727818940781</c:v>
                </c:pt>
                <c:pt idx="27">
                  <c:v>13160.25011407459</c:v>
                </c:pt>
                <c:pt idx="28">
                  <c:v>3955.9036314259902</c:v>
                </c:pt>
                <c:pt idx="29">
                  <c:v>4789.4951787662376</c:v>
                </c:pt>
                <c:pt idx="30">
                  <c:v>3225.0642070290551</c:v>
                </c:pt>
                <c:pt idx="31">
                  <c:v>7262.7434100639066</c:v>
                </c:pt>
                <c:pt idx="32">
                  <c:v>2515.0647603252723</c:v>
                </c:pt>
                <c:pt idx="33">
                  <c:v>2516.2446761883407</c:v>
                </c:pt>
                <c:pt idx="34">
                  <c:v>2249.6578944299408</c:v>
                </c:pt>
                <c:pt idx="35">
                  <c:v>4180.3352403743629</c:v>
                </c:pt>
                <c:pt idx="36">
                  <c:v>4204.9316619706378</c:v>
                </c:pt>
                <c:pt idx="37">
                  <c:v>3810.7635555588595</c:v>
                </c:pt>
                <c:pt idx="38">
                  <c:v>2079.1126937882755</c:v>
                </c:pt>
                <c:pt idx="39">
                  <c:v>7340.5921437848629</c:v>
                </c:pt>
                <c:pt idx="40">
                  <c:v>2399.4934240759962</c:v>
                </c:pt>
                <c:pt idx="41">
                  <c:v>1234.8188509499969</c:v>
                </c:pt>
                <c:pt idx="42">
                  <c:v>7055.8833287052921</c:v>
                </c:pt>
                <c:pt idx="43">
                  <c:v>4034.9634157851906</c:v>
                </c:pt>
                <c:pt idx="44">
                  <c:v>914.55164809419614</c:v>
                </c:pt>
                <c:pt idx="45">
                  <c:v>1220.1751858303276</c:v>
                </c:pt>
                <c:pt idx="46">
                  <c:v>929.83714851565139</c:v>
                </c:pt>
                <c:pt idx="47">
                  <c:v>625.55638023016343</c:v>
                </c:pt>
                <c:pt idx="48">
                  <c:v>4907.8180155682367</c:v>
                </c:pt>
                <c:pt idx="49">
                  <c:v>595.13248431731802</c:v>
                </c:pt>
                <c:pt idx="50">
                  <c:v>75920.818002803586</c:v>
                </c:pt>
                <c:pt idx="51">
                  <c:v>9211.2329437774642</c:v>
                </c:pt>
                <c:pt idx="52">
                  <c:v>228.65403979878164</c:v>
                </c:pt>
                <c:pt idx="53">
                  <c:v>722.40670753821064</c:v>
                </c:pt>
                <c:pt idx="54">
                  <c:v>167.65608261927025</c:v>
                </c:pt>
                <c:pt idx="55">
                  <c:v>5719.7031181439461</c:v>
                </c:pt>
                <c:pt idx="56">
                  <c:v>668.18797666224611</c:v>
                </c:pt>
                <c:pt idx="57">
                  <c:v>137.15675429025055</c:v>
                </c:pt>
                <c:pt idx="58">
                  <c:v>2158.1262818525443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6-46B3-9CFC-03FD18A54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602496"/>
        <c:axId val="661605120"/>
      </c:barChart>
      <c:catAx>
        <c:axId val="661602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05120"/>
        <c:crosses val="autoZero"/>
        <c:auto val="1"/>
        <c:lblAlgn val="ctr"/>
        <c:lblOffset val="100"/>
        <c:noMultiLvlLbl val="0"/>
      </c:catAx>
      <c:valAx>
        <c:axId val="66160512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Activation</a:t>
                </a:r>
                <a:r>
                  <a:rPr lang="en-US" baseline="0"/>
                  <a:t> (pCi/gm)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0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586740</xdr:colOff>
      <xdr:row>119</xdr:row>
      <xdr:rowOff>53340</xdr:rowOff>
    </xdr:from>
    <xdr:to>
      <xdr:col>20</xdr:col>
      <xdr:colOff>281940</xdr:colOff>
      <xdr:row>134</xdr:row>
      <xdr:rowOff>53340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A9B96B-0640-48B5-9A00-B1F5585314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7D277-7458-42C7-A2C1-B2B4B87B82D0}">
  <dimension ref="A2:I16"/>
  <sheetViews>
    <sheetView workbookViewId="0">
      <selection activeCell="B15" sqref="B15"/>
    </sheetView>
    <sheetView workbookViewId="1"/>
  </sheetViews>
  <sheetFormatPr defaultRowHeight="14.4" x14ac:dyDescent="0.3"/>
  <sheetData>
    <row r="2" spans="1:9" x14ac:dyDescent="0.3">
      <c r="A2" t="s">
        <v>23</v>
      </c>
      <c r="C2" s="1">
        <v>1250000000000</v>
      </c>
      <c r="D2" t="s">
        <v>24</v>
      </c>
    </row>
    <row r="3" spans="1:9" x14ac:dyDescent="0.3">
      <c r="A3" t="s">
        <v>25</v>
      </c>
      <c r="C3" s="1">
        <f>C2*F9</f>
        <v>3.24E+18</v>
      </c>
      <c r="D3" t="s">
        <v>26</v>
      </c>
    </row>
    <row r="4" spans="1:9" x14ac:dyDescent="0.3">
      <c r="C4" s="1"/>
    </row>
    <row r="6" spans="1:9" x14ac:dyDescent="0.3">
      <c r="A6" t="s">
        <v>27</v>
      </c>
    </row>
    <row r="7" spans="1:9" x14ac:dyDescent="0.3">
      <c r="A7" t="s">
        <v>28</v>
      </c>
    </row>
    <row r="8" spans="1:9" x14ac:dyDescent="0.3">
      <c r="D8" t="s">
        <v>29</v>
      </c>
      <c r="E8" t="s">
        <v>30</v>
      </c>
      <c r="F8" t="s">
        <v>31</v>
      </c>
    </row>
    <row r="9" spans="1:9" x14ac:dyDescent="0.3">
      <c r="A9" t="s">
        <v>32</v>
      </c>
      <c r="D9">
        <v>30</v>
      </c>
      <c r="E9">
        <f>24*D9</f>
        <v>720</v>
      </c>
      <c r="F9">
        <f>60*60*E9</f>
        <v>2592000</v>
      </c>
    </row>
    <row r="10" spans="1:9" x14ac:dyDescent="0.3">
      <c r="A10" t="s">
        <v>33</v>
      </c>
      <c r="D10">
        <f>E10/24</f>
        <v>8.3333333333333329E-2</v>
      </c>
      <c r="E10">
        <v>2</v>
      </c>
      <c r="F10">
        <f>60*60*E10</f>
        <v>7200</v>
      </c>
    </row>
    <row r="13" spans="1:9" x14ac:dyDescent="0.3">
      <c r="A13" t="s">
        <v>149</v>
      </c>
    </row>
    <row r="14" spans="1:9" x14ac:dyDescent="0.3">
      <c r="A14" s="1">
        <v>1.2999999999999999E-4</v>
      </c>
      <c r="B14" t="s">
        <v>150</v>
      </c>
    </row>
    <row r="16" spans="1:9" x14ac:dyDescent="0.3">
      <c r="G16" s="20"/>
      <c r="H16" s="20"/>
      <c r="I16" s="20"/>
    </row>
  </sheetData>
  <mergeCells count="1">
    <mergeCell ref="G16:I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C03A7-49A9-472C-9633-C89ABD93BCEB}">
  <dimension ref="A1:Z122"/>
  <sheetViews>
    <sheetView topLeftCell="I43" workbookViewId="0">
      <selection activeCell="U61" sqref="U61"/>
    </sheetView>
    <sheetView workbookViewId="1">
      <selection activeCell="N4" sqref="N4"/>
    </sheetView>
  </sheetViews>
  <sheetFormatPr defaultRowHeight="14.4" x14ac:dyDescent="0.3"/>
  <cols>
    <col min="24" max="24" width="12.6640625" customWidth="1"/>
  </cols>
  <sheetData>
    <row r="1" spans="1:26" x14ac:dyDescent="0.3">
      <c r="A1" t="s">
        <v>34</v>
      </c>
      <c r="B1" t="s">
        <v>35</v>
      </c>
      <c r="C1" t="s">
        <v>36</v>
      </c>
      <c r="D1" t="s">
        <v>68</v>
      </c>
      <c r="E1" t="s">
        <v>69</v>
      </c>
      <c r="F1" t="s">
        <v>70</v>
      </c>
      <c r="G1" t="s">
        <v>71</v>
      </c>
      <c r="H1" t="s">
        <v>129</v>
      </c>
      <c r="I1" t="s">
        <v>71</v>
      </c>
      <c r="J1" s="2" t="s">
        <v>37</v>
      </c>
      <c r="K1" s="20" t="s">
        <v>72</v>
      </c>
      <c r="L1" s="20"/>
      <c r="M1" s="20"/>
      <c r="N1" t="s">
        <v>138</v>
      </c>
      <c r="O1" s="20" t="s">
        <v>73</v>
      </c>
      <c r="P1" s="20"/>
      <c r="R1" s="20" t="s">
        <v>133</v>
      </c>
      <c r="S1" s="20"/>
      <c r="U1" t="s">
        <v>139</v>
      </c>
      <c r="V1" s="14" t="s">
        <v>140</v>
      </c>
      <c r="X1" t="s">
        <v>151</v>
      </c>
      <c r="Y1" s="20" t="s">
        <v>133</v>
      </c>
      <c r="Z1" s="20"/>
    </row>
    <row r="2" spans="1:26" x14ac:dyDescent="0.3">
      <c r="G2" t="s">
        <v>148</v>
      </c>
      <c r="I2" t="s">
        <v>148</v>
      </c>
      <c r="J2" s="2" t="s">
        <v>38</v>
      </c>
      <c r="K2" s="3" t="s">
        <v>74</v>
      </c>
      <c r="L2" s="3" t="s">
        <v>75</v>
      </c>
      <c r="M2" t="s">
        <v>76</v>
      </c>
      <c r="O2" t="s">
        <v>77</v>
      </c>
      <c r="P2" t="s">
        <v>78</v>
      </c>
      <c r="R2" t="s">
        <v>77</v>
      </c>
      <c r="S2" t="s">
        <v>134</v>
      </c>
      <c r="V2" s="14"/>
      <c r="X2" t="s">
        <v>152</v>
      </c>
      <c r="Y2" t="s">
        <v>77</v>
      </c>
      <c r="Z2" t="s">
        <v>134</v>
      </c>
    </row>
    <row r="3" spans="1:26" x14ac:dyDescent="0.3">
      <c r="A3" t="s">
        <v>44</v>
      </c>
      <c r="B3">
        <v>40</v>
      </c>
      <c r="C3">
        <v>89</v>
      </c>
      <c r="D3" s="1">
        <v>569205000000000</v>
      </c>
      <c r="E3" s="1">
        <v>1397720000</v>
      </c>
      <c r="F3" s="1">
        <v>78.41</v>
      </c>
      <c r="G3" s="1">
        <v>959079</v>
      </c>
      <c r="H3" s="1">
        <v>5378.78</v>
      </c>
      <c r="I3" s="1">
        <f>G3</f>
        <v>959079</v>
      </c>
      <c r="J3" s="1">
        <f t="shared" ref="J3:J4" si="0">F3*60*60</f>
        <v>282275.99999999994</v>
      </c>
      <c r="K3">
        <f>J3/LN(2)/Notes!$F$9*(1-EXP(-Notes!$F$9*LN(2)/J3))</f>
        <v>0.15684309855845618</v>
      </c>
      <c r="L3">
        <f>EXP(-Notes!$F$10*LN(2)/J3)</f>
        <v>0.98247530449997145</v>
      </c>
      <c r="M3">
        <f t="shared" ref="M3:M4" si="1">K3*L3</f>
        <v>0.15409447101493828</v>
      </c>
      <c r="N3" s="13">
        <f t="shared" ref="N3:N4" si="2">H3/G3</f>
        <v>5.6082762733831101E-3</v>
      </c>
      <c r="O3" s="1">
        <f>I3/M3</f>
        <v>6223967.6328622112</v>
      </c>
      <c r="P3">
        <f>O3/Notes!$C$3</f>
        <v>1.9209776644636456E-12</v>
      </c>
      <c r="R3" s="1">
        <f>O3*J3/Notes!$F$9</f>
        <v>677807.36401767482</v>
      </c>
      <c r="S3" s="1">
        <f>R3/Notes!$C$2</f>
        <v>5.4224589121413988E-7</v>
      </c>
      <c r="U3" s="1">
        <f>R3</f>
        <v>677807.36401767482</v>
      </c>
      <c r="V3" s="14">
        <f>U3/$U$65</f>
        <v>0.2042099884258522</v>
      </c>
      <c r="Y3" s="1">
        <f>Notes!$A$14*R3</f>
        <v>88.114957322297712</v>
      </c>
      <c r="Z3" s="1">
        <f>Notes!$A$14*S3</f>
        <v>7.0491965857838172E-11</v>
      </c>
    </row>
    <row r="4" spans="1:26" x14ac:dyDescent="0.3">
      <c r="A4" t="s">
        <v>46</v>
      </c>
      <c r="B4">
        <v>38</v>
      </c>
      <c r="C4" t="s">
        <v>47</v>
      </c>
      <c r="D4" s="1">
        <v>8032130000000</v>
      </c>
      <c r="E4" s="1">
        <v>550165000</v>
      </c>
      <c r="F4" s="1">
        <v>2.8109999999999999</v>
      </c>
      <c r="G4" s="1">
        <v>377509</v>
      </c>
      <c r="H4" s="1">
        <v>6893.72</v>
      </c>
      <c r="I4" s="1">
        <f>G4</f>
        <v>377509</v>
      </c>
      <c r="J4" s="1">
        <f t="shared" si="0"/>
        <v>10119.6</v>
      </c>
      <c r="K4">
        <f>J4/LN(2)/Notes!$F$9*(1-EXP(-Notes!$F$9*LN(2)/J4))</f>
        <v>5.6325218888039954E-3</v>
      </c>
      <c r="L4">
        <f>EXP(-Notes!$F$10*LN(2)/J4)</f>
        <v>0.6106888574260767</v>
      </c>
      <c r="M4">
        <f t="shared" si="1"/>
        <v>3.4397183567010793E-3</v>
      </c>
      <c r="N4" s="13">
        <f t="shared" si="2"/>
        <v>1.8261074570407595E-2</v>
      </c>
      <c r="O4" s="1">
        <f>I4/M4</f>
        <v>109749973.93741749</v>
      </c>
      <c r="P4">
        <f>O4/Notes!$C$3</f>
        <v>3.3873448746116507E-11</v>
      </c>
      <c r="R4" s="1">
        <f>O4*J4/Notes!$F$9</f>
        <v>428482.1899140008</v>
      </c>
      <c r="S4" s="1">
        <f>R4/Notes!$C$2</f>
        <v>3.4278575193120066E-7</v>
      </c>
      <c r="U4" s="1">
        <f>U3+R4</f>
        <v>1106289.5539316756</v>
      </c>
      <c r="V4" s="14">
        <f t="shared" ref="V4:V67" si="3">U4/$U$65</f>
        <v>0.33330322005492047</v>
      </c>
      <c r="Y4" s="1">
        <f>Notes!$A$14*R4</f>
        <v>55.702684688820099</v>
      </c>
      <c r="Z4" s="1">
        <f>Notes!$A$14*S4</f>
        <v>4.4562147751056083E-11</v>
      </c>
    </row>
    <row r="5" spans="1:26" x14ac:dyDescent="0.3">
      <c r="A5" t="s">
        <v>48</v>
      </c>
      <c r="B5">
        <v>39</v>
      </c>
      <c r="C5">
        <v>87</v>
      </c>
      <c r="D5" s="1">
        <v>226342000000000</v>
      </c>
      <c r="E5" s="1">
        <v>546116000</v>
      </c>
      <c r="F5" s="1">
        <v>79.8001</v>
      </c>
      <c r="G5" s="1">
        <v>374730</v>
      </c>
      <c r="H5" s="1">
        <v>3775.69</v>
      </c>
      <c r="I5" s="1">
        <f t="shared" ref="I5:I68" si="4">G5</f>
        <v>374730</v>
      </c>
      <c r="J5" s="1">
        <f t="shared" ref="J5:J68" si="5">F5*60*60</f>
        <v>287280.36000000004</v>
      </c>
      <c r="K5">
        <f>J5/LN(2)/Notes!$F$9*(1-EXP(-Notes!$F$9*LN(2)/J5))</f>
        <v>0.15959144063502295</v>
      </c>
      <c r="L5">
        <f>EXP(-Notes!$F$10*LN(2)/J5)</f>
        <v>0.98277793669839686</v>
      </c>
      <c r="M5">
        <f t="shared" ref="M5:M68" si="6">K5*L5</f>
        <v>0.15684294674201255</v>
      </c>
      <c r="N5" s="13">
        <f t="shared" ref="N5:N68" si="7">H5/G5</f>
        <v>1.0075761214741281E-2</v>
      </c>
      <c r="O5" s="1">
        <f t="shared" ref="O5:O68" si="8">I5/M5</f>
        <v>2389205.3023996353</v>
      </c>
      <c r="P5">
        <f>O5/Notes!$C$3</f>
        <v>7.374090439505047E-13</v>
      </c>
      <c r="R5" s="1">
        <f>O5*J5/Notes!$F$9</f>
        <v>264803.91951669607</v>
      </c>
      <c r="S5" s="1">
        <f>R5/Notes!$C$2</f>
        <v>2.1184313561335685E-7</v>
      </c>
      <c r="U5" s="1">
        <f t="shared" ref="U5:U68" si="9">U4+R5</f>
        <v>1371093.4734483717</v>
      </c>
      <c r="V5" s="14">
        <f t="shared" si="3"/>
        <v>0.41308341751263755</v>
      </c>
      <c r="Y5" s="1">
        <f>Notes!$A$14*R5</f>
        <v>34.424509537170486</v>
      </c>
      <c r="Z5" s="1">
        <f>Notes!$A$14*S5</f>
        <v>2.7539607629736386E-11</v>
      </c>
    </row>
    <row r="6" spans="1:26" x14ac:dyDescent="0.3">
      <c r="A6" t="s">
        <v>48</v>
      </c>
      <c r="B6">
        <v>39</v>
      </c>
      <c r="C6">
        <v>86</v>
      </c>
      <c r="D6" s="1">
        <v>21288800000000</v>
      </c>
      <c r="E6" s="1">
        <v>278085000</v>
      </c>
      <c r="F6" s="1">
        <v>14.74</v>
      </c>
      <c r="G6" s="1">
        <v>190815</v>
      </c>
      <c r="H6" s="1">
        <v>2741.34</v>
      </c>
      <c r="I6" s="1">
        <f t="shared" si="4"/>
        <v>190815</v>
      </c>
      <c r="J6" s="1">
        <f t="shared" si="5"/>
        <v>53064</v>
      </c>
      <c r="K6">
        <f>J6/LN(2)/Notes!$F$9*(1-EXP(-Notes!$F$9*LN(2)/J6))</f>
        <v>2.9535173475976773E-2</v>
      </c>
      <c r="L6">
        <f>EXP(-Notes!$F$10*LN(2)/J6)</f>
        <v>0.91023741219891452</v>
      </c>
      <c r="M6">
        <f t="shared" si="6"/>
        <v>2.6884019873619117E-2</v>
      </c>
      <c r="N6" s="13">
        <f t="shared" si="7"/>
        <v>1.4366480622592563E-2</v>
      </c>
      <c r="O6" s="1">
        <f t="shared" si="8"/>
        <v>7097710.8667905685</v>
      </c>
      <c r="P6">
        <f>O6/Notes!$C$3</f>
        <v>2.1906515020958546E-12</v>
      </c>
      <c r="R6" s="1">
        <f>O6*J6/Notes!$F$9</f>
        <v>145305.91413401801</v>
      </c>
      <c r="S6" s="1">
        <f>R6/Notes!$C$2</f>
        <v>1.162447313072144E-7</v>
      </c>
      <c r="U6" s="1">
        <f t="shared" si="9"/>
        <v>1516399.3875823896</v>
      </c>
      <c r="V6" s="14">
        <f t="shared" si="3"/>
        <v>0.45686122315291666</v>
      </c>
      <c r="Y6" s="1">
        <f>Notes!$A$14*R6</f>
        <v>18.889768837422338</v>
      </c>
      <c r="Z6" s="1">
        <f>Notes!$A$14*S6</f>
        <v>1.511181506993787E-11</v>
      </c>
    </row>
    <row r="7" spans="1:26" x14ac:dyDescent="0.3">
      <c r="A7" t="s">
        <v>48</v>
      </c>
      <c r="B7">
        <v>39</v>
      </c>
      <c r="C7" t="s">
        <v>47</v>
      </c>
      <c r="D7" s="1">
        <v>17269000000000</v>
      </c>
      <c r="E7" s="1">
        <v>248691000</v>
      </c>
      <c r="F7" s="1">
        <v>13.37</v>
      </c>
      <c r="G7" s="1">
        <v>170645</v>
      </c>
      <c r="H7" s="1">
        <v>1719.38</v>
      </c>
      <c r="I7" s="1">
        <f t="shared" si="4"/>
        <v>170645</v>
      </c>
      <c r="J7" s="1">
        <f t="shared" si="5"/>
        <v>48131.999999999993</v>
      </c>
      <c r="K7">
        <f>J7/LN(2)/Notes!$F$9*(1-EXP(-Notes!$F$9*LN(2)/J7))</f>
        <v>2.6790045412063104E-2</v>
      </c>
      <c r="L7">
        <f>EXP(-Notes!$F$10*LN(2)/J7)</f>
        <v>0.90150748097939826</v>
      </c>
      <c r="M7">
        <f t="shared" si="6"/>
        <v>2.4151426354752696E-2</v>
      </c>
      <c r="N7" s="13">
        <f t="shared" si="7"/>
        <v>1.0075771338158165E-2</v>
      </c>
      <c r="O7" s="1">
        <f t="shared" si="8"/>
        <v>7065628.2363388948</v>
      </c>
      <c r="P7">
        <f>O7/Notes!$C$3</f>
        <v>2.1807494556601526E-12</v>
      </c>
      <c r="R7" s="1">
        <f>O7*J7/Notes!$F$9</f>
        <v>131204.79099979307</v>
      </c>
      <c r="S7" s="1">
        <f>R7/Notes!$C$2</f>
        <v>1.0496383279983446E-7</v>
      </c>
      <c r="U7" s="1">
        <f t="shared" si="9"/>
        <v>1647604.1785821826</v>
      </c>
      <c r="V7" s="14">
        <f t="shared" si="3"/>
        <v>0.49639063855004034</v>
      </c>
      <c r="Y7" s="1">
        <f>Notes!$A$14*R7</f>
        <v>17.056622829973097</v>
      </c>
      <c r="Z7" s="1">
        <f>Notes!$A$14*S7</f>
        <v>1.3645298263978478E-11</v>
      </c>
    </row>
    <row r="8" spans="1:26" x14ac:dyDescent="0.3">
      <c r="A8" t="s">
        <v>44</v>
      </c>
      <c r="B8">
        <v>40</v>
      </c>
      <c r="C8">
        <v>88</v>
      </c>
      <c r="D8" s="1">
        <v>1729370000000000</v>
      </c>
      <c r="E8" s="1">
        <v>166354000</v>
      </c>
      <c r="F8" s="1">
        <v>2001.6</v>
      </c>
      <c r="G8" s="1">
        <v>114148</v>
      </c>
      <c r="H8" s="1">
        <v>660.85500000000002</v>
      </c>
      <c r="I8" s="1">
        <f t="shared" si="4"/>
        <v>114148</v>
      </c>
      <c r="J8" s="1">
        <f t="shared" si="5"/>
        <v>7205760</v>
      </c>
      <c r="K8">
        <f>J8/LN(2)/Notes!$F$9*(1-EXP(-Notes!$F$9*LN(2)/J8))</f>
        <v>0.88507950702361338</v>
      </c>
      <c r="L8">
        <f>EXP(-Notes!$F$10*LN(2)/J8)</f>
        <v>0.99930764668116867</v>
      </c>
      <c r="M8">
        <f t="shared" si="6"/>
        <v>0.88446671928949594</v>
      </c>
      <c r="N8" s="13">
        <f t="shared" si="7"/>
        <v>5.7894575463433443E-3</v>
      </c>
      <c r="O8" s="1">
        <f t="shared" si="8"/>
        <v>129058.55868912357</v>
      </c>
      <c r="P8">
        <f>O8/Notes!$C$3</f>
        <v>3.9832888484297402E-14</v>
      </c>
      <c r="R8" s="1">
        <f>O8*J8/Notes!$F$9</f>
        <v>358782.79315576353</v>
      </c>
      <c r="S8" s="1">
        <f>R8/Notes!$C$2</f>
        <v>2.870262345246108E-7</v>
      </c>
      <c r="U8" s="1">
        <f t="shared" si="9"/>
        <v>2006386.9717379462</v>
      </c>
      <c r="V8" s="14">
        <f t="shared" si="3"/>
        <v>0.60448481681839983</v>
      </c>
      <c r="Y8" s="1">
        <f>Notes!$A$14*R8</f>
        <v>46.641763110249258</v>
      </c>
      <c r="Z8" s="1">
        <f>Notes!$A$14*S8</f>
        <v>3.7313410488199402E-11</v>
      </c>
    </row>
    <row r="9" spans="1:26" x14ac:dyDescent="0.3">
      <c r="A9" t="s">
        <v>48</v>
      </c>
      <c r="B9">
        <v>39</v>
      </c>
      <c r="C9">
        <v>90</v>
      </c>
      <c r="D9" s="1">
        <v>43620500000000</v>
      </c>
      <c r="E9" s="1">
        <v>131230000</v>
      </c>
      <c r="F9" s="1">
        <v>64.000100000000003</v>
      </c>
      <c r="G9" s="1">
        <v>90046.6</v>
      </c>
      <c r="H9" s="1">
        <v>1378.81</v>
      </c>
      <c r="I9" s="1">
        <f t="shared" si="4"/>
        <v>90046.6</v>
      </c>
      <c r="J9" s="1">
        <f t="shared" si="5"/>
        <v>230400.36000000002</v>
      </c>
      <c r="K9">
        <f>J9/LN(2)/Notes!$F$9*(1-EXP(-Notes!$F$9*LN(2)/J9))</f>
        <v>0.12818710445310375</v>
      </c>
      <c r="L9">
        <f>EXP(-Notes!$F$10*LN(2)/J9)</f>
        <v>0.97857209520749588</v>
      </c>
      <c r="M9">
        <f t="shared" si="6"/>
        <v>0.12544032338325586</v>
      </c>
      <c r="N9" s="13">
        <f t="shared" si="7"/>
        <v>1.531218280312638E-2</v>
      </c>
      <c r="O9" s="1">
        <f t="shared" si="8"/>
        <v>717844.13154677569</v>
      </c>
      <c r="P9">
        <f>O9/Notes!$C$3</f>
        <v>2.2155683072431347E-13</v>
      </c>
      <c r="R9" s="1">
        <f>O9*J9/Notes!$F$9</f>
        <v>63808.466949176116</v>
      </c>
      <c r="S9" s="1">
        <f>R9/Notes!$C$2</f>
        <v>5.1046773559340891E-8</v>
      </c>
      <c r="U9" s="1">
        <f t="shared" si="9"/>
        <v>2070195.4386871222</v>
      </c>
      <c r="V9" s="14">
        <f t="shared" si="3"/>
        <v>0.62370904923146464</v>
      </c>
      <c r="Y9" s="1">
        <f>Notes!$A$14*R9</f>
        <v>8.2951007033928938</v>
      </c>
      <c r="Z9" s="1">
        <f>Notes!$A$14*S9</f>
        <v>6.6360805627143154E-12</v>
      </c>
    </row>
    <row r="10" spans="1:26" x14ac:dyDescent="0.3">
      <c r="A10" t="s">
        <v>44</v>
      </c>
      <c r="B10">
        <v>40</v>
      </c>
      <c r="C10">
        <v>86</v>
      </c>
      <c r="D10" s="1">
        <v>10060700000000</v>
      </c>
      <c r="E10" s="1">
        <v>117399000</v>
      </c>
      <c r="F10" s="1">
        <v>16.5001</v>
      </c>
      <c r="G10" s="1">
        <v>80556.100000000006</v>
      </c>
      <c r="H10" s="1">
        <v>1238.72</v>
      </c>
      <c r="I10" s="1">
        <f t="shared" si="4"/>
        <v>80556.100000000006</v>
      </c>
      <c r="J10" s="1">
        <f t="shared" si="5"/>
        <v>59400.36</v>
      </c>
      <c r="K10">
        <f>J10/LN(2)/Notes!$F$9*(1-EXP(-Notes!$F$9*LN(2)/J10))</f>
        <v>3.3061961728014226E-2</v>
      </c>
      <c r="L10">
        <f>EXP(-Notes!$F$10*LN(2)/J10)</f>
        <v>0.91941532168785811</v>
      </c>
      <c r="M10">
        <f t="shared" si="6"/>
        <v>3.0397674177793852E-2</v>
      </c>
      <c r="N10" s="13">
        <f t="shared" si="7"/>
        <v>1.5377109865050566E-2</v>
      </c>
      <c r="O10" s="1">
        <f t="shared" si="8"/>
        <v>2650074.4605930396</v>
      </c>
      <c r="P10">
        <f>O10/Notes!$C$3</f>
        <v>8.1792421623241969E-13</v>
      </c>
      <c r="R10" s="1">
        <f>O10*J10/Notes!$F$9</f>
        <v>60731.241121154468</v>
      </c>
      <c r="S10" s="1">
        <f>R10/Notes!$C$2</f>
        <v>4.8584992896923577E-8</v>
      </c>
      <c r="U10" s="1">
        <f t="shared" si="9"/>
        <v>2130926.6798082767</v>
      </c>
      <c r="V10" s="14">
        <f t="shared" si="3"/>
        <v>0.64200617420356099</v>
      </c>
      <c r="Y10" s="1">
        <f>Notes!$A$14*R10</f>
        <v>7.8950613457500802</v>
      </c>
      <c r="Z10" s="1">
        <f>Notes!$A$14*S10</f>
        <v>6.3160490766000648E-12</v>
      </c>
    </row>
    <row r="11" spans="1:26" x14ac:dyDescent="0.3">
      <c r="A11" t="s">
        <v>44</v>
      </c>
      <c r="B11">
        <v>40</v>
      </c>
      <c r="C11">
        <v>87</v>
      </c>
      <c r="D11" s="1">
        <v>992031000000</v>
      </c>
      <c r="E11" s="1">
        <v>113695000</v>
      </c>
      <c r="F11" s="1">
        <v>1.6799900000000001</v>
      </c>
      <c r="G11" s="1">
        <v>78014.5</v>
      </c>
      <c r="H11" s="1">
        <v>869.62699999999995</v>
      </c>
      <c r="I11" s="1">
        <f t="shared" si="4"/>
        <v>78014.5</v>
      </c>
      <c r="J11" s="12">
        <f t="shared" si="5"/>
        <v>6047.9639999999999</v>
      </c>
      <c r="K11">
        <f>J11/LN(2)/Notes!$F$9*(1-EXP(-Notes!$F$9*LN(2)/J11))</f>
        <v>3.3662683913097909E-3</v>
      </c>
      <c r="L11">
        <f>EXP(-Notes!$F$10*LN(2)/J11)</f>
        <v>0.4381560617339163</v>
      </c>
      <c r="M11">
        <f t="shared" si="6"/>
        <v>1.4749509010756638E-3</v>
      </c>
      <c r="N11" s="13">
        <f t="shared" si="7"/>
        <v>1.1146991905350928E-2</v>
      </c>
      <c r="O11" s="1">
        <f t="shared" si="8"/>
        <v>52892947.109700382</v>
      </c>
      <c r="P11">
        <f>O11/Notes!$C$3</f>
        <v>1.6324983675833453E-11</v>
      </c>
      <c r="R11" s="1">
        <f>O11*J11/Notes!$F$9</f>
        <v>123416.14196503548</v>
      </c>
      <c r="S11" s="1">
        <f>R11/Notes!$C$2</f>
        <v>9.8732913572028378E-8</v>
      </c>
      <c r="U11" s="1">
        <f t="shared" si="9"/>
        <v>2254342.8217733121</v>
      </c>
      <c r="V11" s="14">
        <f t="shared" si="3"/>
        <v>0.67918902328453679</v>
      </c>
      <c r="Y11" s="1">
        <f>Notes!$A$14*R11</f>
        <v>16.044098455454613</v>
      </c>
      <c r="Z11" s="1">
        <f>Notes!$A$14*S11</f>
        <v>1.2835278764363689E-11</v>
      </c>
    </row>
    <row r="12" spans="1:26" x14ac:dyDescent="0.3">
      <c r="A12" t="s">
        <v>46</v>
      </c>
      <c r="B12">
        <v>38</v>
      </c>
      <c r="C12">
        <v>83</v>
      </c>
      <c r="D12" s="1">
        <v>15947500000000</v>
      </c>
      <c r="E12" s="1">
        <v>94741000</v>
      </c>
      <c r="F12" s="1">
        <v>32.4099</v>
      </c>
      <c r="G12" s="1">
        <v>65008.800000000003</v>
      </c>
      <c r="H12" s="1">
        <v>1266.95</v>
      </c>
      <c r="I12" s="1">
        <f t="shared" si="4"/>
        <v>65008.800000000003</v>
      </c>
      <c r="J12" s="1">
        <f t="shared" si="5"/>
        <v>116675.64</v>
      </c>
      <c r="K12">
        <f>J12/LN(2)/Notes!$F$9*(1-EXP(-Notes!$F$9*LN(2)/J12))</f>
        <v>6.4941100561365414E-2</v>
      </c>
      <c r="L12">
        <f>EXP(-Notes!$F$10*LN(2)/J12)</f>
        <v>0.95812810062081222</v>
      </c>
      <c r="M12">
        <f t="shared" si="6"/>
        <v>6.2221893333086205E-2</v>
      </c>
      <c r="N12" s="13">
        <f t="shared" si="7"/>
        <v>1.9488899964312523E-2</v>
      </c>
      <c r="O12" s="1">
        <f t="shared" si="8"/>
        <v>1044789.80817885</v>
      </c>
      <c r="P12">
        <f>O12/Notes!$C$3</f>
        <v>3.224659901786574E-13</v>
      </c>
      <c r="R12" s="1">
        <f>O12*J12/Notes!$F$9</f>
        <v>47029.907227910706</v>
      </c>
      <c r="S12" s="1">
        <f>R12/Notes!$C$2</f>
        <v>3.7623925782328563E-8</v>
      </c>
      <c r="U12" s="1">
        <f t="shared" si="9"/>
        <v>2301372.7290012226</v>
      </c>
      <c r="V12" s="14">
        <f t="shared" si="3"/>
        <v>0.69335820662558723</v>
      </c>
      <c r="Y12" s="1">
        <f>Notes!$A$14*R12</f>
        <v>6.1138879396283912</v>
      </c>
      <c r="Z12" s="1">
        <f>Notes!$A$14*S12</f>
        <v>4.8911103517027125E-12</v>
      </c>
    </row>
    <row r="13" spans="1:26" x14ac:dyDescent="0.3">
      <c r="A13" t="s">
        <v>48</v>
      </c>
      <c r="B13">
        <v>39</v>
      </c>
      <c r="C13">
        <v>88</v>
      </c>
      <c r="D13" s="1">
        <v>1085400000000000</v>
      </c>
      <c r="E13" s="1">
        <v>81646700</v>
      </c>
      <c r="F13" s="1">
        <v>2559.61</v>
      </c>
      <c r="G13" s="1">
        <v>56023.8</v>
      </c>
      <c r="H13" s="1">
        <v>529.49099999999999</v>
      </c>
      <c r="I13" s="1">
        <f t="shared" si="4"/>
        <v>56023.8</v>
      </c>
      <c r="J13" s="1">
        <f t="shared" si="5"/>
        <v>9214596</v>
      </c>
      <c r="K13">
        <f>J13/LN(2)/Notes!$F$9*(1-EXP(-Notes!$F$9*LN(2)/J13))</f>
        <v>0.90855017103079205</v>
      </c>
      <c r="L13">
        <f>EXP(-Notes!$F$10*LN(2)/J13)</f>
        <v>0.99945854289607527</v>
      </c>
      <c r="M13">
        <f t="shared" si="6"/>
        <v>0.9080582300864154</v>
      </c>
      <c r="N13" s="13">
        <f t="shared" si="7"/>
        <v>9.4511796772086144E-3</v>
      </c>
      <c r="O13" s="1">
        <f t="shared" si="8"/>
        <v>61696.26367977359</v>
      </c>
      <c r="P13">
        <f>O13/Notes!$C$3</f>
        <v>1.9042056691288144E-14</v>
      </c>
      <c r="R13" s="1">
        <f>O13*J13/Notes!$F$9</f>
        <v>219331.07427414623</v>
      </c>
      <c r="S13" s="1">
        <f>R13/Notes!$C$2</f>
        <v>1.7546485941931697E-7</v>
      </c>
      <c r="U13" s="1">
        <f t="shared" si="9"/>
        <v>2520703.8032753691</v>
      </c>
      <c r="V13" s="14">
        <f t="shared" si="3"/>
        <v>0.75943833280401152</v>
      </c>
      <c r="Y13" s="1">
        <f>Notes!$A$14*R13</f>
        <v>28.513039655639009</v>
      </c>
      <c r="Z13" s="1">
        <f>Notes!$A$14*S13</f>
        <v>2.2810431724511204E-11</v>
      </c>
    </row>
    <row r="14" spans="1:26" x14ac:dyDescent="0.3">
      <c r="A14" t="s">
        <v>46</v>
      </c>
      <c r="B14">
        <v>38</v>
      </c>
      <c r="C14" t="s">
        <v>49</v>
      </c>
      <c r="D14" s="1">
        <v>419772000000</v>
      </c>
      <c r="E14" s="1">
        <v>71704500</v>
      </c>
      <c r="F14" s="1">
        <v>1.12717</v>
      </c>
      <c r="G14" s="1">
        <v>49201.7</v>
      </c>
      <c r="H14" s="1">
        <v>649.43100000000004</v>
      </c>
      <c r="I14" s="1">
        <f t="shared" si="4"/>
        <v>49201.7</v>
      </c>
      <c r="J14" s="12">
        <f t="shared" si="5"/>
        <v>4057.8119999999999</v>
      </c>
      <c r="K14">
        <f>J14/LN(2)/Notes!$F$9*(1-EXP(-Notes!$F$9*LN(2)/J14))</f>
        <v>2.2585591239427955E-3</v>
      </c>
      <c r="L14">
        <f>EXP(-Notes!$F$10*LN(2)/J14)</f>
        <v>0.29232492618758443</v>
      </c>
      <c r="M14">
        <f t="shared" si="6"/>
        <v>6.6023312919687301E-4</v>
      </c>
      <c r="N14" s="13">
        <f t="shared" si="7"/>
        <v>1.3199360997689105E-2</v>
      </c>
      <c r="O14" s="1">
        <f t="shared" si="8"/>
        <v>74521707.294286177</v>
      </c>
      <c r="P14">
        <f>O14/Notes!$C$3</f>
        <v>2.3000526942680919E-11</v>
      </c>
      <c r="R14" s="1">
        <f>O14*J14/Notes!$F$9</f>
        <v>116664.76779291741</v>
      </c>
      <c r="S14" s="1">
        <f>R14/Notes!$C$2</f>
        <v>9.3331814234333933E-8</v>
      </c>
      <c r="U14" s="1">
        <f t="shared" si="9"/>
        <v>2637368.5710682864</v>
      </c>
      <c r="V14" s="14">
        <f t="shared" si="3"/>
        <v>0.79458712602378412</v>
      </c>
      <c r="Y14" s="1">
        <f>Notes!$A$14*R14</f>
        <v>15.166419813079262</v>
      </c>
      <c r="Z14" s="1">
        <f>Notes!$A$14*S14</f>
        <v>1.213313585046341E-11</v>
      </c>
    </row>
    <row r="15" spans="1:26" x14ac:dyDescent="0.3">
      <c r="A15" t="s">
        <v>46</v>
      </c>
      <c r="B15">
        <v>38</v>
      </c>
      <c r="C15">
        <v>85</v>
      </c>
      <c r="D15" s="1">
        <v>564696000000000</v>
      </c>
      <c r="E15" s="1">
        <v>69868700</v>
      </c>
      <c r="F15" s="1">
        <v>1556.16</v>
      </c>
      <c r="G15" s="1">
        <v>47942.1</v>
      </c>
      <c r="H15" s="1">
        <v>632.80399999999997</v>
      </c>
      <c r="I15" s="1">
        <f t="shared" si="4"/>
        <v>47942.1</v>
      </c>
      <c r="J15" s="1">
        <f t="shared" si="5"/>
        <v>5602176</v>
      </c>
      <c r="K15">
        <f>J15/LN(2)/Notes!$F$9*(1-EXP(-Notes!$F$9*LN(2)/J15))</f>
        <v>0.85549932623456271</v>
      </c>
      <c r="L15">
        <f>EXP(-Notes!$F$10*LN(2)/J15)</f>
        <v>0.99910955360690834</v>
      </c>
      <c r="M15">
        <f t="shared" si="6"/>
        <v>0.85473754994522477</v>
      </c>
      <c r="N15" s="13">
        <f t="shared" si="7"/>
        <v>1.3199338368573758E-2</v>
      </c>
      <c r="O15" s="1">
        <f t="shared" si="8"/>
        <v>56089.848870068163</v>
      </c>
      <c r="P15">
        <f>O15/Notes!$C$3</f>
        <v>1.7311681750021037E-14</v>
      </c>
      <c r="R15" s="1">
        <f>O15*J15/Notes!$F$9</f>
        <v>121228.86002450733</v>
      </c>
      <c r="S15" s="1">
        <f>R15/Notes!$C$2</f>
        <v>9.6983088019605865E-8</v>
      </c>
      <c r="U15" s="1">
        <f t="shared" si="9"/>
        <v>2758597.4310927936</v>
      </c>
      <c r="V15" s="14">
        <f t="shared" si="3"/>
        <v>0.83111099020215906</v>
      </c>
      <c r="Y15" s="1">
        <f>Notes!$A$14*R15</f>
        <v>15.759751803185951</v>
      </c>
      <c r="Z15" s="1">
        <f>Notes!$A$14*S15</f>
        <v>1.2607801442548762E-11</v>
      </c>
    </row>
    <row r="16" spans="1:26" x14ac:dyDescent="0.3">
      <c r="A16" t="s">
        <v>48</v>
      </c>
      <c r="B16">
        <v>39</v>
      </c>
      <c r="C16">
        <v>85</v>
      </c>
      <c r="D16" s="1">
        <v>718307000000</v>
      </c>
      <c r="E16" s="1">
        <v>51605800</v>
      </c>
      <c r="F16" s="1">
        <v>2.68</v>
      </c>
      <c r="G16" s="1">
        <v>35410.5</v>
      </c>
      <c r="H16" s="1">
        <v>657.98500000000001</v>
      </c>
      <c r="I16" s="1">
        <f t="shared" si="4"/>
        <v>35410.5</v>
      </c>
      <c r="J16" s="1">
        <f t="shared" si="5"/>
        <v>9648</v>
      </c>
      <c r="K16">
        <f>J16/LN(2)/Notes!$F$9*(1-EXP(-Notes!$F$9*LN(2)/J16))</f>
        <v>5.370031541086698E-3</v>
      </c>
      <c r="L16">
        <f>EXP(-Notes!$F$10*LN(2)/J16)</f>
        <v>0.59614341280945604</v>
      </c>
      <c r="M16">
        <f t="shared" si="6"/>
        <v>3.2013089297978467E-3</v>
      </c>
      <c r="N16" s="13">
        <f t="shared" si="7"/>
        <v>1.8581635390632723E-2</v>
      </c>
      <c r="O16" s="1">
        <f t="shared" si="8"/>
        <v>11061256.74732556</v>
      </c>
      <c r="P16">
        <f>O16/Notes!$C$3</f>
        <v>3.4139681318906051E-12</v>
      </c>
      <c r="R16" s="1">
        <f>O16*J16/Notes!$F$9</f>
        <v>41172.455670600699</v>
      </c>
      <c r="S16" s="1">
        <f>R16/Notes!$C$2</f>
        <v>3.2937964536480561E-8</v>
      </c>
      <c r="U16" s="1">
        <f t="shared" si="9"/>
        <v>2799769.8867633943</v>
      </c>
      <c r="V16" s="14">
        <f t="shared" si="3"/>
        <v>0.84351543893242986</v>
      </c>
      <c r="Y16" s="1">
        <f>Notes!$A$14*R16</f>
        <v>5.3524192371780908</v>
      </c>
      <c r="Z16" s="1">
        <f>Notes!$A$14*S16</f>
        <v>4.2819353897424729E-12</v>
      </c>
    </row>
    <row r="17" spans="1:26" x14ac:dyDescent="0.3">
      <c r="A17" t="s">
        <v>50</v>
      </c>
      <c r="B17">
        <v>37</v>
      </c>
      <c r="C17">
        <v>81</v>
      </c>
      <c r="D17" s="1">
        <v>1115110000000</v>
      </c>
      <c r="E17" s="1">
        <v>46919600</v>
      </c>
      <c r="F17" s="1">
        <v>4.5759999999999996</v>
      </c>
      <c r="G17" s="1">
        <v>32195</v>
      </c>
      <c r="H17" s="1">
        <v>828.96699999999998</v>
      </c>
      <c r="I17" s="1">
        <f t="shared" si="4"/>
        <v>32195</v>
      </c>
      <c r="J17" s="1">
        <f t="shared" si="5"/>
        <v>16473.599999999999</v>
      </c>
      <c r="K17">
        <f>J17/LN(2)/Notes!$F$9*(1-EXP(-Notes!$F$9*LN(2)/J17))</f>
        <v>9.1691284820943006E-3</v>
      </c>
      <c r="L17">
        <f>EXP(-Notes!$F$10*LN(2)/J17)</f>
        <v>0.73863680831785516</v>
      </c>
      <c r="M17">
        <f t="shared" si="6"/>
        <v>6.7726557970704745E-3</v>
      </c>
      <c r="N17" s="13">
        <f t="shared" si="7"/>
        <v>2.5748314955738469E-2</v>
      </c>
      <c r="O17" s="1">
        <f t="shared" si="8"/>
        <v>4753674.3287509177</v>
      </c>
      <c r="P17">
        <f>O17/Notes!$C$3</f>
        <v>1.467183434799666E-12</v>
      </c>
      <c r="R17" s="1">
        <f>O17*J17/Notes!$F$9</f>
        <v>30212.241289394718</v>
      </c>
      <c r="S17" s="1">
        <f>R17/Notes!$C$2</f>
        <v>2.4169793031515774E-8</v>
      </c>
      <c r="U17" s="1">
        <f t="shared" si="9"/>
        <v>2829982.1280527893</v>
      </c>
      <c r="V17" s="14">
        <f t="shared" si="3"/>
        <v>0.85261779126961323</v>
      </c>
      <c r="Y17" s="1">
        <f>Notes!$A$14*R17</f>
        <v>3.927591367621313</v>
      </c>
      <c r="Z17" s="1">
        <f>Notes!$A$14*S17</f>
        <v>3.1420730940970505E-12</v>
      </c>
    </row>
    <row r="18" spans="1:26" x14ac:dyDescent="0.3">
      <c r="A18" t="s">
        <v>48</v>
      </c>
      <c r="B18">
        <v>39</v>
      </c>
      <c r="C18">
        <v>92</v>
      </c>
      <c r="D18" s="1">
        <v>788096000000</v>
      </c>
      <c r="E18" s="1">
        <v>42864600</v>
      </c>
      <c r="F18" s="1">
        <v>3.54</v>
      </c>
      <c r="G18" s="1">
        <v>29412.6</v>
      </c>
      <c r="H18" s="1">
        <v>693.577</v>
      </c>
      <c r="I18" s="1">
        <f t="shared" si="4"/>
        <v>29412.6</v>
      </c>
      <c r="J18" s="1">
        <f t="shared" si="5"/>
        <v>12744</v>
      </c>
      <c r="K18">
        <f>J18/LN(2)/Notes!$F$9*(1-EXP(-Notes!$F$9*LN(2)/J18))</f>
        <v>7.0932506177040699E-3</v>
      </c>
      <c r="L18">
        <f>EXP(-Notes!$F$10*LN(2)/J18)</f>
        <v>0.67596865214056701</v>
      </c>
      <c r="M18">
        <f t="shared" si="6"/>
        <v>4.7948150593446646E-3</v>
      </c>
      <c r="N18" s="13">
        <f t="shared" si="7"/>
        <v>2.3580948301068251E-2</v>
      </c>
      <c r="O18" s="1">
        <f t="shared" si="8"/>
        <v>6134251.1934172474</v>
      </c>
      <c r="P18">
        <f>O18/Notes!$C$3</f>
        <v>1.8932874053756937E-12</v>
      </c>
      <c r="R18" s="1">
        <f>O18*J18/Notes!$F$9</f>
        <v>30160.068367634798</v>
      </c>
      <c r="S18" s="1">
        <f>R18/Notes!$C$2</f>
        <v>2.4128054694107839E-8</v>
      </c>
      <c r="U18" s="1">
        <f t="shared" si="9"/>
        <v>2860142.1964204242</v>
      </c>
      <c r="V18" s="14">
        <f t="shared" si="3"/>
        <v>0.86170442493462762</v>
      </c>
      <c r="Y18" s="1">
        <f>Notes!$A$14*R18</f>
        <v>3.9208088877925236</v>
      </c>
      <c r="Z18" s="1">
        <f>Notes!$A$14*S18</f>
        <v>3.1366471102340186E-12</v>
      </c>
    </row>
    <row r="19" spans="1:26" x14ac:dyDescent="0.3">
      <c r="A19" t="s">
        <v>46</v>
      </c>
      <c r="B19">
        <v>38</v>
      </c>
      <c r="C19">
        <v>82</v>
      </c>
      <c r="D19" s="1">
        <v>125099000000000</v>
      </c>
      <c r="E19" s="1">
        <v>39280400</v>
      </c>
      <c r="F19" s="1">
        <v>613.19799999999998</v>
      </c>
      <c r="G19" s="1">
        <v>26953.200000000001</v>
      </c>
      <c r="H19" s="1">
        <v>594.09</v>
      </c>
      <c r="I19" s="1">
        <f t="shared" si="4"/>
        <v>26953.200000000001</v>
      </c>
      <c r="J19" s="1">
        <f t="shared" si="5"/>
        <v>2207512.7999999998</v>
      </c>
      <c r="K19">
        <f>J19/LN(2)/Notes!$F$9*(1-EXP(-Notes!$F$9*LN(2)/J19))</f>
        <v>0.68421150704209277</v>
      </c>
      <c r="L19">
        <f>EXP(-Notes!$F$10*LN(2)/J19)</f>
        <v>0.99774179220908621</v>
      </c>
      <c r="M19">
        <f t="shared" si="6"/>
        <v>0.68266641528625749</v>
      </c>
      <c r="N19" s="13">
        <f t="shared" si="7"/>
        <v>2.2041538667022839E-2</v>
      </c>
      <c r="O19" s="1">
        <f t="shared" si="8"/>
        <v>39482.241101164931</v>
      </c>
      <c r="P19">
        <f>O19/Notes!$C$3</f>
        <v>1.2185876883075596E-14</v>
      </c>
      <c r="R19" s="1">
        <f>O19*J19/Notes!$F$9</f>
        <v>33625.598998266847</v>
      </c>
      <c r="S19" s="1">
        <f>R19/Notes!$C$2</f>
        <v>2.6900479198613476E-8</v>
      </c>
      <c r="U19" s="1">
        <f t="shared" si="9"/>
        <v>2893767.7954186909</v>
      </c>
      <c r="V19" s="14">
        <f t="shared" si="3"/>
        <v>0.87183515461797956</v>
      </c>
      <c r="Y19" s="1">
        <f>Notes!$A$14*R19</f>
        <v>4.3713278697746896</v>
      </c>
      <c r="Z19" s="1">
        <f>Notes!$A$14*S19</f>
        <v>3.4970622958197517E-12</v>
      </c>
    </row>
    <row r="20" spans="1:26" x14ac:dyDescent="0.3">
      <c r="A20" t="s">
        <v>52</v>
      </c>
      <c r="B20">
        <v>36</v>
      </c>
      <c r="C20">
        <v>79</v>
      </c>
      <c r="D20" s="1">
        <v>6794190000000</v>
      </c>
      <c r="E20" s="1">
        <v>37333300</v>
      </c>
      <c r="F20" s="1">
        <v>35.04</v>
      </c>
      <c r="G20" s="1">
        <v>25617.1</v>
      </c>
      <c r="H20" s="1">
        <v>857.25300000000004</v>
      </c>
      <c r="I20" s="1">
        <f t="shared" si="4"/>
        <v>25617.1</v>
      </c>
      <c r="J20" s="1">
        <f t="shared" si="5"/>
        <v>126144</v>
      </c>
      <c r="K20">
        <f>J20/LN(2)/Notes!$F$9*(1-EXP(-Notes!$F$9*LN(2)/J20))</f>
        <v>7.0211112857354888E-2</v>
      </c>
      <c r="L20">
        <f>EXP(-Notes!$F$10*LN(2)/J20)</f>
        <v>0.96120920822705369</v>
      </c>
      <c r="M20">
        <f t="shared" si="6"/>
        <v>6.7487568198358397E-2</v>
      </c>
      <c r="N20" s="13">
        <f t="shared" si="7"/>
        <v>3.3464092344566716E-2</v>
      </c>
      <c r="O20" s="1">
        <f t="shared" si="8"/>
        <v>379582.50213886239</v>
      </c>
      <c r="P20">
        <f>O20/Notes!$C$3</f>
        <v>1.171550932527353E-13</v>
      </c>
      <c r="R20" s="1">
        <f>O20*J20/Notes!$F$9</f>
        <v>18473.015104091304</v>
      </c>
      <c r="S20" s="1">
        <f>R20/Notes!$C$2</f>
        <v>1.4778412083273044E-8</v>
      </c>
      <c r="U20" s="1">
        <f t="shared" si="9"/>
        <v>2912240.8105227822</v>
      </c>
      <c r="V20" s="14">
        <f t="shared" si="3"/>
        <v>0.87740070967220096</v>
      </c>
      <c r="Y20" s="1">
        <f>Notes!$A$14*R20</f>
        <v>2.4014919635318694</v>
      </c>
      <c r="Z20" s="1">
        <f>Notes!$A$14*S20</f>
        <v>1.9211935708254956E-12</v>
      </c>
    </row>
    <row r="21" spans="1:26" x14ac:dyDescent="0.3">
      <c r="A21" t="s">
        <v>48</v>
      </c>
      <c r="B21">
        <v>39</v>
      </c>
      <c r="C21">
        <v>91</v>
      </c>
      <c r="D21" s="1">
        <v>218784000000000</v>
      </c>
      <c r="E21" s="1">
        <v>29998300</v>
      </c>
      <c r="F21" s="1">
        <v>1404.24</v>
      </c>
      <c r="G21" s="1">
        <v>20584</v>
      </c>
      <c r="H21" s="1">
        <v>353.07</v>
      </c>
      <c r="I21" s="1">
        <f t="shared" si="4"/>
        <v>20584</v>
      </c>
      <c r="J21" s="1">
        <f t="shared" si="5"/>
        <v>5055264</v>
      </c>
      <c r="K21">
        <f>J21/LN(2)/Notes!$F$9*(1-EXP(-Notes!$F$9*LN(2)/J21))</f>
        <v>0.8416068173127178</v>
      </c>
      <c r="L21">
        <f>EXP(-Notes!$F$10*LN(2)/J21)</f>
        <v>0.99901326675125657</v>
      </c>
      <c r="M21">
        <f t="shared" si="6"/>
        <v>0.84077637588370624</v>
      </c>
      <c r="N21" s="13">
        <f t="shared" si="7"/>
        <v>1.7152642829382045E-2</v>
      </c>
      <c r="O21" s="1">
        <f t="shared" si="8"/>
        <v>24482.13412081778</v>
      </c>
      <c r="P21">
        <f>O21/Notes!$C$3</f>
        <v>7.5562142348203028E-15</v>
      </c>
      <c r="R21" s="1">
        <f>O21*J21/Notes!$F$9</f>
        <v>47748.322246968273</v>
      </c>
      <c r="S21" s="1">
        <f>R21/Notes!$C$2</f>
        <v>3.8198657797574617E-8</v>
      </c>
      <c r="U21" s="1">
        <f t="shared" si="9"/>
        <v>2959989.1327697504</v>
      </c>
      <c r="V21" s="14">
        <f t="shared" si="3"/>
        <v>0.89178633728711876</v>
      </c>
      <c r="Y21" s="1">
        <f>Notes!$A$14*R21</f>
        <v>6.2072818921058746</v>
      </c>
      <c r="Z21" s="1">
        <f>Notes!$A$14*S21</f>
        <v>4.9658255136846998E-12</v>
      </c>
    </row>
    <row r="22" spans="1:26" x14ac:dyDescent="0.3">
      <c r="A22" t="s">
        <v>48</v>
      </c>
      <c r="B22">
        <v>39</v>
      </c>
      <c r="C22">
        <v>93</v>
      </c>
      <c r="D22" s="1">
        <v>1582110000000</v>
      </c>
      <c r="E22" s="1">
        <v>29923400</v>
      </c>
      <c r="F22" s="1">
        <v>10.18</v>
      </c>
      <c r="G22" s="1">
        <v>20532.599999999999</v>
      </c>
      <c r="H22" s="1">
        <v>654.34500000000003</v>
      </c>
      <c r="I22" s="1">
        <f t="shared" si="4"/>
        <v>20532.599999999999</v>
      </c>
      <c r="J22" s="1">
        <f t="shared" si="5"/>
        <v>36648</v>
      </c>
      <c r="K22">
        <f>J22/LN(2)/Notes!$F$9*(1-EXP(-Notes!$F$9*LN(2)/J22))</f>
        <v>2.0398104883680067E-2</v>
      </c>
      <c r="L22">
        <f>EXP(-Notes!$F$10*LN(2)/J22)</f>
        <v>0.87268708134736306</v>
      </c>
      <c r="M22">
        <f t="shared" si="6"/>
        <v>1.780116261595615E-2</v>
      </c>
      <c r="N22" s="13">
        <f t="shared" si="7"/>
        <v>3.1868589462610682E-2</v>
      </c>
      <c r="O22" s="1">
        <f t="shared" si="8"/>
        <v>1153441.5163195864</v>
      </c>
      <c r="P22">
        <f>O22/Notes!$C$3</f>
        <v>3.5600046799987236E-13</v>
      </c>
      <c r="R22" s="1">
        <f>O22*J22/Notes!$F$9</f>
        <v>16308.381439074152</v>
      </c>
      <c r="S22" s="1">
        <f>R22/Notes!$C$2</f>
        <v>1.3046705151259322E-8</v>
      </c>
      <c r="U22" s="1">
        <f t="shared" si="9"/>
        <v>2976297.5142088244</v>
      </c>
      <c r="V22" s="14">
        <f t="shared" si="3"/>
        <v>0.8966997309173933</v>
      </c>
      <c r="Y22" s="1">
        <f>Notes!$A$14*R22</f>
        <v>2.1200895870796397</v>
      </c>
      <c r="Z22" s="1">
        <f>Notes!$A$14*S22</f>
        <v>1.6960716696637117E-12</v>
      </c>
    </row>
    <row r="23" spans="1:26" x14ac:dyDescent="0.3">
      <c r="A23" t="s">
        <v>50</v>
      </c>
      <c r="B23">
        <v>37</v>
      </c>
      <c r="C23">
        <v>83</v>
      </c>
      <c r="D23" s="1">
        <v>318639000000000</v>
      </c>
      <c r="E23" s="1">
        <v>29655400</v>
      </c>
      <c r="F23" s="1">
        <v>2068.8000000000002</v>
      </c>
      <c r="G23" s="1">
        <v>20348.8</v>
      </c>
      <c r="H23" s="1">
        <v>534.20399999999995</v>
      </c>
      <c r="I23" s="1">
        <f t="shared" si="4"/>
        <v>20348.8</v>
      </c>
      <c r="J23" s="1">
        <f t="shared" si="5"/>
        <v>7447680.0000000009</v>
      </c>
      <c r="K23">
        <f>J23/LN(2)/Notes!$F$9*(1-EXP(-Notes!$F$9*LN(2)/J23))</f>
        <v>0.88852394685606595</v>
      </c>
      <c r="L23">
        <f>EXP(-Notes!$F$10*LN(2)/J23)</f>
        <v>0.99933012858189352</v>
      </c>
      <c r="M23">
        <f t="shared" si="6"/>
        <v>0.8879287500597639</v>
      </c>
      <c r="N23" s="13">
        <f t="shared" si="7"/>
        <v>2.6252358861456201E-2</v>
      </c>
      <c r="O23" s="1">
        <f t="shared" si="8"/>
        <v>22917.154105698661</v>
      </c>
      <c r="P23">
        <f>O23/Notes!$C$3</f>
        <v>7.0731957116353889E-15</v>
      </c>
      <c r="R23" s="1">
        <f>O23*J23/Notes!$F$9</f>
        <v>65848.622797040822</v>
      </c>
      <c r="S23" s="1">
        <f>R23/Notes!$C$2</f>
        <v>5.2678898237632657E-8</v>
      </c>
      <c r="U23" s="1">
        <f t="shared" si="9"/>
        <v>3042146.1370058651</v>
      </c>
      <c r="V23" s="14">
        <f t="shared" si="3"/>
        <v>0.91653862204353242</v>
      </c>
      <c r="Y23" s="1">
        <f>Notes!$A$14*R23</f>
        <v>8.5603209636153057</v>
      </c>
      <c r="Z23" s="1">
        <f>Notes!$A$14*S23</f>
        <v>6.8482567708922448E-12</v>
      </c>
    </row>
    <row r="24" spans="1:26" x14ac:dyDescent="0.3">
      <c r="A24" t="s">
        <v>51</v>
      </c>
      <c r="B24">
        <v>35</v>
      </c>
      <c r="C24">
        <v>77</v>
      </c>
      <c r="D24" s="1">
        <v>7980950000000</v>
      </c>
      <c r="E24" s="1">
        <v>26941900</v>
      </c>
      <c r="F24" s="1">
        <v>57.036000000000001</v>
      </c>
      <c r="G24" s="1">
        <v>18486.8</v>
      </c>
      <c r="H24" s="1">
        <v>902.14</v>
      </c>
      <c r="I24" s="1">
        <f t="shared" si="4"/>
        <v>18486.8</v>
      </c>
      <c r="J24" s="1">
        <f t="shared" si="5"/>
        <v>205329.59999999998</v>
      </c>
      <c r="K24">
        <f>J24/LN(2)/Notes!$F$9*(1-EXP(-Notes!$F$9*LN(2)/J24))</f>
        <v>0.11426738263321423</v>
      </c>
      <c r="L24">
        <f>EXP(-Notes!$F$10*LN(2)/J24)</f>
        <v>0.97598739969901982</v>
      </c>
      <c r="M24">
        <f t="shared" si="6"/>
        <v>0.1115235256466037</v>
      </c>
      <c r="N24" s="13">
        <f t="shared" si="7"/>
        <v>4.879914317242573E-2</v>
      </c>
      <c r="O24" s="1">
        <f t="shared" si="8"/>
        <v>165765.92152028141</v>
      </c>
      <c r="P24">
        <f>O24/Notes!$C$3</f>
        <v>5.1162321456876977E-14</v>
      </c>
      <c r="R24" s="1">
        <f>O24*J24/Notes!$F$9</f>
        <v>13131.423749764957</v>
      </c>
      <c r="S24" s="1">
        <f>R24/Notes!$C$2</f>
        <v>1.0505138999811965E-8</v>
      </c>
      <c r="U24" s="1">
        <f t="shared" si="9"/>
        <v>3055277.56075563</v>
      </c>
      <c r="V24" s="14">
        <f t="shared" si="3"/>
        <v>0.92049486099033229</v>
      </c>
      <c r="Y24" s="1">
        <f>Notes!$A$14*R24</f>
        <v>1.7070850874694443</v>
      </c>
      <c r="Z24" s="1">
        <f>Notes!$A$14*S24</f>
        <v>1.3656680699755554E-12</v>
      </c>
    </row>
    <row r="25" spans="1:26" x14ac:dyDescent="0.3">
      <c r="A25" t="s">
        <v>48</v>
      </c>
      <c r="B25">
        <v>39</v>
      </c>
      <c r="C25" t="s">
        <v>49</v>
      </c>
      <c r="D25" s="1">
        <v>548916000000</v>
      </c>
      <c r="E25" s="1">
        <v>21746700</v>
      </c>
      <c r="F25" s="1">
        <v>4.8599899999999998</v>
      </c>
      <c r="G25" s="1">
        <v>14922</v>
      </c>
      <c r="H25" s="1">
        <v>277.27499999999998</v>
      </c>
      <c r="I25" s="1">
        <f t="shared" si="4"/>
        <v>14922</v>
      </c>
      <c r="J25" s="1">
        <f t="shared" si="5"/>
        <v>17495.964</v>
      </c>
      <c r="K25">
        <f>J25/LN(2)/Notes!$F$9*(1-EXP(-Notes!$F$9*LN(2)/J25))</f>
        <v>9.7381714885693797E-3</v>
      </c>
      <c r="L25">
        <f>EXP(-Notes!$F$10*LN(2)/J25)</f>
        <v>0.75182902576043709</v>
      </c>
      <c r="M25">
        <f t="shared" si="6"/>
        <v>7.3214399829391822E-3</v>
      </c>
      <c r="N25" s="13">
        <f t="shared" si="7"/>
        <v>1.858162444712505E-2</v>
      </c>
      <c r="O25" s="1">
        <f t="shared" si="8"/>
        <v>2038123.6525563353</v>
      </c>
      <c r="P25">
        <f>O25/Notes!$C$3</f>
        <v>6.2905051004825163E-13</v>
      </c>
      <c r="R25" s="1">
        <f>O25*J25/Notes!$F$9</f>
        <v>13757.30634748231</v>
      </c>
      <c r="S25" s="1">
        <f>R25/Notes!$C$2</f>
        <v>1.1005845077985848E-8</v>
      </c>
      <c r="U25" s="1">
        <f t="shared" si="9"/>
        <v>3069034.8671031124</v>
      </c>
      <c r="V25" s="14">
        <f t="shared" si="3"/>
        <v>0.92463966601773384</v>
      </c>
      <c r="Y25" s="1">
        <f>Notes!$A$14*R25</f>
        <v>1.7884498251727001</v>
      </c>
      <c r="Z25" s="1">
        <f>Notes!$A$14*S25</f>
        <v>1.4307598601381602E-12</v>
      </c>
    </row>
    <row r="26" spans="1:26" x14ac:dyDescent="0.3">
      <c r="A26" t="s">
        <v>52</v>
      </c>
      <c r="B26">
        <v>36</v>
      </c>
      <c r="C26" t="s">
        <v>53</v>
      </c>
      <c r="D26" s="1">
        <v>204887000000</v>
      </c>
      <c r="E26" s="1">
        <v>21557000</v>
      </c>
      <c r="F26" s="1">
        <v>1.82999</v>
      </c>
      <c r="G26" s="1">
        <v>14791.8</v>
      </c>
      <c r="H26" s="1">
        <v>1312.21</v>
      </c>
      <c r="I26" s="1">
        <f t="shared" si="4"/>
        <v>14791.8</v>
      </c>
      <c r="J26" s="12">
        <f t="shared" si="5"/>
        <v>6587.9639999999999</v>
      </c>
      <c r="K26">
        <f>J26/LN(2)/Notes!$F$9*(1-EXP(-Notes!$F$9*LN(2)/J26))</f>
        <v>3.6668298581616588E-3</v>
      </c>
      <c r="L26">
        <f>EXP(-Notes!$F$10*LN(2)/J26)</f>
        <v>0.46881734540239905</v>
      </c>
      <c r="M26">
        <f t="shared" si="6"/>
        <v>1.7190734401456044E-3</v>
      </c>
      <c r="N26" s="13">
        <f t="shared" si="7"/>
        <v>8.8711989075028058E-2</v>
      </c>
      <c r="O26" s="1">
        <f t="shared" si="8"/>
        <v>8604518.9545521364</v>
      </c>
      <c r="P26">
        <f>O26/Notes!$C$3</f>
        <v>2.6557157267136224E-12</v>
      </c>
      <c r="R26" s="1">
        <f>O26*J26/Notes!$F$9</f>
        <v>21869.699502278978</v>
      </c>
      <c r="S26" s="1">
        <f>R26/Notes!$C$2</f>
        <v>1.7495759601823182E-8</v>
      </c>
      <c r="U26" s="1">
        <f t="shared" si="9"/>
        <v>3090904.5666053914</v>
      </c>
      <c r="V26" s="14">
        <f t="shared" si="3"/>
        <v>0.93122857507851065</v>
      </c>
      <c r="Y26" s="1">
        <f>Notes!$A$14*R26</f>
        <v>2.843060935296267</v>
      </c>
      <c r="Z26" s="1">
        <f>Notes!$A$14*S26</f>
        <v>2.2744487482370135E-12</v>
      </c>
    </row>
    <row r="27" spans="1:26" x14ac:dyDescent="0.3">
      <c r="A27" t="s">
        <v>51</v>
      </c>
      <c r="B27">
        <v>35</v>
      </c>
      <c r="C27">
        <v>76</v>
      </c>
      <c r="D27" s="1">
        <v>1413510000000</v>
      </c>
      <c r="E27" s="1">
        <v>16799900</v>
      </c>
      <c r="F27" s="1">
        <v>16.2</v>
      </c>
      <c r="G27" s="1">
        <v>11527.6</v>
      </c>
      <c r="H27" s="1">
        <v>655.75699999999995</v>
      </c>
      <c r="I27" s="1">
        <f t="shared" si="4"/>
        <v>11527.6</v>
      </c>
      <c r="J27" s="1">
        <f t="shared" si="5"/>
        <v>58320</v>
      </c>
      <c r="K27">
        <f>J27/LN(2)/Notes!$F$9*(1-EXP(-Notes!$F$9*LN(2)/J27))</f>
        <v>3.2460638420000326E-2</v>
      </c>
      <c r="L27">
        <f>EXP(-Notes!$F$10*LN(2)/J27)</f>
        <v>0.91798546116766178</v>
      </c>
      <c r="M27">
        <f t="shared" si="6"/>
        <v>2.979839412978072E-2</v>
      </c>
      <c r="N27" s="13">
        <f t="shared" si="7"/>
        <v>5.6885821853638219E-2</v>
      </c>
      <c r="O27" s="1">
        <f t="shared" si="8"/>
        <v>386853.06160439155</v>
      </c>
      <c r="P27">
        <f>O27/Notes!$C$3</f>
        <v>1.1939909308777516E-13</v>
      </c>
      <c r="R27" s="1">
        <f>O27*J27/Notes!$F$9</f>
        <v>8704.1938860988103</v>
      </c>
      <c r="S27" s="1">
        <f>R27/Notes!$C$2</f>
        <v>6.9633551088790484E-9</v>
      </c>
      <c r="U27" s="1">
        <f t="shared" si="9"/>
        <v>3099608.7604914904</v>
      </c>
      <c r="V27" s="14">
        <f t="shared" si="3"/>
        <v>0.93385097699843178</v>
      </c>
      <c r="Y27" s="1">
        <f>Notes!$A$14*R27</f>
        <v>1.1315452051928452</v>
      </c>
      <c r="Z27" s="1">
        <f>Notes!$A$14*S27</f>
        <v>9.052361641542762E-13</v>
      </c>
    </row>
    <row r="28" spans="1:26" x14ac:dyDescent="0.3">
      <c r="A28" t="s">
        <v>44</v>
      </c>
      <c r="B28">
        <v>40</v>
      </c>
      <c r="C28">
        <v>95</v>
      </c>
      <c r="D28" s="1">
        <v>112737000000000</v>
      </c>
      <c r="E28" s="1">
        <v>14124700</v>
      </c>
      <c r="F28" s="1">
        <v>1536.77</v>
      </c>
      <c r="G28" s="1">
        <v>9692</v>
      </c>
      <c r="H28" s="1">
        <v>279.27800000000002</v>
      </c>
      <c r="I28" s="1">
        <f t="shared" si="4"/>
        <v>9692</v>
      </c>
      <c r="J28" s="1">
        <f t="shared" si="5"/>
        <v>5532372</v>
      </c>
      <c r="K28">
        <f>J28/LN(2)/Notes!$F$9*(1-EXP(-Notes!$F$9*LN(2)/J28))</f>
        <v>0.85386296968755659</v>
      </c>
      <c r="L28">
        <f>EXP(-Notes!$F$10*LN(2)/J28)</f>
        <v>0.99909832357953043</v>
      </c>
      <c r="M28">
        <f t="shared" si="6"/>
        <v>0.85309306158147724</v>
      </c>
      <c r="N28" s="13">
        <f t="shared" si="7"/>
        <v>2.8815311597193565E-2</v>
      </c>
      <c r="O28" s="1">
        <f t="shared" si="8"/>
        <v>11361.01140247562</v>
      </c>
      <c r="P28">
        <f>O28/Notes!$C$3</f>
        <v>3.5064850007640804E-15</v>
      </c>
      <c r="R28" s="1">
        <f>O28*J28/Notes!$F$9</f>
        <v>24248.97429580897</v>
      </c>
      <c r="S28" s="1">
        <f>R28/Notes!$C$2</f>
        <v>1.9399179436647176E-8</v>
      </c>
      <c r="U28" s="1">
        <f t="shared" si="9"/>
        <v>3123857.7347872993</v>
      </c>
      <c r="V28" s="14">
        <f t="shared" si="3"/>
        <v>0.94115671462118911</v>
      </c>
      <c r="Y28" s="1">
        <f>Notes!$A$14*R28</f>
        <v>3.1523666584551657</v>
      </c>
      <c r="Z28" s="1">
        <f>Notes!$A$14*S28</f>
        <v>2.5218933267641329E-12</v>
      </c>
    </row>
    <row r="29" spans="1:26" x14ac:dyDescent="0.3">
      <c r="A29" t="s">
        <v>50</v>
      </c>
      <c r="B29">
        <v>37</v>
      </c>
      <c r="C29">
        <v>84</v>
      </c>
      <c r="D29" s="1">
        <v>56969700000000</v>
      </c>
      <c r="E29" s="1">
        <v>13946900</v>
      </c>
      <c r="F29" s="1">
        <v>786.48299999999995</v>
      </c>
      <c r="G29" s="1">
        <v>9570</v>
      </c>
      <c r="H29" s="1">
        <v>314.13200000000001</v>
      </c>
      <c r="I29" s="1">
        <f t="shared" si="4"/>
        <v>9570</v>
      </c>
      <c r="J29" s="1">
        <f t="shared" si="5"/>
        <v>2831338.8</v>
      </c>
      <c r="K29">
        <f>J29/LN(2)/Notes!$F$9*(1-EXP(-Notes!$F$9*LN(2)/J29))</f>
        <v>0.74040680226542444</v>
      </c>
      <c r="L29">
        <f>EXP(-Notes!$F$10*LN(2)/J29)</f>
        <v>0.99823890242676416</v>
      </c>
      <c r="M29">
        <f t="shared" si="6"/>
        <v>0.73910287364274752</v>
      </c>
      <c r="N29" s="13">
        <f t="shared" si="7"/>
        <v>3.2824660397074192E-2</v>
      </c>
      <c r="O29" s="1">
        <f t="shared" si="8"/>
        <v>12948.129876472043</v>
      </c>
      <c r="P29">
        <f>O29/Notes!$C$3</f>
        <v>3.9963363816271736E-15</v>
      </c>
      <c r="R29" s="1">
        <f>O29*J29/Notes!$F$9</f>
        <v>14143.727818940781</v>
      </c>
      <c r="S29" s="1">
        <f>R29/Notes!$C$2</f>
        <v>1.1314982255152625E-8</v>
      </c>
      <c r="U29" s="1">
        <f t="shared" si="9"/>
        <v>3138001.4626062401</v>
      </c>
      <c r="V29" s="14">
        <f t="shared" si="3"/>
        <v>0.94541794081543418</v>
      </c>
      <c r="Y29" s="1">
        <f>Notes!$A$14*R29</f>
        <v>1.8386846164623014</v>
      </c>
      <c r="Z29" s="1">
        <f>Notes!$A$14*S29</f>
        <v>1.470947693169841E-12</v>
      </c>
    </row>
    <row r="30" spans="1:26" x14ac:dyDescent="0.3">
      <c r="A30" t="s">
        <v>46</v>
      </c>
      <c r="B30">
        <v>38</v>
      </c>
      <c r="C30">
        <v>89</v>
      </c>
      <c r="D30" s="1">
        <v>58727400000000</v>
      </c>
      <c r="E30" s="1">
        <v>9324040</v>
      </c>
      <c r="F30" s="1">
        <v>1212.72</v>
      </c>
      <c r="G30" s="1">
        <v>6397.91</v>
      </c>
      <c r="H30" s="1">
        <v>212.965</v>
      </c>
      <c r="I30" s="1">
        <f t="shared" si="4"/>
        <v>6397.91</v>
      </c>
      <c r="J30" s="1">
        <f t="shared" si="5"/>
        <v>4365792</v>
      </c>
      <c r="K30">
        <f>J30/LN(2)/Notes!$F$9*(1-EXP(-Notes!$F$9*LN(2)/J30))</f>
        <v>0.81978219404172836</v>
      </c>
      <c r="L30">
        <f>EXP(-Notes!$F$10*LN(2)/J30)</f>
        <v>0.99885752497946267</v>
      </c>
      <c r="M30">
        <f t="shared" si="6"/>
        <v>0.81884561336275441</v>
      </c>
      <c r="N30" s="13">
        <f t="shared" si="7"/>
        <v>3.3286651422105032E-2</v>
      </c>
      <c r="O30" s="1">
        <f t="shared" si="8"/>
        <v>7813.328783341336</v>
      </c>
      <c r="P30">
        <f>O30/Notes!$C$3</f>
        <v>2.4115212294263383E-15</v>
      </c>
      <c r="R30" s="1">
        <f>O30*J30/Notes!$F$9</f>
        <v>13160.25011407459</v>
      </c>
      <c r="S30" s="1">
        <f>R30/Notes!$C$2</f>
        <v>1.0528200091259671E-8</v>
      </c>
      <c r="U30" s="1">
        <f t="shared" si="9"/>
        <v>3151161.7127203145</v>
      </c>
      <c r="V30" s="14">
        <f t="shared" si="3"/>
        <v>0.9493828645771748</v>
      </c>
      <c r="Y30" s="1">
        <f>Notes!$A$14*R30</f>
        <v>1.7108325148296966</v>
      </c>
      <c r="Z30" s="1">
        <f>Notes!$A$14*S30</f>
        <v>1.3686660118637571E-12</v>
      </c>
    </row>
    <row r="31" spans="1:26" x14ac:dyDescent="0.3">
      <c r="A31" t="s">
        <v>43</v>
      </c>
      <c r="B31">
        <v>41</v>
      </c>
      <c r="C31">
        <v>90</v>
      </c>
      <c r="D31" s="1">
        <v>573562000000</v>
      </c>
      <c r="E31" s="1">
        <v>7563960</v>
      </c>
      <c r="F31" s="1">
        <v>14.6</v>
      </c>
      <c r="G31" s="1">
        <v>5190.1899999999996</v>
      </c>
      <c r="H31" s="1">
        <v>300.476</v>
      </c>
      <c r="I31" s="1">
        <f t="shared" si="4"/>
        <v>5190.1899999999996</v>
      </c>
      <c r="J31" s="1">
        <f t="shared" si="5"/>
        <v>52560</v>
      </c>
      <c r="K31">
        <f>J31/LN(2)/Notes!$F$9*(1-EXP(-Notes!$F$9*LN(2)/J31))</f>
        <v>2.9254649440248387E-2</v>
      </c>
      <c r="L31">
        <f>EXP(-Notes!$F$10*LN(2)/J31)</f>
        <v>0.90941688682482058</v>
      </c>
      <c r="M31">
        <f t="shared" si="6"/>
        <v>2.660467221910217E-2</v>
      </c>
      <c r="N31" s="13">
        <f t="shared" si="7"/>
        <v>5.7893063645068875E-2</v>
      </c>
      <c r="O31" s="1">
        <f t="shared" si="8"/>
        <v>195085.65853607623</v>
      </c>
      <c r="P31">
        <f>O31/Notes!$C$3</f>
        <v>6.0211623004961804E-14</v>
      </c>
      <c r="R31" s="1">
        <f>O31*J31/Notes!$F$9</f>
        <v>3955.9036314259902</v>
      </c>
      <c r="S31" s="1">
        <f>R31/Notes!$C$2</f>
        <v>3.1647229051407922E-9</v>
      </c>
      <c r="U31" s="1">
        <f t="shared" si="9"/>
        <v>3155117.6163517404</v>
      </c>
      <c r="V31" s="14">
        <f t="shared" si="3"/>
        <v>0.95057470030760838</v>
      </c>
      <c r="Y31" s="1">
        <f>Notes!$A$14*R31</f>
        <v>0.51426747208537871</v>
      </c>
      <c r="Z31" s="1">
        <f>Notes!$A$14*S31</f>
        <v>4.1141397766830294E-13</v>
      </c>
    </row>
    <row r="32" spans="1:26" x14ac:dyDescent="0.3">
      <c r="A32" t="s">
        <v>50</v>
      </c>
      <c r="B32">
        <v>37</v>
      </c>
      <c r="C32">
        <v>86</v>
      </c>
      <c r="D32" s="1">
        <v>15681500000000</v>
      </c>
      <c r="E32" s="1">
        <v>6748470</v>
      </c>
      <c r="F32" s="1">
        <v>447.41</v>
      </c>
      <c r="G32" s="1">
        <v>4630.62</v>
      </c>
      <c r="H32" s="1">
        <v>275.44600000000003</v>
      </c>
      <c r="I32" s="1">
        <f t="shared" si="4"/>
        <v>4630.62</v>
      </c>
      <c r="J32" s="1">
        <f t="shared" si="5"/>
        <v>1610676.0000000002</v>
      </c>
      <c r="K32">
        <f>J32/LN(2)/Notes!$F$9*(1-EXP(-Notes!$F$9*LN(2)/J32))</f>
        <v>0.60265428543934974</v>
      </c>
      <c r="L32">
        <f>EXP(-Notes!$F$10*LN(2)/J32)</f>
        <v>0.99690630770515387</v>
      </c>
      <c r="M32">
        <f t="shared" si="6"/>
        <v>0.60078985852002997</v>
      </c>
      <c r="N32" s="13">
        <f t="shared" si="7"/>
        <v>5.9483611265878013E-2</v>
      </c>
      <c r="O32" s="1">
        <f t="shared" si="8"/>
        <v>7707.5535386148958</v>
      </c>
      <c r="P32">
        <f>O32/Notes!$C$3</f>
        <v>2.3788745489552148E-15</v>
      </c>
      <c r="R32" s="1">
        <f>O32*J32/Notes!$F$9</f>
        <v>4789.4951787662376</v>
      </c>
      <c r="S32" s="1">
        <f>R32/Notes!$C$2</f>
        <v>3.8315961430129901E-9</v>
      </c>
      <c r="U32" s="1">
        <f t="shared" si="9"/>
        <v>3159907.1115305065</v>
      </c>
      <c r="V32" s="14">
        <f t="shared" si="3"/>
        <v>0.95201768072792148</v>
      </c>
      <c r="Y32" s="1">
        <f>Notes!$A$14*R32</f>
        <v>0.62263437323961079</v>
      </c>
      <c r="Z32" s="1">
        <f>Notes!$A$14*S32</f>
        <v>4.9810749859168871E-13</v>
      </c>
    </row>
    <row r="33" spans="1:26" x14ac:dyDescent="0.3">
      <c r="A33" t="s">
        <v>56</v>
      </c>
      <c r="B33">
        <v>33</v>
      </c>
      <c r="C33">
        <v>72</v>
      </c>
      <c r="D33" s="1">
        <v>868107000000</v>
      </c>
      <c r="E33" s="1">
        <v>6428690</v>
      </c>
      <c r="F33" s="1">
        <v>26</v>
      </c>
      <c r="G33" s="1">
        <v>4411.2</v>
      </c>
      <c r="H33" s="1">
        <v>361.54399999999998</v>
      </c>
      <c r="I33" s="1">
        <f t="shared" si="4"/>
        <v>4411.2</v>
      </c>
      <c r="J33" s="1">
        <f t="shared" si="5"/>
        <v>93600</v>
      </c>
      <c r="K33">
        <f>J33/LN(2)/Notes!$F$9*(1-EXP(-Notes!$F$9*LN(2)/J33))</f>
        <v>5.2097320680775341E-2</v>
      </c>
      <c r="L33">
        <f>EXP(-Notes!$F$10*LN(2)/J33)</f>
        <v>0.94807751433917142</v>
      </c>
      <c r="M33">
        <f t="shared" si="6"/>
        <v>4.9392298294760197E-2</v>
      </c>
      <c r="N33" s="13">
        <f t="shared" si="7"/>
        <v>8.1960464272760242E-2</v>
      </c>
      <c r="O33" s="1">
        <f t="shared" si="8"/>
        <v>89309.470348496907</v>
      </c>
      <c r="P33">
        <f>O33/Notes!$C$3</f>
        <v>2.7564651342128675E-14</v>
      </c>
      <c r="R33" s="1">
        <f>O33*J33/Notes!$F$9</f>
        <v>3225.0642070290551</v>
      </c>
      <c r="S33" s="1">
        <f>R33/Notes!$C$2</f>
        <v>2.580051365623244E-9</v>
      </c>
      <c r="U33" s="1">
        <f t="shared" si="9"/>
        <v>3163132.1757375356</v>
      </c>
      <c r="V33" s="14">
        <f t="shared" si="3"/>
        <v>0.95298932895624144</v>
      </c>
      <c r="Y33" s="1">
        <f>Notes!$A$14*R33</f>
        <v>0.41925834691377711</v>
      </c>
      <c r="Z33" s="1">
        <f>Notes!$A$14*S33</f>
        <v>3.354066775310217E-13</v>
      </c>
    </row>
    <row r="34" spans="1:26" x14ac:dyDescent="0.3">
      <c r="A34" t="s">
        <v>52</v>
      </c>
      <c r="B34">
        <v>36</v>
      </c>
      <c r="C34">
        <v>77</v>
      </c>
      <c r="D34" s="1">
        <v>32152000000</v>
      </c>
      <c r="E34" s="1">
        <v>4992400</v>
      </c>
      <c r="F34" s="1">
        <v>1.24</v>
      </c>
      <c r="G34" s="1">
        <v>3425.65</v>
      </c>
      <c r="H34" s="1">
        <v>157.352</v>
      </c>
      <c r="I34" s="1">
        <f t="shared" si="4"/>
        <v>3425.65</v>
      </c>
      <c r="J34" s="12">
        <f t="shared" si="5"/>
        <v>4464</v>
      </c>
      <c r="K34">
        <f>J34/LN(2)/Notes!$F$9*(1-EXP(-Notes!$F$9*LN(2)/J34))</f>
        <v>2.4846414593087704E-3</v>
      </c>
      <c r="L34">
        <f>EXP(-Notes!$F$10*LN(2)/J34)</f>
        <v>0.32693976711264305</v>
      </c>
      <c r="M34">
        <f t="shared" si="6"/>
        <v>8.1232810006482694E-4</v>
      </c>
      <c r="N34" s="13">
        <f t="shared" si="7"/>
        <v>4.5933472479675393E-2</v>
      </c>
      <c r="O34" s="1">
        <f t="shared" si="8"/>
        <v>4217076.8187467847</v>
      </c>
      <c r="P34">
        <f>O34/Notes!$C$3</f>
        <v>1.3015669193662915E-12</v>
      </c>
      <c r="R34" s="1">
        <f>O34*J34/Notes!$F$9</f>
        <v>7262.7434100639066</v>
      </c>
      <c r="S34" s="1">
        <f>R34/Notes!$C$2</f>
        <v>5.8101947280511252E-9</v>
      </c>
      <c r="U34" s="1">
        <f t="shared" si="9"/>
        <v>3170394.9191475995</v>
      </c>
      <c r="V34" s="14">
        <f t="shared" si="3"/>
        <v>0.95517745028162504</v>
      </c>
      <c r="Y34" s="1">
        <f>Notes!$A$14*R34</f>
        <v>0.94415664330830773</v>
      </c>
      <c r="Z34" s="1">
        <f>Notes!$A$14*S34</f>
        <v>7.5532531464664617E-13</v>
      </c>
    </row>
    <row r="35" spans="1:26" x14ac:dyDescent="0.3">
      <c r="A35" t="s">
        <v>52</v>
      </c>
      <c r="B35">
        <v>36</v>
      </c>
      <c r="C35">
        <v>76</v>
      </c>
      <c r="D35" s="1">
        <v>370126000000</v>
      </c>
      <c r="E35" s="1">
        <v>4815150</v>
      </c>
      <c r="F35" s="1">
        <v>14.8</v>
      </c>
      <c r="G35" s="1">
        <v>3304.03</v>
      </c>
      <c r="H35" s="1">
        <v>249.75899999999999</v>
      </c>
      <c r="I35" s="1">
        <f t="shared" si="4"/>
        <v>3304.03</v>
      </c>
      <c r="J35" s="1">
        <f t="shared" si="5"/>
        <v>53280</v>
      </c>
      <c r="K35">
        <f>J35/LN(2)/Notes!$F$9*(1-EXP(-Notes!$F$9*LN(2)/J35))</f>
        <v>2.9655398062717515E-2</v>
      </c>
      <c r="L35">
        <f>EXP(-Notes!$F$10*LN(2)/J35)</f>
        <v>0.91058453647503446</v>
      </c>
      <c r="M35">
        <f t="shared" si="6"/>
        <v>2.7003746898922262E-2</v>
      </c>
      <c r="N35" s="13">
        <f t="shared" si="7"/>
        <v>7.5592231305405808E-2</v>
      </c>
      <c r="O35" s="1">
        <f t="shared" si="8"/>
        <v>122354.50185366189</v>
      </c>
      <c r="P35">
        <f>O35/Notes!$C$3</f>
        <v>3.7763735140019104E-14</v>
      </c>
      <c r="R35" s="1">
        <f>O35*J35/Notes!$F$9</f>
        <v>2515.0647603252723</v>
      </c>
      <c r="S35" s="1">
        <f>R35/Notes!$C$2</f>
        <v>2.0120518082602178E-9</v>
      </c>
      <c r="U35" s="1">
        <f t="shared" si="9"/>
        <v>3172909.983907925</v>
      </c>
      <c r="V35" s="14">
        <f t="shared" si="3"/>
        <v>0.9559351896820234</v>
      </c>
      <c r="Y35" s="1">
        <f>Notes!$A$14*R35</f>
        <v>0.32695841884228538</v>
      </c>
      <c r="Z35" s="1">
        <f>Notes!$A$14*S35</f>
        <v>2.6156673507382827E-13</v>
      </c>
    </row>
    <row r="36" spans="1:26" x14ac:dyDescent="0.3">
      <c r="A36" t="s">
        <v>46</v>
      </c>
      <c r="B36">
        <v>38</v>
      </c>
      <c r="C36">
        <v>91</v>
      </c>
      <c r="D36" s="1">
        <v>229127000000</v>
      </c>
      <c r="E36" s="1">
        <v>4581150</v>
      </c>
      <c r="F36" s="1">
        <v>9.6299600000000005</v>
      </c>
      <c r="G36" s="1">
        <v>3143.46</v>
      </c>
      <c r="H36" s="1">
        <v>258.48399999999998</v>
      </c>
      <c r="I36" s="1">
        <f t="shared" si="4"/>
        <v>3143.46</v>
      </c>
      <c r="J36" s="1">
        <f t="shared" si="5"/>
        <v>34667.856</v>
      </c>
      <c r="K36">
        <f>J36/LN(2)/Notes!$F$9*(1-EXP(-Notes!$F$9*LN(2)/J36))</f>
        <v>1.9295966022165392E-2</v>
      </c>
      <c r="L36">
        <f>EXP(-Notes!$F$10*LN(2)/J36)</f>
        <v>0.86592550272320057</v>
      </c>
      <c r="M36">
        <f t="shared" si="6"/>
        <v>1.6708869078273365E-2</v>
      </c>
      <c r="N36" s="13">
        <f t="shared" si="7"/>
        <v>8.2229136047539966E-2</v>
      </c>
      <c r="O36" s="1">
        <f t="shared" si="8"/>
        <v>188131.22451761016</v>
      </c>
      <c r="P36">
        <f>O36/Notes!$C$3</f>
        <v>5.8065192752348819E-14</v>
      </c>
      <c r="R36" s="1">
        <f>O36*J36/Notes!$F$9</f>
        <v>2516.2446761883407</v>
      </c>
      <c r="S36" s="1">
        <f>R36/Notes!$C$2</f>
        <v>2.0129957409506725E-9</v>
      </c>
      <c r="U36" s="1">
        <f t="shared" si="9"/>
        <v>3175426.2285841135</v>
      </c>
      <c r="V36" s="14">
        <f t="shared" si="3"/>
        <v>0.95669328456779634</v>
      </c>
      <c r="Y36" s="1">
        <f>Notes!$A$14*R36</f>
        <v>0.32711180790448424</v>
      </c>
      <c r="Z36" s="1">
        <f>Notes!$A$14*S36</f>
        <v>2.6168944632358739E-13</v>
      </c>
    </row>
    <row r="37" spans="1:26" x14ac:dyDescent="0.3">
      <c r="A37" t="s">
        <v>59</v>
      </c>
      <c r="B37">
        <v>32</v>
      </c>
      <c r="C37">
        <v>71</v>
      </c>
      <c r="D37" s="1">
        <v>5617830000000</v>
      </c>
      <c r="E37" s="1">
        <v>3943060</v>
      </c>
      <c r="F37" s="1">
        <v>274.32</v>
      </c>
      <c r="G37" s="1">
        <v>2705.62</v>
      </c>
      <c r="H37" s="1">
        <v>320.661</v>
      </c>
      <c r="I37" s="1">
        <f t="shared" si="4"/>
        <v>2705.62</v>
      </c>
      <c r="J37" s="1">
        <f t="shared" si="5"/>
        <v>987552</v>
      </c>
      <c r="K37">
        <f>J37/LN(2)/Notes!$F$9*(1-EXP(-Notes!$F$9*LN(2)/J37))</f>
        <v>0.46054283742679175</v>
      </c>
      <c r="L37">
        <f>EXP(-Notes!$F$10*LN(2)/J37)</f>
        <v>0.99495918128842731</v>
      </c>
      <c r="M37">
        <f t="shared" si="6"/>
        <v>0.45822132447441</v>
      </c>
      <c r="N37" s="13">
        <f t="shared" si="7"/>
        <v>0.11851664313539965</v>
      </c>
      <c r="O37" s="1">
        <f t="shared" si="8"/>
        <v>5904.6138961415772</v>
      </c>
      <c r="P37">
        <f>O37/Notes!$C$3</f>
        <v>1.8224116963399931E-15</v>
      </c>
      <c r="R37" s="1">
        <f>O37*J37/Notes!$F$9</f>
        <v>2249.6578944299408</v>
      </c>
      <c r="S37" s="1">
        <f>R37/Notes!$C$2</f>
        <v>1.7997263155439527E-9</v>
      </c>
      <c r="U37" s="1">
        <f t="shared" si="9"/>
        <v>3177675.8864785433</v>
      </c>
      <c r="V37" s="14">
        <f t="shared" si="3"/>
        <v>0.95737106211488665</v>
      </c>
      <c r="Y37" s="1">
        <f>Notes!$A$14*R37</f>
        <v>0.29245552627589227</v>
      </c>
      <c r="Z37" s="1">
        <f>Notes!$A$14*S37</f>
        <v>2.3396442102071385E-13</v>
      </c>
    </row>
    <row r="38" spans="1:26" x14ac:dyDescent="0.3">
      <c r="A38" t="s">
        <v>43</v>
      </c>
      <c r="B38">
        <v>41</v>
      </c>
      <c r="C38">
        <v>95</v>
      </c>
      <c r="D38" s="1">
        <v>17147300000000</v>
      </c>
      <c r="E38" s="1">
        <v>3931420</v>
      </c>
      <c r="F38" s="1">
        <v>839.78700000000003</v>
      </c>
      <c r="G38" s="1">
        <v>2697.64</v>
      </c>
      <c r="H38" s="1">
        <v>585.9</v>
      </c>
      <c r="I38" s="1">
        <f t="shared" si="4"/>
        <v>2697.64</v>
      </c>
      <c r="J38" s="1">
        <f t="shared" si="5"/>
        <v>3023233.2</v>
      </c>
      <c r="K38">
        <f>J38/LN(2)/Notes!$F$9*(1-EXP(-Notes!$F$9*LN(2)/J38))</f>
        <v>0.75392206197725642</v>
      </c>
      <c r="L38">
        <f>EXP(-Notes!$F$10*LN(2)/J38)</f>
        <v>0.99835059275198679</v>
      </c>
      <c r="M38">
        <f t="shared" si="6"/>
        <v>0.7526785374637941</v>
      </c>
      <c r="N38" s="13">
        <f t="shared" si="7"/>
        <v>0.21718984000830355</v>
      </c>
      <c r="O38" s="1">
        <f t="shared" si="8"/>
        <v>3584.0533052661458</v>
      </c>
      <c r="P38">
        <f>O38/Notes!$C$3</f>
        <v>1.1061892917488104E-15</v>
      </c>
      <c r="R38" s="1">
        <f>O38*J38/Notes!$F$9</f>
        <v>4180.3352403743629</v>
      </c>
      <c r="S38" s="1">
        <f>R38/Notes!$C$2</f>
        <v>3.3442681922994902E-9</v>
      </c>
      <c r="U38" s="1">
        <f t="shared" si="9"/>
        <v>3181856.2217189176</v>
      </c>
      <c r="V38" s="14">
        <f t="shared" si="3"/>
        <v>0.95863051466198346</v>
      </c>
      <c r="Y38" s="1">
        <f>Notes!$A$14*R38</f>
        <v>0.5434435812486671</v>
      </c>
      <c r="Z38" s="1">
        <f>Notes!$A$14*S38</f>
        <v>4.347548649989337E-13</v>
      </c>
    </row>
    <row r="39" spans="1:26" x14ac:dyDescent="0.3">
      <c r="A39" t="s">
        <v>51</v>
      </c>
      <c r="B39">
        <v>35</v>
      </c>
      <c r="C39">
        <v>75</v>
      </c>
      <c r="D39" s="1">
        <v>31310200000</v>
      </c>
      <c r="E39" s="1">
        <v>3740540</v>
      </c>
      <c r="F39" s="1">
        <v>1.6116600000000001</v>
      </c>
      <c r="G39" s="1">
        <v>2566.66</v>
      </c>
      <c r="H39" s="1">
        <v>187.34899999999999</v>
      </c>
      <c r="I39" s="1">
        <f t="shared" si="4"/>
        <v>2566.66</v>
      </c>
      <c r="J39" s="12">
        <f t="shared" si="5"/>
        <v>5801.9760000000006</v>
      </c>
      <c r="K39">
        <f>J39/LN(2)/Notes!$F$9*(1-EXP(-Notes!$F$9*LN(2)/J39))</f>
        <v>3.2293526244432046E-3</v>
      </c>
      <c r="L39">
        <f>EXP(-Notes!$F$10*LN(2)/J39)</f>
        <v>0.42309204654760729</v>
      </c>
      <c r="M39">
        <f t="shared" si="6"/>
        <v>1.3663134108995621E-3</v>
      </c>
      <c r="N39" s="13">
        <f t="shared" si="7"/>
        <v>7.299330647612072E-2</v>
      </c>
      <c r="O39" s="1">
        <f t="shared" si="8"/>
        <v>1878529.4644148636</v>
      </c>
      <c r="P39">
        <f>O39/Notes!$C$3</f>
        <v>5.7979304457248878E-13</v>
      </c>
      <c r="R39" s="1">
        <f>O39*J39/Notes!$F$9</f>
        <v>4204.9316619706378</v>
      </c>
      <c r="S39" s="1">
        <f>R39/Notes!$C$2</f>
        <v>3.3639453295765102E-9</v>
      </c>
      <c r="U39" s="1">
        <f t="shared" si="9"/>
        <v>3186061.153380888</v>
      </c>
      <c r="V39" s="14">
        <f t="shared" si="3"/>
        <v>0.9598973776257208</v>
      </c>
      <c r="Y39" s="1">
        <f>Notes!$A$14*R39</f>
        <v>0.54664111605618282</v>
      </c>
      <c r="Z39" s="1">
        <f>Notes!$A$14*S39</f>
        <v>4.3731289284494631E-13</v>
      </c>
    </row>
    <row r="40" spans="1:26" x14ac:dyDescent="0.3">
      <c r="A40" t="s">
        <v>46</v>
      </c>
      <c r="B40">
        <v>38</v>
      </c>
      <c r="C40">
        <v>80</v>
      </c>
      <c r="D40" s="1">
        <v>33711900000</v>
      </c>
      <c r="E40" s="1">
        <v>3663740</v>
      </c>
      <c r="F40" s="1">
        <v>1.77166</v>
      </c>
      <c r="G40" s="1">
        <v>2513.96</v>
      </c>
      <c r="H40" s="1">
        <v>160.273</v>
      </c>
      <c r="I40" s="1">
        <f t="shared" si="4"/>
        <v>2513.96</v>
      </c>
      <c r="J40" s="12">
        <f t="shared" si="5"/>
        <v>6377.9759999999997</v>
      </c>
      <c r="K40">
        <f>J40/LN(2)/Notes!$F$9*(1-EXP(-Notes!$F$9*LN(2)/J40))</f>
        <v>3.549951522418529E-3</v>
      </c>
      <c r="L40">
        <f>EXP(-Notes!$F$10*LN(2)/J40)</f>
        <v>0.45726906448934246</v>
      </c>
      <c r="M40">
        <f t="shared" si="6"/>
        <v>1.6232830116388378E-3</v>
      </c>
      <c r="N40" s="13">
        <f t="shared" si="7"/>
        <v>6.3753202119365457E-2</v>
      </c>
      <c r="O40" s="1">
        <f t="shared" si="8"/>
        <v>1548688.6648693196</v>
      </c>
      <c r="P40">
        <f>O40/Notes!$C$3</f>
        <v>4.7799032866337023E-13</v>
      </c>
      <c r="R40" s="1">
        <f>O40*J40/Notes!$F$9</f>
        <v>3810.7635555588595</v>
      </c>
      <c r="S40" s="1">
        <f>R40/Notes!$C$2</f>
        <v>3.0486108444470875E-9</v>
      </c>
      <c r="U40" s="1">
        <f t="shared" si="9"/>
        <v>3189871.9169364469</v>
      </c>
      <c r="V40" s="14">
        <f t="shared" si="3"/>
        <v>0.96104548551431268</v>
      </c>
      <c r="Y40" s="1">
        <f>Notes!$A$14*R40</f>
        <v>0.49539926222265168</v>
      </c>
      <c r="Z40" s="1">
        <f>Notes!$A$14*S40</f>
        <v>3.9631940977812134E-13</v>
      </c>
    </row>
    <row r="41" spans="1:26" x14ac:dyDescent="0.3">
      <c r="A41" t="s">
        <v>55</v>
      </c>
      <c r="B41">
        <v>34</v>
      </c>
      <c r="C41">
        <v>73</v>
      </c>
      <c r="D41" s="1">
        <v>133720000000</v>
      </c>
      <c r="E41" s="1">
        <v>3600930</v>
      </c>
      <c r="F41" s="1">
        <v>7.1499800000000002</v>
      </c>
      <c r="G41" s="1">
        <v>2470.86</v>
      </c>
      <c r="H41" s="1">
        <v>218.89699999999999</v>
      </c>
      <c r="I41" s="1">
        <f t="shared" si="4"/>
        <v>2470.86</v>
      </c>
      <c r="J41" s="1">
        <f t="shared" si="5"/>
        <v>25739.928</v>
      </c>
      <c r="K41">
        <f>J41/LN(2)/Notes!$F$9*(1-EXP(-Notes!$F$9*LN(2)/J41))</f>
        <v>1.4326723178410099E-2</v>
      </c>
      <c r="L41">
        <f>EXP(-Notes!$F$10*LN(2)/J41)</f>
        <v>0.8237502698508149</v>
      </c>
      <c r="M41">
        <f t="shared" si="6"/>
        <v>1.1801642084293244E-2</v>
      </c>
      <c r="N41" s="13">
        <f t="shared" si="7"/>
        <v>8.8591421610289531E-2</v>
      </c>
      <c r="O41" s="1">
        <f t="shared" si="8"/>
        <v>209365.77997806403</v>
      </c>
      <c r="P41">
        <f>O41/Notes!$C$3</f>
        <v>6.4619067894464204E-14</v>
      </c>
      <c r="R41" s="1">
        <f>O41*J41/Notes!$F$9</f>
        <v>2079.1126937882755</v>
      </c>
      <c r="S41" s="1">
        <f>R41/Notes!$C$2</f>
        <v>1.6632901550306203E-9</v>
      </c>
      <c r="U41" s="1">
        <f t="shared" si="9"/>
        <v>3191951.0296302354</v>
      </c>
      <c r="V41" s="14">
        <f t="shared" si="3"/>
        <v>0.9616718811566054</v>
      </c>
      <c r="Y41" s="1">
        <f>Notes!$A$14*R41</f>
        <v>0.27028465019247577</v>
      </c>
      <c r="Z41" s="1">
        <f>Notes!$A$14*S41</f>
        <v>2.1622772015398061E-13</v>
      </c>
    </row>
    <row r="42" spans="1:26" x14ac:dyDescent="0.3">
      <c r="A42" t="s">
        <v>48</v>
      </c>
      <c r="B42">
        <v>39</v>
      </c>
      <c r="C42" t="s">
        <v>61</v>
      </c>
      <c r="D42" s="1">
        <v>12460900000</v>
      </c>
      <c r="E42" s="1">
        <v>2895890</v>
      </c>
      <c r="F42" s="1">
        <v>0.82849600000000001</v>
      </c>
      <c r="G42" s="1">
        <v>1987.08</v>
      </c>
      <c r="H42" s="1">
        <v>34.0837</v>
      </c>
      <c r="I42" s="1">
        <f t="shared" si="4"/>
        <v>1987.08</v>
      </c>
      <c r="J42" s="12">
        <f t="shared" si="5"/>
        <v>2982.5856000000003</v>
      </c>
      <c r="K42">
        <f>J42/LN(2)/Notes!$F$9*(1-EXP(-Notes!$F$9*LN(2)/J42))</f>
        <v>1.6600931536060318E-3</v>
      </c>
      <c r="L42">
        <f>EXP(-Notes!$F$10*LN(2)/J42)</f>
        <v>0.18763321440126898</v>
      </c>
      <c r="M42">
        <f t="shared" si="6"/>
        <v>3.1148861461663933E-4</v>
      </c>
      <c r="N42" s="13">
        <f t="shared" si="7"/>
        <v>1.7152656158785758E-2</v>
      </c>
      <c r="O42" s="1">
        <f t="shared" si="8"/>
        <v>6379302.1855568411</v>
      </c>
      <c r="P42">
        <f>O42/Notes!$C$3</f>
        <v>1.9689204276410002E-12</v>
      </c>
      <c r="R42" s="1">
        <f>O42*J42/Notes!$F$9</f>
        <v>7340.5921437848629</v>
      </c>
      <c r="S42" s="1">
        <f>R42/Notes!$C$2</f>
        <v>5.8724737150278907E-9</v>
      </c>
      <c r="U42" s="1">
        <f t="shared" si="9"/>
        <v>3199291.6217740201</v>
      </c>
      <c r="V42" s="14">
        <f t="shared" si="3"/>
        <v>0.96388345676982357</v>
      </c>
      <c r="Y42" s="1">
        <f>Notes!$A$14*R42</f>
        <v>0.9542769786920321</v>
      </c>
      <c r="Z42" s="1">
        <f>Notes!$A$14*S42</f>
        <v>7.6342158295362572E-13</v>
      </c>
    </row>
    <row r="43" spans="1:26" x14ac:dyDescent="0.3">
      <c r="A43" t="s">
        <v>43</v>
      </c>
      <c r="B43">
        <v>41</v>
      </c>
      <c r="C43">
        <v>89</v>
      </c>
      <c r="D43" s="1">
        <v>26869100000</v>
      </c>
      <c r="E43" s="1">
        <v>2548470</v>
      </c>
      <c r="F43" s="1">
        <v>2.0299999999999998</v>
      </c>
      <c r="G43" s="1">
        <v>1748.69</v>
      </c>
      <c r="H43" s="1">
        <v>138.25800000000001</v>
      </c>
      <c r="I43" s="1">
        <f t="shared" si="4"/>
        <v>1748.69</v>
      </c>
      <c r="J43" s="1">
        <f t="shared" si="5"/>
        <v>7307.9999999999991</v>
      </c>
      <c r="K43">
        <f>J43/LN(2)/Notes!$F$9*(1-EXP(-Notes!$F$9*LN(2)/J43))</f>
        <v>4.0675985180619384E-3</v>
      </c>
      <c r="L43">
        <f>EXP(-Notes!$F$10*LN(2)/J43)</f>
        <v>0.50514809959945162</v>
      </c>
      <c r="M43">
        <f t="shared" si="6"/>
        <v>2.0547396613325337E-3</v>
      </c>
      <c r="N43" s="13">
        <f t="shared" si="7"/>
        <v>7.9063756297571328E-2</v>
      </c>
      <c r="O43" s="1">
        <f t="shared" si="8"/>
        <v>851051.85484468855</v>
      </c>
      <c r="P43">
        <f>O43/Notes!$C$3</f>
        <v>2.6267032556934832E-13</v>
      </c>
      <c r="R43" s="1">
        <f>O43*J43/Notes!$F$9</f>
        <v>2399.4934240759962</v>
      </c>
      <c r="S43" s="1">
        <f>R43/Notes!$C$2</f>
        <v>1.9195947392607971E-9</v>
      </c>
      <c r="U43" s="1">
        <f t="shared" si="9"/>
        <v>3201691.1151980963</v>
      </c>
      <c r="V43" s="14">
        <f t="shared" si="3"/>
        <v>0.9646063768063573</v>
      </c>
      <c r="Y43" s="1">
        <f>Notes!$A$14*R43</f>
        <v>0.31193414512987949</v>
      </c>
      <c r="Z43" s="1">
        <f>Notes!$A$14*S43</f>
        <v>2.4954731610390359E-13</v>
      </c>
    </row>
    <row r="44" spans="1:26" x14ac:dyDescent="0.3">
      <c r="A44" t="s">
        <v>56</v>
      </c>
      <c r="B44">
        <v>33</v>
      </c>
      <c r="C44">
        <v>71</v>
      </c>
      <c r="D44" s="1">
        <v>861329000000</v>
      </c>
      <c r="E44" s="1">
        <v>2540460</v>
      </c>
      <c r="F44" s="1">
        <v>65.279899999999998</v>
      </c>
      <c r="G44" s="1">
        <v>1743.2</v>
      </c>
      <c r="H44" s="1">
        <v>175.453</v>
      </c>
      <c r="I44" s="1">
        <f t="shared" si="4"/>
        <v>1743.2</v>
      </c>
      <c r="J44" s="1">
        <f t="shared" si="5"/>
        <v>235007.63999999998</v>
      </c>
      <c r="K44">
        <f>J44/LN(2)/Notes!$F$9*(1-EXP(-Notes!$F$9*LN(2)/J44))</f>
        <v>0.13074157041715201</v>
      </c>
      <c r="L44">
        <f>EXP(-Notes!$F$10*LN(2)/J44)</f>
        <v>0.97898774012374734</v>
      </c>
      <c r="M44">
        <f t="shared" si="6"/>
        <v>0.12799439456291742</v>
      </c>
      <c r="N44" s="13">
        <f t="shared" si="7"/>
        <v>0.10064995410738871</v>
      </c>
      <c r="O44" s="1">
        <f t="shared" si="8"/>
        <v>13619.346424917896</v>
      </c>
      <c r="P44">
        <f>O44/Notes!$C$3</f>
        <v>4.2035019829993503E-15</v>
      </c>
      <c r="R44" s="1">
        <f>O44*J44/Notes!$F$9</f>
        <v>1234.8188509499969</v>
      </c>
      <c r="S44" s="1">
        <f>R44/Notes!$C$2</f>
        <v>9.8785508075999756E-10</v>
      </c>
      <c r="U44" s="1">
        <f t="shared" si="9"/>
        <v>3202925.9340490461</v>
      </c>
      <c r="V44" s="14">
        <f t="shared" si="3"/>
        <v>0.96497840336824925</v>
      </c>
      <c r="Y44" s="1">
        <f>Notes!$A$14*R44</f>
        <v>0.16052645062349957</v>
      </c>
      <c r="Z44" s="1">
        <f>Notes!$A$14*S44</f>
        <v>1.2842116049879967E-13</v>
      </c>
    </row>
    <row r="45" spans="1:26" x14ac:dyDescent="0.3">
      <c r="A45" t="s">
        <v>55</v>
      </c>
      <c r="B45">
        <v>34</v>
      </c>
      <c r="C45">
        <v>75</v>
      </c>
      <c r="D45" s="1">
        <v>35283000000000</v>
      </c>
      <c r="E45" s="1">
        <v>2363170</v>
      </c>
      <c r="F45" s="1">
        <v>2874.71</v>
      </c>
      <c r="G45" s="1">
        <v>1621.54</v>
      </c>
      <c r="H45" s="1">
        <v>128.392</v>
      </c>
      <c r="I45" s="1">
        <f t="shared" si="4"/>
        <v>1621.54</v>
      </c>
      <c r="J45" s="1">
        <f t="shared" si="5"/>
        <v>10348956</v>
      </c>
      <c r="K45">
        <f>J45/LN(2)/Notes!$F$9*(1-EXP(-Notes!$F$9*LN(2)/J45))</f>
        <v>0.91800966142586549</v>
      </c>
      <c r="L45">
        <f>EXP(-Notes!$F$10*LN(2)/J45)</f>
        <v>0.99951787827191463</v>
      </c>
      <c r="M45">
        <f t="shared" si="6"/>
        <v>0.91756706902149976</v>
      </c>
      <c r="N45" s="13">
        <f t="shared" si="7"/>
        <v>7.9179052012284618E-2</v>
      </c>
      <c r="O45" s="1">
        <f t="shared" si="8"/>
        <v>1767.2168659335412</v>
      </c>
      <c r="P45">
        <f>O45/Notes!$C$3</f>
        <v>5.4543730430047566E-16</v>
      </c>
      <c r="R45" s="1">
        <f>O45*J45/Notes!$F$9</f>
        <v>7055.8833287052921</v>
      </c>
      <c r="S45" s="1">
        <f>R45/Notes!$C$2</f>
        <v>5.644706662964234E-9</v>
      </c>
      <c r="U45" s="1">
        <f t="shared" si="9"/>
        <v>3209981.8173777512</v>
      </c>
      <c r="V45" s="14">
        <f t="shared" si="3"/>
        <v>0.96710420183161827</v>
      </c>
      <c r="Y45" s="1">
        <f>Notes!$A$14*R45</f>
        <v>0.91726483273168791</v>
      </c>
      <c r="Z45" s="1">
        <f>Notes!$A$14*S45</f>
        <v>7.3381186618535039E-13</v>
      </c>
    </row>
    <row r="46" spans="1:26" x14ac:dyDescent="0.3">
      <c r="A46" t="s">
        <v>56</v>
      </c>
      <c r="B46">
        <v>33</v>
      </c>
      <c r="C46">
        <v>73</v>
      </c>
      <c r="D46" s="1">
        <v>19359000000000</v>
      </c>
      <c r="E46" s="1">
        <v>1934100</v>
      </c>
      <c r="F46" s="1">
        <v>1927.2</v>
      </c>
      <c r="G46" s="1">
        <v>1327.13</v>
      </c>
      <c r="H46" s="1">
        <v>117.307</v>
      </c>
      <c r="I46" s="1">
        <f t="shared" si="4"/>
        <v>1327.13</v>
      </c>
      <c r="J46" s="1">
        <f t="shared" si="5"/>
        <v>6937920</v>
      </c>
      <c r="K46">
        <f>J46/LN(2)/Notes!$F$9*(1-EXP(-Notes!$F$9*LN(2)/J46))</f>
        <v>0.88100943034956303</v>
      </c>
      <c r="L46">
        <f>EXP(-Notes!$F$10*LN(2)/J46)</f>
        <v>0.99928092783389366</v>
      </c>
      <c r="M46">
        <f t="shared" si="6"/>
        <v>0.88037592099012141</v>
      </c>
      <c r="N46" s="13">
        <f t="shared" si="7"/>
        <v>8.8391491413802717E-2</v>
      </c>
      <c r="O46" s="1">
        <f t="shared" si="8"/>
        <v>1507.4583122485146</v>
      </c>
      <c r="P46">
        <f>O46/Notes!$C$3</f>
        <v>4.652649111878132E-16</v>
      </c>
      <c r="R46" s="1">
        <f>O46*J46/Notes!$F$9</f>
        <v>4034.9634157851906</v>
      </c>
      <c r="S46" s="1">
        <f>R46/Notes!$C$2</f>
        <v>3.2279707326281523E-9</v>
      </c>
      <c r="U46" s="1">
        <f t="shared" si="9"/>
        <v>3214016.7807935365</v>
      </c>
      <c r="V46" s="14">
        <f t="shared" si="3"/>
        <v>0.96831985671555487</v>
      </c>
      <c r="Y46" s="1">
        <f>Notes!$A$14*R46</f>
        <v>0.5245452440520747</v>
      </c>
      <c r="Z46" s="1">
        <f>Notes!$A$14*S46</f>
        <v>4.1963619524165978E-13</v>
      </c>
    </row>
    <row r="47" spans="1:26" x14ac:dyDescent="0.3">
      <c r="A47" t="s">
        <v>55</v>
      </c>
      <c r="B47">
        <v>34</v>
      </c>
      <c r="C47">
        <v>72</v>
      </c>
      <c r="D47" s="1">
        <v>1831330000000</v>
      </c>
      <c r="E47" s="1">
        <v>1749040</v>
      </c>
      <c r="F47" s="1">
        <v>201.6</v>
      </c>
      <c r="G47" s="1">
        <v>1200.1500000000001</v>
      </c>
      <c r="H47" s="1">
        <v>147.05199999999999</v>
      </c>
      <c r="I47" s="1">
        <f t="shared" si="4"/>
        <v>1200.1500000000001</v>
      </c>
      <c r="J47" s="1">
        <f t="shared" si="5"/>
        <v>725760</v>
      </c>
      <c r="K47">
        <f>J47/LN(2)/Notes!$F$9*(1-EXP(-Notes!$F$9*LN(2)/J47))</f>
        <v>0.36997444961367126</v>
      </c>
      <c r="L47">
        <f>EXP(-Notes!$F$10*LN(2)/J47)</f>
        <v>0.99314712862731325</v>
      </c>
      <c r="M47">
        <f t="shared" si="6"/>
        <v>0.36743906229928819</v>
      </c>
      <c r="N47" s="13">
        <f t="shared" si="7"/>
        <v>0.12252801733116692</v>
      </c>
      <c r="O47" s="1">
        <f t="shared" si="8"/>
        <v>3266.2558860507006</v>
      </c>
      <c r="P47">
        <f>O47/Notes!$C$3</f>
        <v>1.0081036685341669E-15</v>
      </c>
      <c r="R47" s="1">
        <f>O47*J47/Notes!$F$9</f>
        <v>914.55164809419614</v>
      </c>
      <c r="S47" s="1">
        <f>R47/Notes!$C$2</f>
        <v>7.3164131847535688E-10</v>
      </c>
      <c r="U47" s="1">
        <f t="shared" si="9"/>
        <v>3214931.3324416308</v>
      </c>
      <c r="V47" s="14">
        <f t="shared" si="3"/>
        <v>0.96859539308678155</v>
      </c>
      <c r="Y47" s="1">
        <f>Notes!$A$14*R47</f>
        <v>0.11889171425224548</v>
      </c>
      <c r="Z47" s="1">
        <f>Notes!$A$14*S47</f>
        <v>9.5113371401796385E-14</v>
      </c>
    </row>
    <row r="48" spans="1:26" x14ac:dyDescent="0.3">
      <c r="A48" t="s">
        <v>46</v>
      </c>
      <c r="B48">
        <v>38</v>
      </c>
      <c r="C48">
        <v>92</v>
      </c>
      <c r="D48" s="1">
        <v>21649300000</v>
      </c>
      <c r="E48" s="1">
        <v>1538150</v>
      </c>
      <c r="F48" s="1">
        <v>2.7099899999999999</v>
      </c>
      <c r="G48" s="1">
        <v>1055.44</v>
      </c>
      <c r="H48" s="1">
        <v>134.44999999999999</v>
      </c>
      <c r="I48" s="1">
        <f t="shared" si="4"/>
        <v>1055.44</v>
      </c>
      <c r="J48" s="1">
        <f t="shared" si="5"/>
        <v>9755.9639999999999</v>
      </c>
      <c r="K48">
        <f>J48/LN(2)/Notes!$F$9*(1-EXP(-Notes!$F$9*LN(2)/J48))</f>
        <v>5.4301237970259472E-3</v>
      </c>
      <c r="L48">
        <f>EXP(-Notes!$F$10*LN(2)/J48)</f>
        <v>0.59956575805330181</v>
      </c>
      <c r="M48">
        <f t="shared" si="6"/>
        <v>3.2557162906871355E-3</v>
      </c>
      <c r="N48" s="13">
        <f t="shared" si="7"/>
        <v>0.12738762980368376</v>
      </c>
      <c r="O48" s="1">
        <f t="shared" si="8"/>
        <v>324180.58140356082</v>
      </c>
      <c r="P48">
        <f>O48/Notes!$C$3</f>
        <v>1.0005573500109902E-13</v>
      </c>
      <c r="R48" s="1">
        <f>O48*J48/Notes!$F$9</f>
        <v>1220.1751858303276</v>
      </c>
      <c r="S48" s="1">
        <f>R48/Notes!$C$2</f>
        <v>9.7614014866426208E-10</v>
      </c>
      <c r="U48" s="1">
        <f t="shared" si="9"/>
        <v>3216151.5076274611</v>
      </c>
      <c r="V48" s="14">
        <f t="shared" si="3"/>
        <v>0.96896300780123223</v>
      </c>
      <c r="Y48" s="1">
        <f>Notes!$A$14*R48</f>
        <v>0.15862277415794257</v>
      </c>
      <c r="Z48" s="1">
        <f>Notes!$A$14*S48</f>
        <v>1.2689821932635405E-13</v>
      </c>
    </row>
    <row r="49" spans="1:26" x14ac:dyDescent="0.3">
      <c r="A49" t="s">
        <v>56</v>
      </c>
      <c r="B49">
        <v>33</v>
      </c>
      <c r="C49">
        <v>74</v>
      </c>
      <c r="D49" s="1">
        <v>2976920000000</v>
      </c>
      <c r="E49" s="1">
        <v>1343980</v>
      </c>
      <c r="F49" s="1">
        <v>426.47899999999998</v>
      </c>
      <c r="G49" s="1">
        <v>922.20399999999995</v>
      </c>
      <c r="H49" s="1">
        <v>121.762</v>
      </c>
      <c r="I49" s="1">
        <f t="shared" si="4"/>
        <v>922.20399999999995</v>
      </c>
      <c r="J49" s="1">
        <f t="shared" si="5"/>
        <v>1535324.4</v>
      </c>
      <c r="K49">
        <f>J49/LN(2)/Notes!$F$9*(1-EXP(-Notes!$F$9*LN(2)/J49))</f>
        <v>0.58938212793993816</v>
      </c>
      <c r="L49">
        <f>EXP(-Notes!$F$10*LN(2)/J49)</f>
        <v>0.99675472019511224</v>
      </c>
      <c r="M49">
        <f t="shared" si="6"/>
        <v>0.58746941802277286</v>
      </c>
      <c r="N49" s="13">
        <f t="shared" si="7"/>
        <v>0.13203369319586555</v>
      </c>
      <c r="O49" s="1">
        <f t="shared" si="8"/>
        <v>1569.7906507266925</v>
      </c>
      <c r="P49">
        <f>O49/Notes!$C$3</f>
        <v>4.8450328726132489E-16</v>
      </c>
      <c r="R49" s="1">
        <f>O49*J49/Notes!$F$9</f>
        <v>929.83714851565139</v>
      </c>
      <c r="S49" s="1">
        <f>R49/Notes!$C$2</f>
        <v>7.4386971881252115E-10</v>
      </c>
      <c r="U49" s="1">
        <f t="shared" si="9"/>
        <v>3217081.3447759766</v>
      </c>
      <c r="V49" s="14">
        <f t="shared" si="3"/>
        <v>0.96924314939221579</v>
      </c>
      <c r="Y49" s="1">
        <f>Notes!$A$14*R49</f>
        <v>0.12087882930703467</v>
      </c>
      <c r="Z49" s="1">
        <f>Notes!$A$14*S49</f>
        <v>9.6703063445627745E-14</v>
      </c>
    </row>
    <row r="50" spans="1:26" x14ac:dyDescent="0.3">
      <c r="A50" t="s">
        <v>59</v>
      </c>
      <c r="B50">
        <v>32</v>
      </c>
      <c r="C50">
        <v>69</v>
      </c>
      <c r="D50" s="1">
        <v>257447000000</v>
      </c>
      <c r="E50" s="1">
        <v>1269370</v>
      </c>
      <c r="F50" s="1">
        <v>39.0501</v>
      </c>
      <c r="G50" s="1">
        <v>871.00800000000004</v>
      </c>
      <c r="H50" s="1">
        <v>148.98599999999999</v>
      </c>
      <c r="I50" s="1">
        <f t="shared" si="4"/>
        <v>871.00800000000004</v>
      </c>
      <c r="J50" s="1">
        <f t="shared" si="5"/>
        <v>140580.35999999999</v>
      </c>
      <c r="K50">
        <f>J50/LN(2)/Notes!$F$9*(1-EXP(-Notes!$F$9*LN(2)/J50))</f>
        <v>7.8246148559203962E-2</v>
      </c>
      <c r="L50">
        <f>EXP(-Notes!$F$10*LN(2)/J50)</f>
        <v>0.96512234345844872</v>
      </c>
      <c r="M50">
        <f t="shared" si="6"/>
        <v>7.5517106264056846E-2</v>
      </c>
      <c r="N50" s="13">
        <f t="shared" si="7"/>
        <v>0.17105009368455856</v>
      </c>
      <c r="O50" s="1">
        <f t="shared" si="8"/>
        <v>11533.916526864661</v>
      </c>
      <c r="P50">
        <f>O50/Notes!$C$3</f>
        <v>3.5598507798965002E-15</v>
      </c>
      <c r="R50" s="1">
        <f>O50*J50/Notes!$F$9</f>
        <v>625.55638023016343</v>
      </c>
      <c r="S50" s="1">
        <f>R50/Notes!$C$2</f>
        <v>5.0044510418413075E-10</v>
      </c>
      <c r="U50" s="1">
        <f t="shared" si="9"/>
        <v>3217706.9011562066</v>
      </c>
      <c r="V50" s="14">
        <f t="shared" si="3"/>
        <v>0.96943161718992354</v>
      </c>
      <c r="Y50" s="1">
        <f>Notes!$A$14*R50</f>
        <v>8.1322329429921236E-2</v>
      </c>
      <c r="Z50" s="1">
        <f>Notes!$A$14*S50</f>
        <v>6.5057863543936989E-14</v>
      </c>
    </row>
    <row r="51" spans="1:26" x14ac:dyDescent="0.3">
      <c r="A51" t="s">
        <v>48</v>
      </c>
      <c r="B51">
        <v>39</v>
      </c>
      <c r="C51" t="s">
        <v>58</v>
      </c>
      <c r="D51" s="1">
        <v>4295660000</v>
      </c>
      <c r="E51" s="1">
        <v>1256340</v>
      </c>
      <c r="F51" s="1">
        <v>0.65833299999999995</v>
      </c>
      <c r="G51" s="1">
        <v>862.06700000000001</v>
      </c>
      <c r="H51" s="1">
        <v>28.123999999999999</v>
      </c>
      <c r="I51" s="1">
        <f t="shared" si="4"/>
        <v>862.06700000000001</v>
      </c>
      <c r="J51" s="12">
        <f t="shared" si="5"/>
        <v>2369.9987999999994</v>
      </c>
      <c r="K51">
        <f>J51/LN(2)/Notes!$F$9*(1-EXP(-Notes!$F$9*LN(2)/J51))</f>
        <v>1.3191302143799356E-3</v>
      </c>
      <c r="L51">
        <f>EXP(-Notes!$F$10*LN(2)/J51)</f>
        <v>0.12175254025481345</v>
      </c>
      <c r="M51">
        <f t="shared" si="6"/>
        <v>1.6060745452763382E-4</v>
      </c>
      <c r="N51" s="13">
        <f t="shared" si="7"/>
        <v>3.2623914382524793E-2</v>
      </c>
      <c r="O51" s="1">
        <f t="shared" si="8"/>
        <v>5367540.3955279943</v>
      </c>
      <c r="P51">
        <f>O51/Notes!$C$3</f>
        <v>1.6566482702246896E-12</v>
      </c>
      <c r="R51" s="1">
        <f>O51*J51/Notes!$F$9</f>
        <v>4907.8180155682367</v>
      </c>
      <c r="S51" s="1">
        <f>R51/Notes!$C$2</f>
        <v>3.9262544124545896E-9</v>
      </c>
      <c r="U51" s="1">
        <f t="shared" si="9"/>
        <v>3222614.719171775</v>
      </c>
      <c r="V51" s="14">
        <f t="shared" si="3"/>
        <v>0.97091024594694197</v>
      </c>
      <c r="Y51" s="1">
        <f>Notes!$A$14*R51</f>
        <v>0.6380163420238707</v>
      </c>
      <c r="Z51" s="1">
        <f>Notes!$A$14*S51</f>
        <v>5.1041307361909659E-13</v>
      </c>
    </row>
    <row r="52" spans="1:26" x14ac:dyDescent="0.3">
      <c r="A52" t="s">
        <v>60</v>
      </c>
      <c r="B52">
        <v>31</v>
      </c>
      <c r="C52">
        <v>67</v>
      </c>
      <c r="D52" s="1">
        <v>498870000000</v>
      </c>
      <c r="E52" s="1">
        <v>1227220</v>
      </c>
      <c r="F52" s="1">
        <v>78.268699999999995</v>
      </c>
      <c r="G52" s="1">
        <v>842.08600000000001</v>
      </c>
      <c r="H52" s="1">
        <v>166.24299999999999</v>
      </c>
      <c r="I52" s="1">
        <f t="shared" si="4"/>
        <v>842.08600000000001</v>
      </c>
      <c r="J52" s="1">
        <f t="shared" si="5"/>
        <v>281767.31999999995</v>
      </c>
      <c r="K52">
        <f>J52/LN(2)/Notes!$F$9*(1-EXP(-Notes!$F$9*LN(2)/J52))</f>
        <v>0.15656354061365757</v>
      </c>
      <c r="L52">
        <f>EXP(-Notes!$F$10*LN(2)/J52)</f>
        <v>0.98244394618225062</v>
      </c>
      <c r="M52">
        <f t="shared" si="6"/>
        <v>0.15381490266874681</v>
      </c>
      <c r="N52" s="13">
        <f t="shared" si="7"/>
        <v>0.19741807843854428</v>
      </c>
      <c r="O52" s="1">
        <f t="shared" si="8"/>
        <v>5474.6710844624868</v>
      </c>
      <c r="P52">
        <f>O52/Notes!$C$3</f>
        <v>1.689713297673607E-15</v>
      </c>
      <c r="R52" s="1">
        <f>O52*J52/Notes!$F$9</f>
        <v>595.13248431731802</v>
      </c>
      <c r="S52" s="1">
        <f>R52/Notes!$C$2</f>
        <v>4.7610598745385437E-10</v>
      </c>
      <c r="U52" s="1">
        <f t="shared" si="9"/>
        <v>3223209.8516560923</v>
      </c>
      <c r="V52" s="14">
        <f t="shared" si="3"/>
        <v>0.97108954762494959</v>
      </c>
      <c r="Y52" s="1">
        <f>Notes!$A$14*R52</f>
        <v>7.7367222961251342E-2</v>
      </c>
      <c r="Z52" s="1">
        <f>Notes!$A$14*S52</f>
        <v>6.1893778369001064E-14</v>
      </c>
    </row>
    <row r="53" spans="1:26" x14ac:dyDescent="0.3">
      <c r="A53" t="s">
        <v>7</v>
      </c>
      <c r="B53">
        <v>1</v>
      </c>
      <c r="C53">
        <v>3</v>
      </c>
      <c r="D53" s="1">
        <v>412788000000000</v>
      </c>
      <c r="E53" s="1">
        <v>735948</v>
      </c>
      <c r="F53" s="1">
        <v>107995</v>
      </c>
      <c r="G53" s="1">
        <v>504.988</v>
      </c>
      <c r="H53" s="1">
        <v>7.9485200000000003</v>
      </c>
      <c r="I53" s="1">
        <f t="shared" si="4"/>
        <v>504.988</v>
      </c>
      <c r="J53" s="1">
        <f t="shared" si="5"/>
        <v>388782000</v>
      </c>
      <c r="K53">
        <f>J53/LN(2)/Notes!$F$9*(1-EXP(-Notes!$F$9*LN(2)/J53))</f>
        <v>0.99769295755861187</v>
      </c>
      <c r="L53">
        <f>EXP(-Notes!$F$10*LN(2)/J53)</f>
        <v>0.99998716342920069</v>
      </c>
      <c r="M53">
        <f t="shared" si="6"/>
        <v>0.99768015060232618</v>
      </c>
      <c r="N53" s="13">
        <f t="shared" si="7"/>
        <v>1.5740017584576268E-2</v>
      </c>
      <c r="O53" s="1">
        <f t="shared" si="8"/>
        <v>506.16222012147404</v>
      </c>
      <c r="P53">
        <f>O53/Notes!$C$3</f>
        <v>1.5622290744489939E-16</v>
      </c>
      <c r="R53" s="1">
        <f>O53*J53/Notes!$F$9</f>
        <v>75920.818002803586</v>
      </c>
      <c r="S53" s="1">
        <f>R53/Notes!$C$2</f>
        <v>6.0736654402242869E-8</v>
      </c>
      <c r="U53" s="1">
        <f t="shared" si="9"/>
        <v>3299130.669658896</v>
      </c>
      <c r="V53" s="14">
        <f t="shared" si="3"/>
        <v>0.99396299248358277</v>
      </c>
      <c r="Y53" s="1">
        <f>Notes!$A$14*R53</f>
        <v>9.8697063403644645</v>
      </c>
      <c r="Z53" s="1">
        <f>Notes!$A$14*S53</f>
        <v>7.8957650722915719E-12</v>
      </c>
    </row>
    <row r="54" spans="1:26" x14ac:dyDescent="0.3">
      <c r="A54" t="s">
        <v>46</v>
      </c>
      <c r="B54">
        <v>38</v>
      </c>
      <c r="C54">
        <v>81</v>
      </c>
      <c r="D54" s="1">
        <v>897014000</v>
      </c>
      <c r="E54" s="1">
        <v>464695</v>
      </c>
      <c r="F54" s="1">
        <v>0.37166700000000003</v>
      </c>
      <c r="G54" s="1">
        <v>318.86099999999999</v>
      </c>
      <c r="H54" s="1">
        <v>12.7775</v>
      </c>
      <c r="I54" s="1">
        <f t="shared" si="4"/>
        <v>318.86099999999999</v>
      </c>
      <c r="J54" s="12">
        <f t="shared" si="5"/>
        <v>1338.0011999999999</v>
      </c>
      <c r="K54">
        <f>J54/LN(2)/Notes!$F$9*(1-EXP(-Notes!$F$9*LN(2)/J54))</f>
        <v>7.4472519133621988E-4</v>
      </c>
      <c r="L54">
        <f>EXP(-Notes!$F$10*LN(2)/J54)</f>
        <v>2.3994356074756581E-2</v>
      </c>
      <c r="M54">
        <f t="shared" si="6"/>
        <v>1.7869201418762485E-5</v>
      </c>
      <c r="N54" s="13">
        <f t="shared" si="7"/>
        <v>4.0072319913692804E-2</v>
      </c>
      <c r="O54" s="1">
        <f t="shared" si="8"/>
        <v>17844166.201249436</v>
      </c>
      <c r="P54">
        <f>O54/Notes!$C$3</f>
        <v>5.5074587040893318E-12</v>
      </c>
      <c r="R54" s="1">
        <f>O54*J54/Notes!$F$9</f>
        <v>9211.2329437774642</v>
      </c>
      <c r="S54" s="1">
        <f>R54/Notes!$C$2</f>
        <v>7.3689863550219718E-9</v>
      </c>
      <c r="U54" s="1">
        <f t="shared" si="9"/>
        <v>3308341.9026026735</v>
      </c>
      <c r="V54" s="14">
        <f t="shared" si="3"/>
        <v>0.99673815526978637</v>
      </c>
      <c r="Y54" s="1">
        <f>Notes!$A$14*R54</f>
        <v>1.1974602826910703</v>
      </c>
      <c r="Z54" s="1">
        <f>Notes!$A$14*S54</f>
        <v>9.5796822615285631E-13</v>
      </c>
    </row>
    <row r="55" spans="1:26" x14ac:dyDescent="0.3">
      <c r="A55" t="s">
        <v>51</v>
      </c>
      <c r="B55">
        <v>35</v>
      </c>
      <c r="C55">
        <v>82</v>
      </c>
      <c r="D55" s="1">
        <v>84745200000</v>
      </c>
      <c r="E55" s="1">
        <v>462236</v>
      </c>
      <c r="F55" s="1">
        <v>35.299999999999997</v>
      </c>
      <c r="G55" s="1">
        <v>317.17399999999998</v>
      </c>
      <c r="H55" s="1">
        <v>82.963399999999993</v>
      </c>
      <c r="I55" s="1">
        <f t="shared" si="4"/>
        <v>317.17399999999998</v>
      </c>
      <c r="J55" s="1">
        <f t="shared" si="5"/>
        <v>127080</v>
      </c>
      <c r="K55">
        <f>J55/LN(2)/Notes!$F$9*(1-EXP(-Notes!$F$9*LN(2)/J55))</f>
        <v>7.073208062355886E-2</v>
      </c>
      <c r="L55">
        <f>EXP(-Notes!$F$10*LN(2)/J55)</f>
        <v>0.96148934569745992</v>
      </c>
      <c r="M55">
        <f t="shared" si="6"/>
        <v>6.8008141918565593E-2</v>
      </c>
      <c r="N55" s="13">
        <f t="shared" si="7"/>
        <v>0.26157062054266744</v>
      </c>
      <c r="O55" s="1">
        <f t="shared" si="8"/>
        <v>4663.765117708861</v>
      </c>
      <c r="P55">
        <f>O55/Notes!$C$3</f>
        <v>1.4394336783052041E-15</v>
      </c>
      <c r="R55" s="1">
        <f>O55*J55/Notes!$F$9</f>
        <v>228.65403979878164</v>
      </c>
      <c r="S55" s="1">
        <f>R55/Notes!$C$2</f>
        <v>1.8292323183902531E-10</v>
      </c>
      <c r="U55" s="1">
        <f t="shared" si="9"/>
        <v>3308570.5566424723</v>
      </c>
      <c r="V55" s="14">
        <f t="shared" si="3"/>
        <v>0.99680704422157362</v>
      </c>
      <c r="Y55" s="1">
        <f>Notes!$A$14*R55</f>
        <v>2.972502517384161E-2</v>
      </c>
      <c r="Z55" s="1">
        <f>Notes!$A$14*S55</f>
        <v>2.3780020139073287E-14</v>
      </c>
    </row>
    <row r="56" spans="1:26" x14ac:dyDescent="0.3">
      <c r="A56" t="s">
        <v>60</v>
      </c>
      <c r="B56">
        <v>31</v>
      </c>
      <c r="C56">
        <v>68</v>
      </c>
      <c r="D56" s="1">
        <v>2597580000</v>
      </c>
      <c r="E56" s="1">
        <v>443845</v>
      </c>
      <c r="F56" s="1">
        <v>1.1268400000000001</v>
      </c>
      <c r="G56" s="1">
        <v>304.55500000000001</v>
      </c>
      <c r="H56" s="1">
        <v>51.743200000000002</v>
      </c>
      <c r="I56" s="1">
        <f t="shared" si="4"/>
        <v>304.55500000000001</v>
      </c>
      <c r="J56" s="12">
        <f t="shared" si="5"/>
        <v>4056.6239999999998</v>
      </c>
      <c r="K56">
        <f>J56/LN(2)/Notes!$F$9*(1-EXP(-Notes!$F$9*LN(2)/J56))</f>
        <v>2.2578978887157217E-3</v>
      </c>
      <c r="L56">
        <f>EXP(-Notes!$F$10*LN(2)/J56)</f>
        <v>0.2922196560090331</v>
      </c>
      <c r="M56">
        <f t="shared" si="6"/>
        <v>6.5980214434403035E-4</v>
      </c>
      <c r="N56" s="13">
        <f t="shared" si="7"/>
        <v>0.16989771962371328</v>
      </c>
      <c r="O56" s="1">
        <f t="shared" si="8"/>
        <v>461585.34435013996</v>
      </c>
      <c r="P56">
        <f>O56/Notes!$C$3</f>
        <v>1.4246461245374689E-13</v>
      </c>
      <c r="R56" s="1">
        <f>O56*J56/Notes!$F$9</f>
        <v>722.40670753821064</v>
      </c>
      <c r="S56" s="1">
        <f>R56/Notes!$C$2</f>
        <v>5.7792536603056853E-10</v>
      </c>
      <c r="U56" s="1">
        <f t="shared" si="9"/>
        <v>3309292.9633500106</v>
      </c>
      <c r="V56" s="14">
        <f t="shared" si="3"/>
        <v>0.99702469111244052</v>
      </c>
      <c r="Y56" s="1">
        <f>Notes!$A$14*R56</f>
        <v>9.391287197996738E-2</v>
      </c>
      <c r="Z56" s="1">
        <f>Notes!$A$14*S56</f>
        <v>7.5130297583973907E-14</v>
      </c>
    </row>
    <row r="57" spans="1:26" x14ac:dyDescent="0.3">
      <c r="A57" t="s">
        <v>56</v>
      </c>
      <c r="B57">
        <v>33</v>
      </c>
      <c r="C57">
        <v>76</v>
      </c>
      <c r="D57" s="1">
        <v>44885900000</v>
      </c>
      <c r="E57" s="1">
        <v>334106</v>
      </c>
      <c r="F57" s="1">
        <v>25.8672</v>
      </c>
      <c r="G57" s="1">
        <v>229.255</v>
      </c>
      <c r="H57" s="1">
        <v>78.491299999999995</v>
      </c>
      <c r="I57" s="1">
        <f t="shared" si="4"/>
        <v>229.255</v>
      </c>
      <c r="J57" s="1">
        <f t="shared" si="5"/>
        <v>93121.919999999998</v>
      </c>
      <c r="K57">
        <f>J57/LN(2)/Notes!$F$9*(1-EXP(-Notes!$F$9*LN(2)/J57))</f>
        <v>5.1831223619110557E-2</v>
      </c>
      <c r="L57">
        <f>EXP(-Notes!$F$10*LN(2)/J57)</f>
        <v>0.94781802759925493</v>
      </c>
      <c r="M57">
        <f t="shared" si="6"/>
        <v>4.9126568138721287E-2</v>
      </c>
      <c r="N57" s="13">
        <f t="shared" si="7"/>
        <v>0.34237552070838151</v>
      </c>
      <c r="O57" s="1">
        <f t="shared" si="8"/>
        <v>4666.6194828150938</v>
      </c>
      <c r="P57">
        <f>O57/Notes!$C$3</f>
        <v>1.4403146551898438E-15</v>
      </c>
      <c r="R57" s="1">
        <f>O57*J57/Notes!$F$9</f>
        <v>167.65608261927025</v>
      </c>
      <c r="S57" s="1">
        <f>R57/Notes!$C$2</f>
        <v>1.3412486609541619E-10</v>
      </c>
      <c r="U57" s="1">
        <f t="shared" si="9"/>
        <v>3309460.61943263</v>
      </c>
      <c r="V57" s="14">
        <f t="shared" si="3"/>
        <v>0.99707520258296856</v>
      </c>
      <c r="Y57" s="1">
        <f>Notes!$A$14*R57</f>
        <v>2.1795290740505131E-2</v>
      </c>
      <c r="Z57" s="1">
        <f>Notes!$A$14*S57</f>
        <v>1.7436232592404102E-14</v>
      </c>
    </row>
    <row r="58" spans="1:26" x14ac:dyDescent="0.3">
      <c r="A58" t="s">
        <v>50</v>
      </c>
      <c r="B58">
        <v>37</v>
      </c>
      <c r="C58">
        <v>79</v>
      </c>
      <c r="D58" s="1">
        <v>630700000</v>
      </c>
      <c r="E58" s="1">
        <v>318172</v>
      </c>
      <c r="F58" s="1">
        <v>0.38166600000000001</v>
      </c>
      <c r="G58" s="1">
        <v>218.321</v>
      </c>
      <c r="H58" s="1">
        <v>12.734</v>
      </c>
      <c r="I58" s="1">
        <f t="shared" si="4"/>
        <v>218.321</v>
      </c>
      <c r="J58" s="12">
        <f t="shared" si="5"/>
        <v>1373.9975999999999</v>
      </c>
      <c r="K58">
        <f>J58/LN(2)/Notes!$F$9*(1-EXP(-Notes!$F$9*LN(2)/J58))</f>
        <v>7.6476061871656547E-4</v>
      </c>
      <c r="L58">
        <f>EXP(-Notes!$F$10*LN(2)/J58)</f>
        <v>2.6457419638964443E-2</v>
      </c>
      <c r="M58">
        <f t="shared" si="6"/>
        <v>2.0233592612738257E-5</v>
      </c>
      <c r="N58" s="13">
        <f t="shared" si="7"/>
        <v>5.8326958927450864E-2</v>
      </c>
      <c r="O58" s="1">
        <f t="shared" si="8"/>
        <v>10790026.476195525</v>
      </c>
      <c r="P58">
        <f>O58/Notes!$C$3</f>
        <v>3.3302550852455325E-12</v>
      </c>
      <c r="R58" s="1">
        <f>O58*J58/Notes!$F$9</f>
        <v>5719.7031181439461</v>
      </c>
      <c r="S58" s="1">
        <f>R58/Notes!$C$2</f>
        <v>4.5757624945151567E-9</v>
      </c>
      <c r="U58" s="1">
        <f t="shared" si="9"/>
        <v>3315180.3225507741</v>
      </c>
      <c r="V58" s="14">
        <f t="shared" si="3"/>
        <v>0.99879843630623777</v>
      </c>
      <c r="Y58" s="1">
        <f>Notes!$A$14*R58</f>
        <v>0.74356140535871296</v>
      </c>
      <c r="Z58" s="1">
        <f>Notes!$A$14*S58</f>
        <v>5.9484912428697035E-13</v>
      </c>
    </row>
    <row r="59" spans="1:26" x14ac:dyDescent="0.3">
      <c r="A59" t="s">
        <v>56</v>
      </c>
      <c r="B59">
        <v>33</v>
      </c>
      <c r="C59">
        <v>70</v>
      </c>
      <c r="D59" s="1">
        <v>1315820000</v>
      </c>
      <c r="E59" s="1">
        <v>288990</v>
      </c>
      <c r="F59" s="1">
        <v>0.87667099999999998</v>
      </c>
      <c r="G59" s="1">
        <v>198.297</v>
      </c>
      <c r="H59" s="1">
        <v>32.481699999999996</v>
      </c>
      <c r="I59" s="1">
        <f t="shared" si="4"/>
        <v>198.297</v>
      </c>
      <c r="J59" s="12">
        <f t="shared" si="5"/>
        <v>3156.0155999999997</v>
      </c>
      <c r="K59">
        <f>J59/LN(2)/Notes!$F$9*(1-EXP(-Notes!$F$9*LN(2)/J59))</f>
        <v>1.7566234780432895E-3</v>
      </c>
      <c r="L59">
        <f>EXP(-Notes!$F$10*LN(2)/J59)</f>
        <v>0.20570410013973181</v>
      </c>
      <c r="M59">
        <f t="shared" si="6"/>
        <v>3.6134465183522082E-4</v>
      </c>
      <c r="N59" s="13">
        <f t="shared" si="7"/>
        <v>0.1638032849715326</v>
      </c>
      <c r="O59" s="1">
        <f t="shared" si="8"/>
        <v>548775.24544192431</v>
      </c>
      <c r="P59">
        <f>O59/Notes!$C$3</f>
        <v>1.6937507575368035E-13</v>
      </c>
      <c r="R59" s="1">
        <f>O59*J59/Notes!$F$9</f>
        <v>668.18797666224611</v>
      </c>
      <c r="S59" s="1">
        <f>R59/Notes!$C$2</f>
        <v>5.3455038132979687E-10</v>
      </c>
      <c r="U59" s="1">
        <f t="shared" si="9"/>
        <v>3315848.5105274362</v>
      </c>
      <c r="V59" s="14">
        <f t="shared" si="3"/>
        <v>0.99899974816300441</v>
      </c>
      <c r="Y59" s="1">
        <f>Notes!$A$14*R59</f>
        <v>8.6864436966091987E-2</v>
      </c>
      <c r="Z59" s="1">
        <f>Notes!$A$14*S59</f>
        <v>6.9491549572873586E-14</v>
      </c>
    </row>
    <row r="60" spans="1:26" x14ac:dyDescent="0.3">
      <c r="A60" t="s">
        <v>57</v>
      </c>
      <c r="B60">
        <v>29</v>
      </c>
      <c r="C60">
        <v>64</v>
      </c>
      <c r="D60" s="1">
        <v>17054200000</v>
      </c>
      <c r="E60" s="1">
        <v>258554</v>
      </c>
      <c r="F60" s="1">
        <v>12.7</v>
      </c>
      <c r="G60" s="1">
        <v>177.41300000000001</v>
      </c>
      <c r="H60" s="1">
        <v>57.284300000000002</v>
      </c>
      <c r="I60" s="1">
        <f t="shared" si="4"/>
        <v>177.41300000000001</v>
      </c>
      <c r="J60" s="1">
        <f t="shared" si="5"/>
        <v>45720</v>
      </c>
      <c r="K60">
        <f>J60/LN(2)/Notes!$F$9*(1-EXP(-Notes!$F$9*LN(2)/J60))</f>
        <v>2.544753752679144E-2</v>
      </c>
      <c r="L60">
        <f>EXP(-Notes!$F$10*LN(2)/J60)</f>
        <v>0.8965896093199025</v>
      </c>
      <c r="M60">
        <f t="shared" si="6"/>
        <v>2.2815997729299493E-2</v>
      </c>
      <c r="N60" s="13">
        <f t="shared" si="7"/>
        <v>0.3228867106694549</v>
      </c>
      <c r="O60" s="1">
        <f t="shared" si="8"/>
        <v>7775.8159912582978</v>
      </c>
      <c r="P60">
        <f>O60/Notes!$C$3</f>
        <v>2.399943207178487E-15</v>
      </c>
      <c r="R60" s="1">
        <f>O60*J60/Notes!$F$9</f>
        <v>137.15675429025055</v>
      </c>
      <c r="S60" s="1">
        <f>R60/Notes!$C$2</f>
        <v>1.0972540343220044E-10</v>
      </c>
      <c r="U60" s="1">
        <f t="shared" si="9"/>
        <v>3315985.6672817264</v>
      </c>
      <c r="V60" s="14">
        <f t="shared" si="3"/>
        <v>0.99904107078753313</v>
      </c>
      <c r="Y60" s="1">
        <f>Notes!$A$14*R60</f>
        <v>1.783037805773257E-2</v>
      </c>
      <c r="Z60" s="1">
        <f>Notes!$A$14*S60</f>
        <v>1.4264302446186057E-14</v>
      </c>
    </row>
    <row r="61" spans="1:26" x14ac:dyDescent="0.3">
      <c r="A61" t="s">
        <v>44</v>
      </c>
      <c r="B61">
        <v>40</v>
      </c>
      <c r="C61">
        <v>84</v>
      </c>
      <c r="D61" s="1">
        <v>409928000</v>
      </c>
      <c r="E61" s="1">
        <v>182845</v>
      </c>
      <c r="F61" s="1">
        <v>0.43166599999999999</v>
      </c>
      <c r="G61" s="1">
        <v>125.46299999999999</v>
      </c>
      <c r="H61" s="1">
        <v>10.6004</v>
      </c>
      <c r="I61" s="1">
        <f t="shared" si="4"/>
        <v>125.46299999999999</v>
      </c>
      <c r="J61" s="12">
        <f t="shared" si="5"/>
        <v>1553.9975999999999</v>
      </c>
      <c r="K61">
        <f>J61/LN(2)/Notes!$F$9*(1-EXP(-Notes!$F$9*LN(2)/J61))</f>
        <v>8.6494777433385455E-4</v>
      </c>
      <c r="L61">
        <f>EXP(-Notes!$F$10*LN(2)/J61)</f>
        <v>4.0296216883074089E-2</v>
      </c>
      <c r="M61">
        <f t="shared" si="6"/>
        <v>3.4854123107089229E-5</v>
      </c>
      <c r="N61" s="13">
        <f t="shared" si="7"/>
        <v>8.4490248120959968E-2</v>
      </c>
      <c r="O61" s="1">
        <f t="shared" si="8"/>
        <v>3599660.2070439458</v>
      </c>
      <c r="P61">
        <f>O61/Notes!$C$3</f>
        <v>1.1110062367419586E-12</v>
      </c>
      <c r="R61" s="1">
        <f>O61*J61/Notes!$F$9</f>
        <v>2158.1262818525443</v>
      </c>
      <c r="S61" s="1">
        <f>R61/Notes!$C$2</f>
        <v>1.7265010254820355E-9</v>
      </c>
      <c r="U61" s="1">
        <f t="shared" si="9"/>
        <v>3318143.7935635787</v>
      </c>
      <c r="V61" s="14">
        <f t="shared" si="3"/>
        <v>0.99969127166529625</v>
      </c>
      <c r="Y61" s="1">
        <f>Notes!$A$14*R61</f>
        <v>0.28055641664083075</v>
      </c>
      <c r="Z61" s="1">
        <f>Notes!$A$14*S61</f>
        <v>2.2444513331266458E-13</v>
      </c>
    </row>
    <row r="62" spans="1:26" x14ac:dyDescent="0.3">
      <c r="A62" t="s">
        <v>56</v>
      </c>
      <c r="B62">
        <v>33</v>
      </c>
      <c r="C62">
        <v>77</v>
      </c>
      <c r="D62" s="1">
        <v>31184300000</v>
      </c>
      <c r="E62" s="1">
        <v>154629</v>
      </c>
      <c r="F62" s="1">
        <v>38.830100000000002</v>
      </c>
      <c r="G62" s="1">
        <v>106.102</v>
      </c>
      <c r="H62" s="1">
        <v>46.703200000000002</v>
      </c>
      <c r="I62" s="1">
        <f t="shared" si="4"/>
        <v>106.102</v>
      </c>
      <c r="J62" s="1">
        <f t="shared" si="5"/>
        <v>139788.36000000002</v>
      </c>
      <c r="K62">
        <f>J62/LN(2)/Notes!$F$9*(1-EXP(-Notes!$F$9*LN(2)/J62))</f>
        <v>7.7805341620622442E-2</v>
      </c>
      <c r="L62">
        <f>EXP(-Notes!$F$10*LN(2)/J62)</f>
        <v>0.96492824317345161</v>
      </c>
      <c r="M62">
        <f t="shared" si="6"/>
        <v>7.5076571599497446E-2</v>
      </c>
      <c r="N62" s="13">
        <f t="shared" si="7"/>
        <v>0.44017266404026317</v>
      </c>
      <c r="O62" s="1">
        <f t="shared" si="8"/>
        <v>1413.2504686816337</v>
      </c>
      <c r="P62">
        <f>O62/Notes!$C$3</f>
        <v>4.3618841625976352E-16</v>
      </c>
      <c r="R62" s="1">
        <f>O62*J62/Notes!$F$9</f>
        <v>76.217579199937106</v>
      </c>
      <c r="S62" s="1">
        <f>R62/Notes!$C$2</f>
        <v>6.0974063359949683E-11</v>
      </c>
      <c r="U62" s="1">
        <f t="shared" si="9"/>
        <v>3318220.0111427787</v>
      </c>
      <c r="V62" s="14">
        <f t="shared" si="3"/>
        <v>0.99971423451844976</v>
      </c>
      <c r="Y62" s="1">
        <f>Notes!$A$14*R62</f>
        <v>9.9082852959918224E-3</v>
      </c>
      <c r="Z62" s="1">
        <f>Notes!$A$14*S62</f>
        <v>7.9266282367934574E-15</v>
      </c>
    </row>
    <row r="63" spans="1:26" x14ac:dyDescent="0.3">
      <c r="A63" t="s">
        <v>60</v>
      </c>
      <c r="B63">
        <v>31</v>
      </c>
      <c r="C63">
        <v>66</v>
      </c>
      <c r="D63" s="1">
        <v>6986380000</v>
      </c>
      <c r="E63" s="1">
        <v>141745</v>
      </c>
      <c r="F63" s="1">
        <v>9.4900300000000009</v>
      </c>
      <c r="G63" s="1">
        <v>97.261700000000005</v>
      </c>
      <c r="H63" s="1">
        <v>48.043100000000003</v>
      </c>
      <c r="I63" s="1">
        <f t="shared" si="4"/>
        <v>97.261700000000005</v>
      </c>
      <c r="J63" s="1">
        <f t="shared" si="5"/>
        <v>34164.108000000007</v>
      </c>
      <c r="K63">
        <f>J63/LN(2)/Notes!$F$9*(1-EXP(-Notes!$F$9*LN(2)/J63))</f>
        <v>1.901558224845485E-2</v>
      </c>
      <c r="L63">
        <f>EXP(-Notes!$F$10*LN(2)/J63)</f>
        <v>0.86408941295231823</v>
      </c>
      <c r="M63">
        <f t="shared" si="6"/>
        <v>1.6431163302013874E-2</v>
      </c>
      <c r="N63" s="13">
        <f t="shared" si="7"/>
        <v>0.49395702522164431</v>
      </c>
      <c r="O63" s="1">
        <f t="shared" si="8"/>
        <v>5919.3435189144029</v>
      </c>
      <c r="P63">
        <f>O63/Notes!$C$3</f>
        <v>1.8269578762081492E-15</v>
      </c>
      <c r="R63" s="1">
        <f>O63*J63/Notes!$F$9</f>
        <v>78.02048274278232</v>
      </c>
      <c r="S63" s="1">
        <f>R63/Notes!$C$2</f>
        <v>6.2416386194225857E-11</v>
      </c>
      <c r="U63" s="1">
        <f t="shared" si="9"/>
        <v>3318298.0316255214</v>
      </c>
      <c r="V63" s="14">
        <f t="shared" si="3"/>
        <v>0.99973774055087672</v>
      </c>
      <c r="Y63" s="1">
        <f>Notes!$A$14*R63</f>
        <v>1.0142662756561701E-2</v>
      </c>
      <c r="Z63" s="1">
        <f>Notes!$A$14*S63</f>
        <v>8.1141302052493604E-15</v>
      </c>
    </row>
    <row r="64" spans="1:26" x14ac:dyDescent="0.3">
      <c r="A64" t="s">
        <v>43</v>
      </c>
      <c r="B64">
        <v>41</v>
      </c>
      <c r="C64" t="s">
        <v>64</v>
      </c>
      <c r="D64" s="1">
        <v>58230900000</v>
      </c>
      <c r="E64" s="1">
        <v>129407</v>
      </c>
      <c r="F64" s="1">
        <v>86.640100000000004</v>
      </c>
      <c r="G64" s="1">
        <v>88.795699999999997</v>
      </c>
      <c r="H64" s="1">
        <v>19.285499999999999</v>
      </c>
      <c r="I64" s="1">
        <f t="shared" si="4"/>
        <v>88.795699999999997</v>
      </c>
      <c r="J64" s="1">
        <f t="shared" si="5"/>
        <v>311904.36</v>
      </c>
      <c r="K64">
        <f>J64/LN(2)/Notes!$F$9*(1-EXP(-Notes!$F$9*LN(2)/J64))</f>
        <v>0.17305757637836161</v>
      </c>
      <c r="L64">
        <f>EXP(-Notes!$F$10*LN(2)/J64)</f>
        <v>0.98412672075260987</v>
      </c>
      <c r="M64">
        <f t="shared" si="6"/>
        <v>0.17031058514263134</v>
      </c>
      <c r="N64" s="13">
        <f t="shared" si="7"/>
        <v>0.21718957111661938</v>
      </c>
      <c r="O64" s="1">
        <f t="shared" si="8"/>
        <v>521.37510963065256</v>
      </c>
      <c r="P64">
        <f>O64/Notes!$C$3</f>
        <v>1.6091824371316437E-16</v>
      </c>
      <c r="R64" s="1">
        <f>O64*J64/Notes!$F$9</f>
        <v>62.738877272098186</v>
      </c>
      <c r="S64" s="1">
        <f>R64/Notes!$C$2</f>
        <v>5.0191101817678549E-11</v>
      </c>
      <c r="U64" s="1">
        <f t="shared" si="9"/>
        <v>3318360.7705027936</v>
      </c>
      <c r="V64" s="14">
        <f t="shared" si="3"/>
        <v>0.99975664253701868</v>
      </c>
      <c r="Y64" s="1">
        <f>Notes!$A$14*R64</f>
        <v>8.156054045372764E-3</v>
      </c>
      <c r="Z64" s="1">
        <f>Notes!$A$14*S64</f>
        <v>6.524843236298211E-15</v>
      </c>
    </row>
    <row r="65" spans="1:26" x14ac:dyDescent="0.3">
      <c r="A65" t="s">
        <v>59</v>
      </c>
      <c r="B65">
        <v>32</v>
      </c>
      <c r="C65">
        <v>68</v>
      </c>
      <c r="D65" s="1">
        <v>4236320000000</v>
      </c>
      <c r="E65" s="1">
        <v>125502</v>
      </c>
      <c r="F65" s="1">
        <v>6499.22</v>
      </c>
      <c r="G65" s="1">
        <v>86.116200000000006</v>
      </c>
      <c r="H65" s="1">
        <v>13.011100000000001</v>
      </c>
      <c r="I65" s="1">
        <f t="shared" si="4"/>
        <v>86.116200000000006</v>
      </c>
      <c r="J65" s="1">
        <f t="shared" si="5"/>
        <v>23397192</v>
      </c>
      <c r="K65">
        <f>J65/LN(2)/Notes!$F$9*(1-EXP(-Notes!$F$9*LN(2)/J65))</f>
        <v>0.96256987083834389</v>
      </c>
      <c r="L65">
        <f>EXP(-Notes!$F$10*LN(2)/J65)</f>
        <v>0.99978672109542488</v>
      </c>
      <c r="M65">
        <f t="shared" si="6"/>
        <v>0.96236457499071448</v>
      </c>
      <c r="N65" s="13">
        <f t="shared" si="7"/>
        <v>0.15108771636463289</v>
      </c>
      <c r="O65" s="1">
        <f t="shared" si="8"/>
        <v>89.483967134628699</v>
      </c>
      <c r="P65">
        <f>O65/Notes!$C$3</f>
        <v>2.7618508374885401E-17</v>
      </c>
      <c r="R65" s="1">
        <f>O65*J65/Notes!$F$9</f>
        <v>807.74442900100212</v>
      </c>
      <c r="S65" s="1">
        <f>R65/Notes!$C$2</f>
        <v>6.4619554320080173E-10</v>
      </c>
      <c r="U65" s="1">
        <f t="shared" si="9"/>
        <v>3319168.5149317947</v>
      </c>
      <c r="V65" s="14">
        <f t="shared" si="3"/>
        <v>1</v>
      </c>
      <c r="Y65" s="1">
        <f>Notes!$A$14*R65</f>
        <v>0.10500677577013026</v>
      </c>
      <c r="Z65" s="1">
        <f>Notes!$A$14*S65</f>
        <v>8.4005420616104221E-14</v>
      </c>
    </row>
    <row r="66" spans="1:26" x14ac:dyDescent="0.3">
      <c r="A66" t="s">
        <v>57</v>
      </c>
      <c r="B66">
        <v>29</v>
      </c>
      <c r="C66">
        <v>62</v>
      </c>
      <c r="D66" s="1">
        <v>94006700</v>
      </c>
      <c r="E66" s="1">
        <v>112307</v>
      </c>
      <c r="F66" s="1">
        <v>0.161167</v>
      </c>
      <c r="G66" s="1">
        <v>77.062100000000001</v>
      </c>
      <c r="H66" s="1">
        <v>24.882300000000001</v>
      </c>
      <c r="I66" s="1">
        <f t="shared" si="4"/>
        <v>77.062100000000001</v>
      </c>
      <c r="J66" s="12">
        <f t="shared" si="5"/>
        <v>580.20120000000009</v>
      </c>
      <c r="K66">
        <f>J66/LN(2)/Notes!$F$9*(1-EXP(-Notes!$F$9*LN(2)/J66))</f>
        <v>3.2293726618743275E-4</v>
      </c>
      <c r="L66">
        <f>EXP(-Notes!$F$10*LN(2)/J66)</f>
        <v>1.838111247112595E-4</v>
      </c>
      <c r="M66">
        <f t="shared" si="6"/>
        <v>5.9359462109091409E-8</v>
      </c>
      <c r="N66" s="13">
        <f t="shared" si="7"/>
        <v>0.32288634750415574</v>
      </c>
      <c r="O66" s="1">
        <f t="shared" si="8"/>
        <v>1298227734.2468925</v>
      </c>
      <c r="P66">
        <f>O66/Notes!$C$3</f>
        <v>4.0068757229842361E-10</v>
      </c>
      <c r="R66" s="1">
        <f>O66*J66/Notes!$F$9</f>
        <v>290599.26284079021</v>
      </c>
      <c r="S66" s="1">
        <f>R66/Notes!$C$2</f>
        <v>2.3247941027263217E-7</v>
      </c>
      <c r="U66" s="1">
        <f t="shared" si="9"/>
        <v>3609767.7777725849</v>
      </c>
      <c r="V66" s="14">
        <f t="shared" si="3"/>
        <v>1.0875518255651933</v>
      </c>
      <c r="Y66" s="1">
        <f>Notes!$A$14*R66</f>
        <v>37.777904169302722</v>
      </c>
      <c r="Z66" s="1">
        <f>Notes!$A$14*S66</f>
        <v>3.0222323335442182E-11</v>
      </c>
    </row>
    <row r="67" spans="1:26" x14ac:dyDescent="0.3">
      <c r="A67" t="s">
        <v>51</v>
      </c>
      <c r="B67">
        <v>35</v>
      </c>
      <c r="C67">
        <v>74</v>
      </c>
      <c r="D67" s="1">
        <v>243260000</v>
      </c>
      <c r="E67" s="1">
        <v>110640</v>
      </c>
      <c r="F67" s="1">
        <v>0.42333199999999999</v>
      </c>
      <c r="G67" s="1">
        <v>75.918300000000002</v>
      </c>
      <c r="H67" s="1">
        <v>8.7831100000000006</v>
      </c>
      <c r="I67" s="1">
        <f t="shared" si="4"/>
        <v>75.918300000000002</v>
      </c>
      <c r="J67" s="12">
        <f t="shared" si="5"/>
        <v>1523.9951999999998</v>
      </c>
      <c r="K67">
        <f>J67/LN(2)/Notes!$F$9*(1-EXP(-Notes!$F$9*LN(2)/J67))</f>
        <v>8.482485792355648E-4</v>
      </c>
      <c r="L67">
        <f>EXP(-Notes!$F$10*LN(2)/J67)</f>
        <v>3.7827406350415441E-2</v>
      </c>
      <c r="M67">
        <f t="shared" si="6"/>
        <v>3.208704369290628E-5</v>
      </c>
      <c r="N67" s="13">
        <f t="shared" si="7"/>
        <v>0.11569160531782192</v>
      </c>
      <c r="O67" s="1">
        <f t="shared" si="8"/>
        <v>2366011.0518933167</v>
      </c>
      <c r="P67">
        <f>O67/Notes!$C$3</f>
        <v>7.3025032465843108E-13</v>
      </c>
      <c r="R67" s="1">
        <f>O67*J67/Notes!$F$9</f>
        <v>1391.122486972363</v>
      </c>
      <c r="S67" s="1">
        <f>R67/Notes!$C$2</f>
        <v>1.1128979895778905E-9</v>
      </c>
      <c r="U67" s="1">
        <f t="shared" si="9"/>
        <v>3611158.9002595572</v>
      </c>
      <c r="V67" s="14">
        <f t="shared" si="3"/>
        <v>1.0879709433293907</v>
      </c>
      <c r="Y67" s="1">
        <f>Notes!$A$14*R67</f>
        <v>0.18084592330640717</v>
      </c>
      <c r="Z67" s="1">
        <f>Notes!$A$14*S67</f>
        <v>1.4467673864512574E-13</v>
      </c>
    </row>
    <row r="68" spans="1:26" x14ac:dyDescent="0.3">
      <c r="A68" t="s">
        <v>62</v>
      </c>
      <c r="B68">
        <v>30</v>
      </c>
      <c r="C68">
        <v>62</v>
      </c>
      <c r="D68" s="1">
        <v>5261610000</v>
      </c>
      <c r="E68" s="1">
        <v>110285</v>
      </c>
      <c r="F68" s="1">
        <v>9.1859699999999993</v>
      </c>
      <c r="G68" s="1">
        <v>75.674700000000001</v>
      </c>
      <c r="H68" s="1">
        <v>37.380000000000003</v>
      </c>
      <c r="I68" s="1">
        <f t="shared" si="4"/>
        <v>75.674700000000001</v>
      </c>
      <c r="J68" s="1">
        <f t="shared" si="5"/>
        <v>33069.491999999998</v>
      </c>
      <c r="K68">
        <f>J68/LN(2)/Notes!$F$9*(1-EXP(-Notes!$F$9*LN(2)/J68))</f>
        <v>1.8406324117714989E-2</v>
      </c>
      <c r="L68">
        <f>EXP(-Notes!$F$10*LN(2)/J68)</f>
        <v>0.85992137871213992</v>
      </c>
      <c r="M68">
        <f t="shared" si="6"/>
        <v>1.5827991612327987E-2</v>
      </c>
      <c r="N68" s="13">
        <f t="shared" si="7"/>
        <v>0.49395636850889402</v>
      </c>
      <c r="O68" s="1">
        <f t="shared" si="8"/>
        <v>4781.0677345228733</v>
      </c>
      <c r="P68">
        <f>O68/Notes!$C$3</f>
        <v>1.4756381896675535E-15</v>
      </c>
      <c r="R68" s="1">
        <f>O68*J68/Notes!$F$9</f>
        <v>60.998256635132051</v>
      </c>
      <c r="S68" s="1">
        <f>R68/Notes!$C$2</f>
        <v>4.8798605308105641E-11</v>
      </c>
      <c r="U68" s="1">
        <f t="shared" si="9"/>
        <v>3611219.8985161921</v>
      </c>
      <c r="V68" s="14">
        <f t="shared" ref="V68:V118" si="10">U68/$U$65</f>
        <v>1.08798932090087</v>
      </c>
      <c r="Y68" s="1">
        <f>Notes!$A$14*R68</f>
        <v>7.9297733625671666E-3</v>
      </c>
      <c r="Z68" s="1">
        <f>Notes!$A$14*S68</f>
        <v>6.3438186900537325E-15</v>
      </c>
    </row>
    <row r="69" spans="1:26" x14ac:dyDescent="0.3">
      <c r="A69" t="s">
        <v>48</v>
      </c>
      <c r="B69">
        <v>39</v>
      </c>
      <c r="C69">
        <v>94</v>
      </c>
      <c r="D69" s="1">
        <v>177379000</v>
      </c>
      <c r="E69" s="1">
        <v>109581</v>
      </c>
      <c r="F69" s="1">
        <v>0.311666</v>
      </c>
      <c r="G69" s="1">
        <v>75.191599999999994</v>
      </c>
      <c r="H69" s="1">
        <v>4.6470900000000004</v>
      </c>
      <c r="I69" s="1">
        <f t="shared" ref="I69:I118" si="11">G69</f>
        <v>75.191599999999994</v>
      </c>
      <c r="J69" s="12">
        <f t="shared" ref="J69:J118" si="12">F69*60*60</f>
        <v>1121.9976000000001</v>
      </c>
      <c r="K69">
        <f>J69/LN(2)/Notes!$F$9*(1-EXP(-Notes!$F$9*LN(2)/J69))</f>
        <v>6.2449860085236073E-4</v>
      </c>
      <c r="L69">
        <f>EXP(-Notes!$F$10*LN(2)/J69)</f>
        <v>1.1701797550590009E-2</v>
      </c>
      <c r="M69">
        <f t="shared" ref="M69:M118" si="13">K69*L69</f>
        <v>7.3077561978010424E-6</v>
      </c>
      <c r="N69" s="13">
        <f t="shared" ref="N69:N118" si="14">H69/G69</f>
        <v>6.1803313136041801E-2</v>
      </c>
      <c r="O69" s="1">
        <f t="shared" ref="O69:O118" si="15">I69/M69</f>
        <v>10289286.884341557</v>
      </c>
      <c r="P69">
        <f>O69/Notes!$C$3</f>
        <v>3.1757058285004805E-12</v>
      </c>
      <c r="R69" s="1">
        <f>O69*J69/Notes!$F$9</f>
        <v>4453.9178973544385</v>
      </c>
      <c r="S69" s="1">
        <f>R69/Notes!$C$2</f>
        <v>3.563134317883551E-9</v>
      </c>
      <c r="U69" s="1">
        <f t="shared" ref="U69:U118" si="16">U68+R69</f>
        <v>3615673.8164135464</v>
      </c>
      <c r="V69" s="14">
        <f t="shared" si="10"/>
        <v>1.0893311985058536</v>
      </c>
      <c r="Y69" s="1">
        <f>Notes!$A$14*R69</f>
        <v>0.57900932665607696</v>
      </c>
      <c r="Z69" s="1">
        <f>Notes!$A$14*S69</f>
        <v>4.6320746132486155E-13</v>
      </c>
    </row>
    <row r="70" spans="1:26" x14ac:dyDescent="0.3">
      <c r="A70" t="s">
        <v>51</v>
      </c>
      <c r="B70">
        <v>35</v>
      </c>
      <c r="C70">
        <v>83</v>
      </c>
      <c r="D70" s="1">
        <v>1121060000</v>
      </c>
      <c r="E70" s="1">
        <v>89937.3</v>
      </c>
      <c r="F70" s="1">
        <v>2.4</v>
      </c>
      <c r="G70" s="1">
        <v>61.712600000000002</v>
      </c>
      <c r="H70" s="1">
        <v>27.164100000000001</v>
      </c>
      <c r="I70" s="1">
        <f t="shared" si="11"/>
        <v>61.712600000000002</v>
      </c>
      <c r="J70" s="1">
        <f t="shared" si="12"/>
        <v>8640</v>
      </c>
      <c r="K70">
        <f>J70/LN(2)/Notes!$F$9*(1-EXP(-Notes!$F$9*LN(2)/J70))</f>
        <v>4.8089834696298777E-3</v>
      </c>
      <c r="L70">
        <f>EXP(-Notes!$F$10*LN(2)/J70)</f>
        <v>0.56123102415468651</v>
      </c>
      <c r="M70">
        <f t="shared" si="13"/>
        <v>2.698950717803334E-3</v>
      </c>
      <c r="N70" s="13">
        <f t="shared" si="14"/>
        <v>0.44017105096852183</v>
      </c>
      <c r="O70" s="1">
        <f t="shared" si="15"/>
        <v>22865.404541446263</v>
      </c>
      <c r="P70">
        <f>O70/Notes!$C$3</f>
        <v>7.0572236239031679E-15</v>
      </c>
      <c r="R70" s="1">
        <f>O70*J70/Notes!$F$9</f>
        <v>76.218015138154215</v>
      </c>
      <c r="S70" s="1">
        <f>R70/Notes!$C$2</f>
        <v>6.0974412110523374E-11</v>
      </c>
      <c r="U70" s="1">
        <f t="shared" si="16"/>
        <v>3615750.0344286845</v>
      </c>
      <c r="V70" s="14">
        <f t="shared" si="10"/>
        <v>1.0893541614903466</v>
      </c>
      <c r="Y70" s="1">
        <f>Notes!$A$14*R70</f>
        <v>9.9083419679600465E-3</v>
      </c>
      <c r="Z70" s="1">
        <f>Notes!$A$14*S70</f>
        <v>7.926673574368038E-15</v>
      </c>
    </row>
    <row r="71" spans="1:26" x14ac:dyDescent="0.3">
      <c r="A71" t="s">
        <v>50</v>
      </c>
      <c r="B71">
        <v>37</v>
      </c>
      <c r="C71">
        <v>88</v>
      </c>
      <c r="D71" s="1">
        <v>121367000</v>
      </c>
      <c r="E71" s="1">
        <v>78857.8</v>
      </c>
      <c r="F71" s="1">
        <v>0.29633199999999998</v>
      </c>
      <c r="G71" s="1">
        <v>54.110100000000003</v>
      </c>
      <c r="H71" s="1">
        <v>7.9746300000000003</v>
      </c>
      <c r="I71" s="1">
        <f t="shared" si="11"/>
        <v>54.110100000000003</v>
      </c>
      <c r="J71" s="12">
        <f t="shared" si="12"/>
        <v>1066.7952</v>
      </c>
      <c r="K71">
        <f>J71/LN(2)/Notes!$F$9*(1-EXP(-Notes!$F$9*LN(2)/J71))</f>
        <v>5.9377320396765041E-4</v>
      </c>
      <c r="L71">
        <f>EXP(-Notes!$F$10*LN(2)/J71)</f>
        <v>9.2959194110254894E-3</v>
      </c>
      <c r="M71">
        <f t="shared" si="13"/>
        <v>5.5196678525096789E-6</v>
      </c>
      <c r="N71" s="13">
        <f t="shared" si="14"/>
        <v>0.14737784628008449</v>
      </c>
      <c r="O71" s="1">
        <f t="shared" si="15"/>
        <v>9803144.2191575449</v>
      </c>
      <c r="P71">
        <f>O71/Notes!$C$3</f>
        <v>3.0256617960362794E-12</v>
      </c>
      <c r="R71" s="1">
        <f>O71*J71/Notes!$F$9</f>
        <v>4034.7018510436023</v>
      </c>
      <c r="S71" s="1">
        <f>R71/Notes!$C$2</f>
        <v>3.2277614808348821E-9</v>
      </c>
      <c r="U71" s="1">
        <f t="shared" si="16"/>
        <v>3619784.7362797279</v>
      </c>
      <c r="V71" s="14">
        <f t="shared" si="10"/>
        <v>1.0905697375699861</v>
      </c>
      <c r="Y71" s="1">
        <f>Notes!$A$14*R71</f>
        <v>0.52451124063566823</v>
      </c>
      <c r="Z71" s="1">
        <f>Notes!$A$14*S71</f>
        <v>4.1960899250853462E-13</v>
      </c>
    </row>
    <row r="72" spans="1:26" x14ac:dyDescent="0.3">
      <c r="A72" t="s">
        <v>62</v>
      </c>
      <c r="B72">
        <v>30</v>
      </c>
      <c r="C72">
        <v>65</v>
      </c>
      <c r="D72" s="1">
        <v>1990370000000</v>
      </c>
      <c r="E72" s="1">
        <v>65425.8</v>
      </c>
      <c r="F72" s="1">
        <v>5857.44</v>
      </c>
      <c r="G72" s="1">
        <v>44.893500000000003</v>
      </c>
      <c r="H72" s="1">
        <v>9.2710899999999992</v>
      </c>
      <c r="I72" s="1">
        <f t="shared" si="11"/>
        <v>44.893500000000003</v>
      </c>
      <c r="J72" s="1">
        <f t="shared" si="12"/>
        <v>21086783.999999996</v>
      </c>
      <c r="K72">
        <f>J72/LN(2)/Notes!$F$9*(1-EXP(-Notes!$F$9*LN(2)/J72))</f>
        <v>0.95858352877415509</v>
      </c>
      <c r="L72">
        <f>EXP(-Notes!$F$10*LN(2)/J72)</f>
        <v>0.99976335560837892</v>
      </c>
      <c r="M72">
        <f t="shared" si="13"/>
        <v>0.95835668535817031</v>
      </c>
      <c r="N72" s="13">
        <f t="shared" si="14"/>
        <v>0.20651296958356996</v>
      </c>
      <c r="O72" s="1">
        <f t="shared" si="15"/>
        <v>46.844249835041097</v>
      </c>
      <c r="P72">
        <f>O72/Notes!$C$3</f>
        <v>1.4458101800938609E-17</v>
      </c>
      <c r="R72" s="1">
        <f>O72*J72/Notes!$F$9</f>
        <v>381.09358715800425</v>
      </c>
      <c r="S72" s="1">
        <f>R72/Notes!$C$2</f>
        <v>3.0487486972640338E-10</v>
      </c>
      <c r="U72" s="1">
        <f t="shared" si="16"/>
        <v>3620165.8298668857</v>
      </c>
      <c r="V72" s="14">
        <f t="shared" si="10"/>
        <v>1.0906845535503871</v>
      </c>
      <c r="Y72" s="1">
        <f>Notes!$A$14*R72</f>
        <v>4.9542166330540552E-2</v>
      </c>
      <c r="Z72" s="1">
        <f>Notes!$A$14*S72</f>
        <v>3.9633733064432437E-14</v>
      </c>
    </row>
    <row r="73" spans="1:26" x14ac:dyDescent="0.3">
      <c r="A73" t="s">
        <v>57</v>
      </c>
      <c r="B73">
        <v>29</v>
      </c>
      <c r="C73">
        <v>61</v>
      </c>
      <c r="D73" s="1">
        <v>1098060000</v>
      </c>
      <c r="E73" s="1">
        <v>63432.7</v>
      </c>
      <c r="F73" s="1">
        <v>3.3330000000000002</v>
      </c>
      <c r="G73" s="1">
        <v>43.525799999999997</v>
      </c>
      <c r="H73" s="1">
        <v>24.931699999999999</v>
      </c>
      <c r="I73" s="1">
        <f t="shared" si="11"/>
        <v>43.525799999999997</v>
      </c>
      <c r="J73" s="1">
        <f t="shared" si="12"/>
        <v>11998.800000000001</v>
      </c>
      <c r="K73">
        <f>J73/LN(2)/Notes!$F$9*(1-EXP(-Notes!$F$9*LN(2)/J73))</f>
        <v>6.6784757934484941E-3</v>
      </c>
      <c r="L73">
        <f>EXP(-Notes!$F$10*LN(2)/J73)</f>
        <v>0.65972651481736244</v>
      </c>
      <c r="M73">
        <f t="shared" si="13"/>
        <v>4.405967559503894E-3</v>
      </c>
      <c r="N73" s="13">
        <f t="shared" si="14"/>
        <v>0.57280279742129958</v>
      </c>
      <c r="O73" s="1">
        <f t="shared" si="15"/>
        <v>9878.8289773293163</v>
      </c>
      <c r="P73">
        <f>O73/Notes!$C$3</f>
        <v>3.0490212892991718E-15</v>
      </c>
      <c r="R73" s="1">
        <f>O73*J73/Notes!$F$9</f>
        <v>45.730745807553632</v>
      </c>
      <c r="S73" s="1">
        <f>R73/Notes!$C$2</f>
        <v>3.6584596646042904E-11</v>
      </c>
      <c r="U73" s="1">
        <f t="shared" si="16"/>
        <v>3620211.5606126934</v>
      </c>
      <c r="V73" s="14">
        <f t="shared" si="10"/>
        <v>1.0906983313220193</v>
      </c>
      <c r="Y73" s="1">
        <f>Notes!$A$14*R73</f>
        <v>5.9449969549819712E-3</v>
      </c>
      <c r="Z73" s="1">
        <f>Notes!$A$14*S73</f>
        <v>4.7559975639855774E-15</v>
      </c>
    </row>
    <row r="74" spans="1:26" x14ac:dyDescent="0.3">
      <c r="A74" t="s">
        <v>52</v>
      </c>
      <c r="B74">
        <v>36</v>
      </c>
      <c r="C74">
        <v>88</v>
      </c>
      <c r="D74" s="1">
        <v>870466000</v>
      </c>
      <c r="E74" s="1">
        <v>59014.2</v>
      </c>
      <c r="F74" s="1">
        <v>2.84</v>
      </c>
      <c r="G74" s="1">
        <v>40.494</v>
      </c>
      <c r="H74" s="1">
        <v>23.1951</v>
      </c>
      <c r="I74" s="1">
        <f t="shared" si="11"/>
        <v>40.494</v>
      </c>
      <c r="J74" s="1">
        <f t="shared" si="12"/>
        <v>10223.999999999998</v>
      </c>
      <c r="K74">
        <f>J74/LN(2)/Notes!$F$9*(1-EXP(-Notes!$F$9*LN(2)/J74))</f>
        <v>5.6906304390620215E-3</v>
      </c>
      <c r="L74">
        <f>EXP(-Notes!$F$10*LN(2)/J74)</f>
        <v>0.61377196194997052</v>
      </c>
      <c r="M74">
        <f t="shared" si="13"/>
        <v>3.4927494093153189E-3</v>
      </c>
      <c r="N74" s="13">
        <f t="shared" si="14"/>
        <v>0.57280337827826344</v>
      </c>
      <c r="O74" s="1">
        <f t="shared" si="15"/>
        <v>11593.73182971578</v>
      </c>
      <c r="P74">
        <f>O74/Notes!$C$3</f>
        <v>3.5783122931221544E-15</v>
      </c>
      <c r="R74" s="1">
        <f>O74*J74/Notes!$F$9</f>
        <v>45.730831106101121</v>
      </c>
      <c r="S74" s="1">
        <f>R74/Notes!$C$2</f>
        <v>3.6584664884880895E-11</v>
      </c>
      <c r="U74" s="1">
        <f t="shared" si="16"/>
        <v>3620257.2914437996</v>
      </c>
      <c r="V74" s="14">
        <f t="shared" si="10"/>
        <v>1.0907121091193503</v>
      </c>
      <c r="Y74" s="1">
        <f>Notes!$A$14*R74</f>
        <v>5.9450080437931452E-3</v>
      </c>
      <c r="Z74" s="1">
        <f>Notes!$A$14*S74</f>
        <v>4.7560064350345162E-15</v>
      </c>
    </row>
    <row r="75" spans="1:26" x14ac:dyDescent="0.3">
      <c r="A75" t="s">
        <v>6</v>
      </c>
      <c r="B75">
        <v>4</v>
      </c>
      <c r="C75">
        <v>7</v>
      </c>
      <c r="D75" s="1">
        <v>274875000000</v>
      </c>
      <c r="E75" s="1">
        <v>41435.5</v>
      </c>
      <c r="F75" s="1">
        <v>1277.28</v>
      </c>
      <c r="G75" s="1">
        <v>28.431899999999999</v>
      </c>
      <c r="H75" s="1">
        <v>14.0442</v>
      </c>
      <c r="I75" s="1">
        <f t="shared" si="11"/>
        <v>28.431899999999999</v>
      </c>
      <c r="J75" s="1">
        <f t="shared" si="12"/>
        <v>4598208</v>
      </c>
      <c r="K75">
        <f>J75/LN(2)/Notes!$F$9*(1-EXP(-Notes!$F$9*LN(2)/J75))</f>
        <v>0.82777842727450546</v>
      </c>
      <c r="L75">
        <f>EXP(-Notes!$F$10*LN(2)/J75)</f>
        <v>0.99891523994211751</v>
      </c>
      <c r="M75">
        <f t="shared" si="13"/>
        <v>0.82688048629982125</v>
      </c>
      <c r="N75" s="13">
        <f t="shared" si="14"/>
        <v>0.49395924999736213</v>
      </c>
      <c r="O75" s="1">
        <f t="shared" si="15"/>
        <v>34.384533764037556</v>
      </c>
      <c r="P75">
        <f>O75/Notes!$C$3</f>
        <v>1.0612510420999246E-17</v>
      </c>
      <c r="R75" s="1">
        <f>O75*J75/Notes!$F$9</f>
        <v>60.998162897402629</v>
      </c>
      <c r="S75" s="1">
        <f>R75/Notes!$C$2</f>
        <v>4.8798530317922106E-11</v>
      </c>
      <c r="U75" s="1">
        <f t="shared" si="16"/>
        <v>3620318.2896066969</v>
      </c>
      <c r="V75" s="14">
        <f t="shared" si="10"/>
        <v>1.0907304866625882</v>
      </c>
      <c r="Y75" s="1">
        <f>Notes!$A$14*R75</f>
        <v>7.9297611766623415E-3</v>
      </c>
      <c r="Z75" s="1">
        <f>Notes!$A$14*S75</f>
        <v>6.343808941329873E-15</v>
      </c>
    </row>
    <row r="76" spans="1:26" x14ac:dyDescent="0.3">
      <c r="A76" t="s">
        <v>46</v>
      </c>
      <c r="B76">
        <v>38</v>
      </c>
      <c r="C76">
        <v>90</v>
      </c>
      <c r="D76" s="1">
        <v>49502700000000</v>
      </c>
      <c r="E76" s="1">
        <v>37767.5</v>
      </c>
      <c r="F76" s="1">
        <v>252368</v>
      </c>
      <c r="G76" s="1">
        <v>25.915099999999999</v>
      </c>
      <c r="H76" s="1">
        <v>1.1891099999999999</v>
      </c>
      <c r="I76" s="1">
        <f t="shared" si="11"/>
        <v>25.915099999999999</v>
      </c>
      <c r="J76" s="16">
        <f t="shared" si="12"/>
        <v>908524800</v>
      </c>
      <c r="K76">
        <f>J76/LN(2)/Notes!$F$9*(1-EXP(-Notes!$F$9*LN(2)/J76))</f>
        <v>0.99901188510532246</v>
      </c>
      <c r="L76">
        <f>EXP(-Notes!$F$10*LN(2)/J76)</f>
        <v>0.99999450686872515</v>
      </c>
      <c r="M76">
        <f t="shared" si="13"/>
        <v>0.99900639740189245</v>
      </c>
      <c r="N76" s="13">
        <f t="shared" si="14"/>
        <v>4.588483162326211E-2</v>
      </c>
      <c r="O76" s="1">
        <f t="shared" si="15"/>
        <v>25.940874920718407</v>
      </c>
      <c r="P76">
        <f>O76/Notes!$C$3</f>
        <v>8.0064428767649412E-18</v>
      </c>
      <c r="R76" s="1">
        <f>O76*J76/Notes!$F$9</f>
        <v>9092.5648916553655</v>
      </c>
      <c r="S76" s="1">
        <f>R76/Notes!$C$2</f>
        <v>7.2740519133242926E-9</v>
      </c>
      <c r="U76" s="1">
        <f t="shared" si="16"/>
        <v>3629410.8544983524</v>
      </c>
      <c r="V76" s="14">
        <f t="shared" si="10"/>
        <v>1.0934698971055203</v>
      </c>
      <c r="Y76" s="1">
        <f>Notes!$A$14*R76</f>
        <v>1.1820334359151974</v>
      </c>
      <c r="Z76" s="1">
        <f>Notes!$A$14*S76</f>
        <v>9.4562674873215792E-13</v>
      </c>
    </row>
    <row r="77" spans="1:26" x14ac:dyDescent="0.3">
      <c r="A77" t="s">
        <v>57</v>
      </c>
      <c r="B77">
        <v>29</v>
      </c>
      <c r="C77">
        <v>67</v>
      </c>
      <c r="D77" s="1">
        <v>10061700000</v>
      </c>
      <c r="E77" s="1">
        <v>31332.6</v>
      </c>
      <c r="F77" s="1">
        <v>61.829799999999999</v>
      </c>
      <c r="G77" s="1">
        <v>21.499600000000001</v>
      </c>
      <c r="H77" s="1">
        <v>0</v>
      </c>
      <c r="I77" s="1">
        <f t="shared" si="11"/>
        <v>21.499600000000001</v>
      </c>
      <c r="J77" s="1">
        <f t="shared" si="12"/>
        <v>222587.28</v>
      </c>
      <c r="K77">
        <f>J77/LN(2)/Notes!$F$9*(1-EXP(-Notes!$F$9*LN(2)/J77))</f>
        <v>0.1238523471432238</v>
      </c>
      <c r="L77">
        <f>EXP(-Notes!$F$10*LN(2)/J77)</f>
        <v>0.97782834950528719</v>
      </c>
      <c r="M77">
        <f t="shared" si="13"/>
        <v>0.1211063361894144</v>
      </c>
      <c r="N77" s="13">
        <f t="shared" si="14"/>
        <v>0</v>
      </c>
      <c r="O77" s="1">
        <f t="shared" si="15"/>
        <v>177.52663218523844</v>
      </c>
      <c r="P77">
        <f>O77/Notes!$C$3</f>
        <v>5.4792170427542732E-17</v>
      </c>
      <c r="R77" s="1">
        <f>O77*J77/Notes!$F$9</f>
        <v>15.245050225953966</v>
      </c>
      <c r="S77" s="1">
        <f>R77/Notes!$C$2</f>
        <v>1.2196040180763172E-11</v>
      </c>
      <c r="U77" s="1">
        <f t="shared" si="16"/>
        <v>3629426.0995485783</v>
      </c>
      <c r="V77" s="14">
        <f t="shared" si="10"/>
        <v>1.0934744901384312</v>
      </c>
      <c r="Y77" s="1">
        <f>Notes!$A$14*R77</f>
        <v>1.9818565293740153E-3</v>
      </c>
      <c r="Z77" s="1">
        <f>Notes!$A$14*S77</f>
        <v>1.5854852234992124E-15</v>
      </c>
    </row>
    <row r="78" spans="1:26" x14ac:dyDescent="0.3">
      <c r="A78" t="s">
        <v>62</v>
      </c>
      <c r="B78">
        <v>30</v>
      </c>
      <c r="C78">
        <v>63</v>
      </c>
      <c r="D78" s="1">
        <v>98246100</v>
      </c>
      <c r="E78" s="1">
        <v>29503.1</v>
      </c>
      <c r="F78" s="1">
        <v>0.64116600000000001</v>
      </c>
      <c r="G78" s="1">
        <v>20.244199999999999</v>
      </c>
      <c r="H78" s="1">
        <v>6.9606300000000001</v>
      </c>
      <c r="I78" s="1">
        <f t="shared" si="11"/>
        <v>20.244199999999999</v>
      </c>
      <c r="J78" s="12">
        <f t="shared" si="12"/>
        <v>2308.1976</v>
      </c>
      <c r="K78">
        <f>J78/LN(2)/Notes!$F$9*(1-EXP(-Notes!$F$9*LN(2)/J78))</f>
        <v>1.284731956370296E-3</v>
      </c>
      <c r="L78">
        <f>EXP(-Notes!$F$10*LN(2)/J78)</f>
        <v>0.11507792402060515</v>
      </c>
      <c r="M78">
        <f t="shared" si="13"/>
        <v>1.4784428646202435E-4</v>
      </c>
      <c r="N78" s="13">
        <f t="shared" si="14"/>
        <v>0.34383329546240404</v>
      </c>
      <c r="O78" s="1">
        <f t="shared" si="15"/>
        <v>136929.20088054924</v>
      </c>
      <c r="P78">
        <f>O78/Notes!$C$3</f>
        <v>4.2262099037206557E-14</v>
      </c>
      <c r="R78" s="1">
        <f>O78*J78/Notes!$F$9</f>
        <v>121.93659446080309</v>
      </c>
      <c r="S78" s="1">
        <f>R78/Notes!$C$2</f>
        <v>9.7549275568642472E-11</v>
      </c>
      <c r="U78" s="1">
        <f t="shared" si="16"/>
        <v>3629548.0361430389</v>
      </c>
      <c r="V78" s="14">
        <f t="shared" si="10"/>
        <v>1.0935112272290346</v>
      </c>
      <c r="Y78" s="1">
        <f>Notes!$A$14*R78</f>
        <v>1.5851757279904399E-2</v>
      </c>
      <c r="Z78" s="1">
        <f>Notes!$A$14*S78</f>
        <v>1.268140582392352E-14</v>
      </c>
    </row>
    <row r="79" spans="1:26" x14ac:dyDescent="0.3">
      <c r="A79" t="s">
        <v>56</v>
      </c>
      <c r="B79">
        <v>33</v>
      </c>
      <c r="C79">
        <v>78</v>
      </c>
      <c r="D79" s="1">
        <v>201148000</v>
      </c>
      <c r="E79" s="1">
        <v>25620.2</v>
      </c>
      <c r="F79" s="1">
        <v>1.5116700000000001</v>
      </c>
      <c r="G79" s="1">
        <v>17.579899999999999</v>
      </c>
      <c r="H79" s="1">
        <v>12.3827</v>
      </c>
      <c r="I79" s="1">
        <f t="shared" si="11"/>
        <v>17.579899999999999</v>
      </c>
      <c r="J79" s="12">
        <f t="shared" si="12"/>
        <v>5442.0120000000006</v>
      </c>
      <c r="K79">
        <f>J79/LN(2)/Notes!$F$9*(1-EXP(-Notes!$F$9*LN(2)/J79))</f>
        <v>3.0289983506397496E-3</v>
      </c>
      <c r="L79">
        <f>EXP(-Notes!$F$10*LN(2)/J79)</f>
        <v>0.3996918106329308</v>
      </c>
      <c r="M79">
        <f t="shared" si="13"/>
        <v>1.2106658351713625E-3</v>
      </c>
      <c r="N79" s="13">
        <f t="shared" si="14"/>
        <v>0.7043669190382198</v>
      </c>
      <c r="O79" s="1">
        <f t="shared" si="15"/>
        <v>14520.852484047895</v>
      </c>
      <c r="P79">
        <f>O79/Notes!$C$3</f>
        <v>4.4817445938419428E-15</v>
      </c>
      <c r="R79" s="1">
        <f>O79*J79/Notes!$F$9</f>
        <v>30.487134825778728</v>
      </c>
      <c r="S79" s="1">
        <f>R79/Notes!$C$2</f>
        <v>2.4389707860622983E-11</v>
      </c>
      <c r="U79" s="1">
        <f t="shared" si="16"/>
        <v>3629578.5232778648</v>
      </c>
      <c r="V79" s="14">
        <f t="shared" si="10"/>
        <v>1.0935204124013718</v>
      </c>
      <c r="Y79" s="1">
        <f>Notes!$A$14*R79</f>
        <v>3.9633275273512347E-3</v>
      </c>
      <c r="Z79" s="1">
        <f>Notes!$A$14*S79</f>
        <v>3.1706620218809877E-15</v>
      </c>
    </row>
    <row r="80" spans="1:26" x14ac:dyDescent="0.3">
      <c r="A80" t="s">
        <v>39</v>
      </c>
      <c r="B80">
        <v>42</v>
      </c>
      <c r="C80">
        <v>90</v>
      </c>
      <c r="D80" s="1">
        <v>721265000</v>
      </c>
      <c r="E80" s="1">
        <v>24977.200000000001</v>
      </c>
      <c r="F80" s="1">
        <v>5.55999</v>
      </c>
      <c r="G80" s="1">
        <v>17.1387</v>
      </c>
      <c r="H80" s="1">
        <v>17.1387</v>
      </c>
      <c r="I80" s="1">
        <f t="shared" si="11"/>
        <v>17.1387</v>
      </c>
      <c r="J80" s="1">
        <f t="shared" si="12"/>
        <v>20015.964</v>
      </c>
      <c r="K80">
        <f>J80/LN(2)/Notes!$F$9*(1-EXP(-Notes!$F$9*LN(2)/J80))</f>
        <v>1.1140791667211427E-2</v>
      </c>
      <c r="L80">
        <f>EXP(-Notes!$F$10*LN(2)/J80)</f>
        <v>0.7793196631585122</v>
      </c>
      <c r="M80">
        <f t="shared" si="13"/>
        <v>8.6822380094103684E-3</v>
      </c>
      <c r="N80" s="13">
        <f t="shared" si="14"/>
        <v>1</v>
      </c>
      <c r="O80" s="1">
        <f t="shared" si="15"/>
        <v>1973.9956427621512</v>
      </c>
      <c r="P80">
        <f>O80/Notes!$C$3</f>
        <v>6.0925791443276271E-16</v>
      </c>
      <c r="R80" s="1">
        <f>O80*J80/Notes!$F$9</f>
        <v>15.243605602501573</v>
      </c>
      <c r="S80" s="1">
        <f>R80/Notes!$C$2</f>
        <v>1.2194884482001258E-11</v>
      </c>
      <c r="U80" s="1">
        <f t="shared" si="16"/>
        <v>3629593.7668834673</v>
      </c>
      <c r="V80" s="14">
        <f t="shared" si="10"/>
        <v>1.0935250049990461</v>
      </c>
      <c r="Y80" s="1">
        <f>Notes!$A$14*R80</f>
        <v>1.9816687283252042E-3</v>
      </c>
      <c r="Z80" s="1">
        <f>Notes!$A$14*S80</f>
        <v>1.5853349826601634E-15</v>
      </c>
    </row>
    <row r="81" spans="1:26" x14ac:dyDescent="0.3">
      <c r="A81" t="s">
        <v>50</v>
      </c>
      <c r="B81">
        <v>37</v>
      </c>
      <c r="C81">
        <v>78</v>
      </c>
      <c r="D81" s="1">
        <v>35495000</v>
      </c>
      <c r="E81" s="1">
        <v>23219.3</v>
      </c>
      <c r="F81" s="1">
        <v>0.29433399999999998</v>
      </c>
      <c r="G81" s="1">
        <v>15.932499999999999</v>
      </c>
      <c r="H81" s="1">
        <v>1.7270300000000001</v>
      </c>
      <c r="I81" s="1">
        <f t="shared" si="11"/>
        <v>15.932499999999999</v>
      </c>
      <c r="J81" s="12">
        <f t="shared" si="12"/>
        <v>1059.6024</v>
      </c>
      <c r="K81">
        <f>J81/LN(2)/Notes!$F$9*(1-EXP(-Notes!$F$9*LN(2)/J81))</f>
        <v>5.8976972522918353E-4</v>
      </c>
      <c r="L81">
        <f>EXP(-Notes!$F$10*LN(2)/J81)</f>
        <v>9.0053521169216402E-3</v>
      </c>
      <c r="M81">
        <f t="shared" si="13"/>
        <v>5.3110840435889222E-6</v>
      </c>
      <c r="N81" s="13">
        <f t="shared" si="14"/>
        <v>0.10839667346618548</v>
      </c>
      <c r="O81" s="1">
        <f t="shared" si="15"/>
        <v>2999858.3846987556</v>
      </c>
      <c r="P81">
        <f>O81/Notes!$C$3</f>
        <v>9.2588221749961589E-13</v>
      </c>
      <c r="R81" s="1">
        <f>O81*J81/Notes!$F$9</f>
        <v>1226.3337747248938</v>
      </c>
      <c r="S81" s="1">
        <f>R81/Notes!$C$2</f>
        <v>9.8106701977991512E-10</v>
      </c>
      <c r="U81" s="1">
        <f t="shared" si="16"/>
        <v>3630820.1006581923</v>
      </c>
      <c r="V81" s="14">
        <f t="shared" si="10"/>
        <v>1.0938944751748472</v>
      </c>
      <c r="Y81" s="1">
        <f>Notes!$A$14*R81</f>
        <v>0.1594233907142362</v>
      </c>
      <c r="Z81" s="1">
        <f>Notes!$A$14*S81</f>
        <v>1.2753871257138895E-13</v>
      </c>
    </row>
    <row r="82" spans="1:26" x14ac:dyDescent="0.3">
      <c r="A82" t="s">
        <v>51</v>
      </c>
      <c r="B82">
        <v>35</v>
      </c>
      <c r="C82">
        <v>80</v>
      </c>
      <c r="D82" s="1">
        <v>34153600</v>
      </c>
      <c r="E82" s="1">
        <v>22316.6</v>
      </c>
      <c r="F82" s="1">
        <v>0.29466700000000001</v>
      </c>
      <c r="G82" s="1">
        <v>15.3131</v>
      </c>
      <c r="H82" s="1">
        <v>1.6835</v>
      </c>
      <c r="I82" s="1">
        <f t="shared" si="11"/>
        <v>15.3131</v>
      </c>
      <c r="J82" s="12">
        <f t="shared" si="12"/>
        <v>1060.8011999999999</v>
      </c>
      <c r="K82">
        <f>J82/LN(2)/Notes!$F$9*(1-EXP(-Notes!$F$9*LN(2)/J82))</f>
        <v>5.9043697168559468E-4</v>
      </c>
      <c r="L82">
        <f>EXP(-Notes!$F$10*LN(2)/J82)</f>
        <v>9.0534122275196961E-3</v>
      </c>
      <c r="M82">
        <f t="shared" si="13"/>
        <v>5.3454692990380636E-6</v>
      </c>
      <c r="N82" s="13">
        <f t="shared" si="14"/>
        <v>0.10993854934663784</v>
      </c>
      <c r="O82" s="1">
        <f t="shared" si="15"/>
        <v>2864687.6716242009</v>
      </c>
      <c r="P82">
        <f>O82/Notes!$C$3</f>
        <v>8.8416286161240771E-13</v>
      </c>
      <c r="R82" s="1">
        <f>O82*J82/Notes!$F$9</f>
        <v>1172.4012807423449</v>
      </c>
      <c r="S82" s="1">
        <f>R82/Notes!$C$2</f>
        <v>9.3792102459387595E-10</v>
      </c>
      <c r="U82" s="1">
        <f t="shared" si="16"/>
        <v>3631992.5019389344</v>
      </c>
      <c r="V82" s="14">
        <f t="shared" si="10"/>
        <v>1.0942476965540775</v>
      </c>
      <c r="Y82" s="1">
        <f>Notes!$A$14*R82</f>
        <v>0.15241216649650483</v>
      </c>
      <c r="Z82" s="1">
        <f>Notes!$A$14*S82</f>
        <v>1.2192973319720387E-13</v>
      </c>
    </row>
    <row r="83" spans="1:26" x14ac:dyDescent="0.3">
      <c r="A83" t="s">
        <v>52</v>
      </c>
      <c r="B83">
        <v>36</v>
      </c>
      <c r="C83">
        <v>87</v>
      </c>
      <c r="D83" s="1">
        <v>142321000</v>
      </c>
      <c r="E83" s="1">
        <v>21548.5</v>
      </c>
      <c r="F83" s="1">
        <v>1.2716700000000001</v>
      </c>
      <c r="G83" s="1">
        <v>14.786</v>
      </c>
      <c r="H83" s="1">
        <v>10.4148</v>
      </c>
      <c r="I83" s="1">
        <f t="shared" si="11"/>
        <v>14.786</v>
      </c>
      <c r="J83" s="12">
        <f t="shared" si="12"/>
        <v>4578.0120000000006</v>
      </c>
      <c r="K83">
        <f>J83/LN(2)/Notes!$F$9*(1-EXP(-Notes!$F$9*LN(2)/J83))</f>
        <v>2.5481000036767618E-3</v>
      </c>
      <c r="L83">
        <f>EXP(-Notes!$F$10*LN(2)/J83)</f>
        <v>0.33617047688282548</v>
      </c>
      <c r="M83">
        <f t="shared" si="13"/>
        <v>8.5659599338114636E-4</v>
      </c>
      <c r="N83" s="13">
        <f t="shared" si="14"/>
        <v>0.70436899770052752</v>
      </c>
      <c r="O83" s="1">
        <f t="shared" si="15"/>
        <v>17261.346205504491</v>
      </c>
      <c r="P83">
        <f>O83/Notes!$C$3</f>
        <v>5.3275759893532378E-15</v>
      </c>
      <c r="R83" s="1">
        <f>O83*J83/Notes!$F$9</f>
        <v>30.487133512713751</v>
      </c>
      <c r="S83" s="1">
        <f>R83/Notes!$C$2</f>
        <v>2.4389706810171001E-11</v>
      </c>
      <c r="U83" s="1">
        <f t="shared" si="16"/>
        <v>3632022.9890724472</v>
      </c>
      <c r="V83" s="14">
        <f t="shared" si="10"/>
        <v>1.094256881726019</v>
      </c>
      <c r="Y83" s="1">
        <f>Notes!$A$14*R83</f>
        <v>3.9633273566527872E-3</v>
      </c>
      <c r="Z83" s="1">
        <f>Notes!$A$14*S83</f>
        <v>3.1706618853222297E-15</v>
      </c>
    </row>
    <row r="84" spans="1:26" x14ac:dyDescent="0.3">
      <c r="A84" t="s">
        <v>42</v>
      </c>
      <c r="B84">
        <v>28</v>
      </c>
      <c r="C84">
        <v>65</v>
      </c>
      <c r="D84" s="1">
        <v>241571000</v>
      </c>
      <c r="E84" s="1">
        <v>18477.8</v>
      </c>
      <c r="F84" s="1">
        <v>2.5171999999999999</v>
      </c>
      <c r="G84" s="1">
        <v>12.679</v>
      </c>
      <c r="H84" s="1">
        <v>12.679</v>
      </c>
      <c r="I84" s="1">
        <f t="shared" si="11"/>
        <v>12.679</v>
      </c>
      <c r="J84" s="1">
        <f t="shared" si="12"/>
        <v>9061.9199999999983</v>
      </c>
      <c r="K84">
        <f>J84/LN(2)/Notes!$F$9*(1-EXP(-Notes!$F$9*LN(2)/J84))</f>
        <v>5.0438221623968034E-3</v>
      </c>
      <c r="L84">
        <f>EXP(-Notes!$F$10*LN(2)/J84)</f>
        <v>0.57652952245201294</v>
      </c>
      <c r="M84">
        <f t="shared" si="13"/>
        <v>2.9079123826195085E-3</v>
      </c>
      <c r="N84" s="13">
        <f t="shared" si="14"/>
        <v>1</v>
      </c>
      <c r="O84" s="1">
        <f t="shared" si="15"/>
        <v>4360.172636487242</v>
      </c>
      <c r="P84">
        <f>O84/Notes!$C$3</f>
        <v>1.3457322952121117E-15</v>
      </c>
      <c r="R84" s="1">
        <f>O84*J84/Notes!$F$9</f>
        <v>15.243648000785672</v>
      </c>
      <c r="S84" s="1">
        <f>R84/Notes!$C$2</f>
        <v>1.2194918400628537E-11</v>
      </c>
      <c r="U84" s="1">
        <f t="shared" si="16"/>
        <v>3632038.2327204482</v>
      </c>
      <c r="V84" s="14">
        <f t="shared" si="10"/>
        <v>1.0942614743364671</v>
      </c>
      <c r="Y84" s="1">
        <f>Notes!$A$14*R84</f>
        <v>1.9816742401021371E-3</v>
      </c>
      <c r="Z84" s="1">
        <f>Notes!$A$14*S84</f>
        <v>1.5853393920817096E-15</v>
      </c>
    </row>
    <row r="85" spans="1:26" x14ac:dyDescent="0.3">
      <c r="A85" t="s">
        <v>59</v>
      </c>
      <c r="B85">
        <v>32</v>
      </c>
      <c r="C85">
        <v>66</v>
      </c>
      <c r="D85" s="1">
        <v>203711000</v>
      </c>
      <c r="E85" s="1">
        <v>17355.2</v>
      </c>
      <c r="F85" s="1">
        <v>2.2599999999999998</v>
      </c>
      <c r="G85" s="1">
        <v>11.9087</v>
      </c>
      <c r="H85" s="1">
        <v>11.9087</v>
      </c>
      <c r="I85" s="1">
        <f t="shared" si="11"/>
        <v>11.9087</v>
      </c>
      <c r="J85" s="1">
        <f t="shared" si="12"/>
        <v>8136</v>
      </c>
      <c r="K85">
        <f>J85/LN(2)/Notes!$F$9*(1-EXP(-Notes!$F$9*LN(2)/J85))</f>
        <v>4.5284594339014689E-3</v>
      </c>
      <c r="L85">
        <f>EXP(-Notes!$F$10*LN(2)/J85)</f>
        <v>0.54150413056409097</v>
      </c>
      <c r="M85">
        <f t="shared" si="13"/>
        <v>2.4521794885495707E-3</v>
      </c>
      <c r="N85" s="13">
        <f t="shared" si="14"/>
        <v>1</v>
      </c>
      <c r="O85" s="1">
        <f t="shared" si="15"/>
        <v>4856.3737098395786</v>
      </c>
      <c r="P85">
        <f>O85/Notes!$C$3</f>
        <v>1.4988807746418452E-15</v>
      </c>
      <c r="R85" s="1">
        <f>O85*J85/Notes!$F$9</f>
        <v>15.243617478107565</v>
      </c>
      <c r="S85" s="1">
        <f>R85/Notes!$C$2</f>
        <v>1.2194893982486051E-11</v>
      </c>
      <c r="U85" s="1">
        <f t="shared" si="16"/>
        <v>3632053.4763379265</v>
      </c>
      <c r="V85" s="14">
        <f t="shared" si="10"/>
        <v>1.0942660669377196</v>
      </c>
      <c r="Y85" s="1">
        <f>Notes!$A$14*R85</f>
        <v>1.9816702721539834E-3</v>
      </c>
      <c r="Z85" s="1">
        <f>Notes!$A$14*S85</f>
        <v>1.5853362177231866E-15</v>
      </c>
    </row>
    <row r="86" spans="1:26" x14ac:dyDescent="0.3">
      <c r="A86" t="s">
        <v>22</v>
      </c>
      <c r="B86">
        <v>27</v>
      </c>
      <c r="C86">
        <v>61</v>
      </c>
      <c r="D86" s="1">
        <v>118552000</v>
      </c>
      <c r="E86" s="1">
        <v>13833.9</v>
      </c>
      <c r="F86" s="1">
        <v>1.65001</v>
      </c>
      <c r="G86" s="1">
        <v>9.4924599999999995</v>
      </c>
      <c r="H86" s="1">
        <v>9.4924599999999995</v>
      </c>
      <c r="I86" s="1">
        <f t="shared" si="11"/>
        <v>9.4924599999999995</v>
      </c>
      <c r="J86" s="12">
        <f t="shared" si="12"/>
        <v>5940.0359999999991</v>
      </c>
      <c r="K86">
        <f>J86/LN(2)/Notes!$F$9*(1-EXP(-Notes!$F$9*LN(2)/J86))</f>
        <v>3.306196172801664E-3</v>
      </c>
      <c r="L86">
        <f>EXP(-Notes!$F$10*LN(2)/J86)</f>
        <v>0.43163571071420187</v>
      </c>
      <c r="M86">
        <f t="shared" si="13"/>
        <v>1.4270723348078205E-3</v>
      </c>
      <c r="N86" s="13">
        <f t="shared" si="14"/>
        <v>1</v>
      </c>
      <c r="O86" s="1">
        <f t="shared" si="15"/>
        <v>6651.702067560801</v>
      </c>
      <c r="P86">
        <f>O86/Notes!$C$3</f>
        <v>2.0529944652965437E-15</v>
      </c>
      <c r="R86" s="1">
        <f>O86*J86/Notes!$F$9</f>
        <v>15.243576289577772</v>
      </c>
      <c r="S86" s="1">
        <f>R86/Notes!$C$2</f>
        <v>1.2194861031662219E-11</v>
      </c>
      <c r="U86" s="1">
        <f t="shared" si="16"/>
        <v>3632068.7199142161</v>
      </c>
      <c r="V86" s="14">
        <f t="shared" si="10"/>
        <v>1.0942706595265626</v>
      </c>
      <c r="Y86" s="1">
        <f>Notes!$A$14*R86</f>
        <v>1.9816649176451102E-3</v>
      </c>
      <c r="Z86" s="1">
        <f>Notes!$A$14*S86</f>
        <v>1.5853319341160884E-15</v>
      </c>
    </row>
    <row r="87" spans="1:26" x14ac:dyDescent="0.3">
      <c r="A87" t="s">
        <v>55</v>
      </c>
      <c r="B87">
        <v>34</v>
      </c>
      <c r="C87" t="s">
        <v>63</v>
      </c>
      <c r="D87" s="1">
        <v>44803300</v>
      </c>
      <c r="E87" s="1">
        <v>13004.7</v>
      </c>
      <c r="F87" s="1">
        <v>0.66333500000000001</v>
      </c>
      <c r="G87" s="1">
        <v>8.9234799999999996</v>
      </c>
      <c r="H87" s="1">
        <v>0.79054400000000002</v>
      </c>
      <c r="I87" s="1">
        <f t="shared" si="11"/>
        <v>8.9234799999999996</v>
      </c>
      <c r="J87" s="12">
        <f t="shared" si="12"/>
        <v>2388.0059999999999</v>
      </c>
      <c r="K87">
        <f>J87/LN(2)/Notes!$F$9*(1-EXP(-Notes!$F$9*LN(2)/J87))</f>
        <v>1.3291529374278898E-3</v>
      </c>
      <c r="L87">
        <f>EXP(-Notes!$F$10*LN(2)/J87)</f>
        <v>0.12370126841266556</v>
      </c>
      <c r="M87">
        <f t="shared" si="13"/>
        <v>1.6441790427425027E-4</v>
      </c>
      <c r="N87" s="13">
        <f t="shared" si="14"/>
        <v>8.8591446386387385E-2</v>
      </c>
      <c r="O87" s="1">
        <f t="shared" si="15"/>
        <v>54273.164710307763</v>
      </c>
      <c r="P87">
        <f>O87/Notes!$C$3</f>
        <v>1.6750976762440668E-14</v>
      </c>
      <c r="R87" s="1">
        <f>O87*J87/Notes!$F$9</f>
        <v>50.001791268211107</v>
      </c>
      <c r="S87" s="1">
        <f>R87/Notes!$C$2</f>
        <v>4.0001433014568884E-11</v>
      </c>
      <c r="U87" s="1">
        <f t="shared" si="16"/>
        <v>3632118.7217054842</v>
      </c>
      <c r="V87" s="14">
        <f t="shared" si="10"/>
        <v>1.0942857240799417</v>
      </c>
      <c r="Y87" s="1">
        <f>Notes!$A$14*R87</f>
        <v>6.5002328648674432E-3</v>
      </c>
      <c r="Z87" s="1">
        <f>Notes!$A$14*S87</f>
        <v>5.2001862918939545E-15</v>
      </c>
    </row>
    <row r="88" spans="1:26" x14ac:dyDescent="0.3">
      <c r="A88" t="s">
        <v>55</v>
      </c>
      <c r="B88">
        <v>34</v>
      </c>
      <c r="C88">
        <v>70</v>
      </c>
      <c r="D88" s="1">
        <v>45205900</v>
      </c>
      <c r="E88" s="1">
        <v>12706.6</v>
      </c>
      <c r="F88" s="1">
        <v>0.68499699999999997</v>
      </c>
      <c r="G88" s="1">
        <v>8.7189300000000003</v>
      </c>
      <c r="H88" s="1">
        <v>4.9942299999999999</v>
      </c>
      <c r="I88" s="1">
        <f t="shared" si="11"/>
        <v>8.7189300000000003</v>
      </c>
      <c r="J88" s="12">
        <f t="shared" si="12"/>
        <v>2465.9892</v>
      </c>
      <c r="K88">
        <f>J88/LN(2)/Notes!$F$9*(1-EXP(-Notes!$F$9*LN(2)/J88))</f>
        <v>1.3725580207275239E-3</v>
      </c>
      <c r="L88">
        <f>EXP(-Notes!$F$10*LN(2)/J88)</f>
        <v>0.13215282620259544</v>
      </c>
      <c r="M88">
        <f t="shared" si="13"/>
        <v>1.8138742156618287E-4</v>
      </c>
      <c r="N88" s="13">
        <f t="shared" si="14"/>
        <v>0.57280308478219233</v>
      </c>
      <c r="O88" s="1">
        <f t="shared" si="15"/>
        <v>48067.996803288384</v>
      </c>
      <c r="P88">
        <f>O88/Notes!$C$3</f>
        <v>1.4835801482496415E-14</v>
      </c>
      <c r="R88" s="1">
        <f>O88*J88/Notes!$F$9</f>
        <v>45.731157786475187</v>
      </c>
      <c r="S88" s="1">
        <f>R88/Notes!$C$2</f>
        <v>3.6584926229180152E-11</v>
      </c>
      <c r="U88" s="1">
        <f t="shared" si="16"/>
        <v>3632164.4528632709</v>
      </c>
      <c r="V88" s="14">
        <f t="shared" si="10"/>
        <v>1.0942995019756951</v>
      </c>
      <c r="Y88" s="1">
        <f>Notes!$A$14*R88</f>
        <v>5.9450505122417736E-3</v>
      </c>
      <c r="Z88" s="1">
        <f>Notes!$A$14*S88</f>
        <v>4.7560404097934192E-15</v>
      </c>
    </row>
    <row r="89" spans="1:26" x14ac:dyDescent="0.3">
      <c r="A89" t="s">
        <v>60</v>
      </c>
      <c r="B89">
        <v>31</v>
      </c>
      <c r="C89">
        <v>70</v>
      </c>
      <c r="D89" s="1">
        <v>22935500</v>
      </c>
      <c r="E89" s="1">
        <v>12533.6</v>
      </c>
      <c r="F89" s="1">
        <v>0.35233500000000001</v>
      </c>
      <c r="G89" s="1">
        <v>8.6002299999999998</v>
      </c>
      <c r="H89" s="1">
        <v>1.9739599999999999</v>
      </c>
      <c r="I89" s="1">
        <f t="shared" si="11"/>
        <v>8.6002299999999998</v>
      </c>
      <c r="J89" s="12">
        <f t="shared" si="12"/>
        <v>1268.4059999999999</v>
      </c>
      <c r="K89">
        <f>J89/LN(2)/Notes!$F$9*(1-EXP(-Notes!$F$9*LN(2)/J89))</f>
        <v>7.0598882948835122E-4</v>
      </c>
      <c r="L89">
        <f>EXP(-Notes!$F$10*LN(2)/J89)</f>
        <v>1.9553681771166936E-2</v>
      </c>
      <c r="M89">
        <f t="shared" si="13"/>
        <v>1.3804680905813854E-5</v>
      </c>
      <c r="N89" s="13">
        <f t="shared" si="14"/>
        <v>0.22952409412306415</v>
      </c>
      <c r="O89" s="1">
        <f t="shared" si="15"/>
        <v>622993.75542813202</v>
      </c>
      <c r="P89">
        <f>O89/Notes!$C$3</f>
        <v>1.9228202328028767E-13</v>
      </c>
      <c r="R89" s="1">
        <f>O89*J89/Notes!$F$9</f>
        <v>304.86459002607069</v>
      </c>
      <c r="S89" s="1">
        <f>R89/Notes!$C$2</f>
        <v>2.4389167202085654E-10</v>
      </c>
      <c r="U89" s="1">
        <f t="shared" si="16"/>
        <v>3632469.3174532969</v>
      </c>
      <c r="V89" s="14">
        <f t="shared" si="10"/>
        <v>1.0943913516629451</v>
      </c>
      <c r="Y89" s="1">
        <f>Notes!$A$14*R89</f>
        <v>3.9632396703389187E-2</v>
      </c>
      <c r="Z89" s="1">
        <f>Notes!$A$14*S89</f>
        <v>3.1705917362711348E-14</v>
      </c>
    </row>
    <row r="90" spans="1:26" x14ac:dyDescent="0.3">
      <c r="A90" t="s">
        <v>19</v>
      </c>
      <c r="B90">
        <v>26</v>
      </c>
      <c r="C90">
        <v>59</v>
      </c>
      <c r="D90" s="1">
        <v>66269500000</v>
      </c>
      <c r="E90" s="1">
        <v>11954.7</v>
      </c>
      <c r="F90" s="1">
        <v>1067.33</v>
      </c>
      <c r="G90" s="1">
        <v>8.2029999999999994</v>
      </c>
      <c r="H90" s="1">
        <v>8.2029999999999994</v>
      </c>
      <c r="I90" s="1">
        <f t="shared" si="11"/>
        <v>8.2029999999999994</v>
      </c>
      <c r="J90" s="1">
        <f t="shared" si="12"/>
        <v>3842387.9999999995</v>
      </c>
      <c r="K90">
        <f>J90/LN(2)/Notes!$F$9*(1-EXP(-Notes!$F$9*LN(2)/J90))</f>
        <v>0.79875696137980801</v>
      </c>
      <c r="L90">
        <f>EXP(-Notes!$F$10*LN(2)/J90)</f>
        <v>0.99870199988640984</v>
      </c>
      <c r="M90">
        <f t="shared" si="13"/>
        <v>0.79772017475320611</v>
      </c>
      <c r="N90" s="13">
        <f t="shared" si="14"/>
        <v>1</v>
      </c>
      <c r="O90" s="1">
        <f t="shared" si="15"/>
        <v>10.283054458962122</v>
      </c>
      <c r="P90">
        <f>O90/Notes!$C$3</f>
        <v>3.1737822404204077E-18</v>
      </c>
      <c r="R90" s="1">
        <f>O90*J90/Notes!$F$9</f>
        <v>15.243628494005611</v>
      </c>
      <c r="S90" s="1">
        <f>R90/Notes!$C$2</f>
        <v>1.2194902795204488E-11</v>
      </c>
      <c r="U90" s="1">
        <f t="shared" si="16"/>
        <v>3632484.5610817908</v>
      </c>
      <c r="V90" s="14">
        <f t="shared" si="10"/>
        <v>1.0943959442675162</v>
      </c>
      <c r="Y90" s="1">
        <f>Notes!$A$14*R90</f>
        <v>1.9816717042207294E-3</v>
      </c>
      <c r="Z90" s="1">
        <f>Notes!$A$14*S90</f>
        <v>1.5853373633765833E-15</v>
      </c>
    </row>
    <row r="91" spans="1:26" x14ac:dyDescent="0.3">
      <c r="A91" t="s">
        <v>22</v>
      </c>
      <c r="B91">
        <v>27</v>
      </c>
      <c r="C91">
        <v>56</v>
      </c>
      <c r="D91" s="1">
        <v>72775300000</v>
      </c>
      <c r="E91" s="1">
        <v>7559.46</v>
      </c>
      <c r="F91" s="1">
        <v>1853.6</v>
      </c>
      <c r="G91" s="1">
        <v>5.1871</v>
      </c>
      <c r="H91" s="1">
        <v>5.1871</v>
      </c>
      <c r="I91" s="1">
        <f t="shared" si="11"/>
        <v>5.1871</v>
      </c>
      <c r="J91" s="1">
        <f t="shared" si="12"/>
        <v>6672960</v>
      </c>
      <c r="K91">
        <f>J91/LN(2)/Notes!$F$9*(1-EXP(-Notes!$F$9*LN(2)/J91))</f>
        <v>0.87668976436089641</v>
      </c>
      <c r="L91">
        <f>EXP(-Notes!$F$10*LN(2)/J91)</f>
        <v>0.99925238665815386</v>
      </c>
      <c r="M91">
        <f t="shared" si="13"/>
        <v>0.8760343393964003</v>
      </c>
      <c r="N91" s="13">
        <f t="shared" si="14"/>
        <v>1</v>
      </c>
      <c r="O91" s="1">
        <f t="shared" si="15"/>
        <v>5.9211149229309701</v>
      </c>
      <c r="P91">
        <f>O91/Notes!$C$3</f>
        <v>1.8275046058428919E-18</v>
      </c>
      <c r="R91" s="1">
        <f>O91*J91/Notes!$F$9</f>
        <v>15.24358141825673</v>
      </c>
      <c r="S91" s="1">
        <f>R91/Notes!$C$2</f>
        <v>1.2194865134605383E-11</v>
      </c>
      <c r="U91" s="1">
        <f t="shared" si="16"/>
        <v>3632499.8046632092</v>
      </c>
      <c r="V91" s="14">
        <f t="shared" si="10"/>
        <v>1.0944005368579044</v>
      </c>
      <c r="Y91" s="1">
        <f>Notes!$A$14*R91</f>
        <v>1.9816655843733749E-3</v>
      </c>
      <c r="Z91" s="1">
        <f>Notes!$A$14*S91</f>
        <v>1.5853324674986996E-15</v>
      </c>
    </row>
    <row r="92" spans="1:26" x14ac:dyDescent="0.3">
      <c r="A92" t="s">
        <v>62</v>
      </c>
      <c r="B92">
        <v>30</v>
      </c>
      <c r="C92">
        <v>69</v>
      </c>
      <c r="D92" s="1">
        <v>35804900</v>
      </c>
      <c r="E92" s="1">
        <v>7333.95</v>
      </c>
      <c r="F92" s="1">
        <v>0.93999900000000003</v>
      </c>
      <c r="G92" s="1">
        <v>5.0323599999999997</v>
      </c>
      <c r="H92" s="1">
        <v>5.0323599999999997</v>
      </c>
      <c r="I92" s="1">
        <f t="shared" si="11"/>
        <v>5.0323599999999997</v>
      </c>
      <c r="J92" s="12">
        <f t="shared" si="12"/>
        <v>3383.9964</v>
      </c>
      <c r="K92">
        <f>J92/LN(2)/Notes!$F$9*(1-EXP(-Notes!$F$9*LN(2)/J92))</f>
        <v>1.8835165218619233E-3</v>
      </c>
      <c r="L92">
        <f>EXP(-Notes!$F$10*LN(2)/J92)</f>
        <v>0.22882842223149116</v>
      </c>
      <c r="M92">
        <f t="shared" si="13"/>
        <v>4.3100211394460981E-4</v>
      </c>
      <c r="N92" s="13">
        <f t="shared" si="14"/>
        <v>1</v>
      </c>
      <c r="O92" s="1">
        <f t="shared" si="15"/>
        <v>11675.952013188346</v>
      </c>
      <c r="P92">
        <f>O92/Notes!$C$3</f>
        <v>3.6036888929593661E-15</v>
      </c>
      <c r="R92" s="1">
        <f>O92*J92/Notes!$F$9</f>
        <v>15.2435878006181</v>
      </c>
      <c r="S92" s="1">
        <f>R92/Notes!$C$2</f>
        <v>1.2194870240494479E-11</v>
      </c>
      <c r="U92" s="1">
        <f t="shared" si="16"/>
        <v>3632515.04825101</v>
      </c>
      <c r="V92" s="14">
        <f t="shared" si="10"/>
        <v>1.0944051294502155</v>
      </c>
      <c r="Y92" s="1">
        <f>Notes!$A$14*R92</f>
        <v>1.9816664140803529E-3</v>
      </c>
      <c r="Z92" s="1">
        <f>Notes!$A$14*S92</f>
        <v>1.585333131264282E-15</v>
      </c>
    </row>
    <row r="93" spans="1:26" x14ac:dyDescent="0.3">
      <c r="A93" t="s">
        <v>50</v>
      </c>
      <c r="B93">
        <v>37</v>
      </c>
      <c r="C93" t="s">
        <v>66</v>
      </c>
      <c r="D93" s="1">
        <v>12739800</v>
      </c>
      <c r="E93" s="1">
        <v>4825.43</v>
      </c>
      <c r="F93" s="1">
        <v>0.50833399999999995</v>
      </c>
      <c r="G93" s="1">
        <v>3.31108</v>
      </c>
      <c r="H93" s="1">
        <v>8.5254800000000006E-2</v>
      </c>
      <c r="I93" s="1">
        <f t="shared" si="11"/>
        <v>3.31108</v>
      </c>
      <c r="J93" s="12">
        <f t="shared" si="12"/>
        <v>1830.0023999999999</v>
      </c>
      <c r="K93">
        <f>J93/LN(2)/Notes!$F$9*(1-EXP(-Notes!$F$9*LN(2)/J93))</f>
        <v>1.018570751271181E-3</v>
      </c>
      <c r="L93">
        <f>EXP(-Notes!$F$10*LN(2)/J93)</f>
        <v>6.5406550071407596E-2</v>
      </c>
      <c r="M93">
        <f t="shared" si="13"/>
        <v>6.6621198844289759E-5</v>
      </c>
      <c r="N93" s="13">
        <f t="shared" si="14"/>
        <v>2.5748335890404341E-2</v>
      </c>
      <c r="O93" s="1">
        <f t="shared" si="15"/>
        <v>49700.096327278858</v>
      </c>
      <c r="P93">
        <f>O93/Notes!$C$3</f>
        <v>1.5339535903481129E-14</v>
      </c>
      <c r="R93" s="1">
        <f>O93*J93/Notes!$F$9</f>
        <v>35.089234397820789</v>
      </c>
      <c r="S93" s="1">
        <f>R93/Notes!$C$2</f>
        <v>2.8071387518256632E-11</v>
      </c>
      <c r="U93" s="1">
        <f t="shared" si="16"/>
        <v>3632550.1374854078</v>
      </c>
      <c r="V93" s="14">
        <f t="shared" si="10"/>
        <v>1.0944157011443731</v>
      </c>
      <c r="Y93" s="1">
        <f>Notes!$A$14*R93</f>
        <v>4.561600471716702E-3</v>
      </c>
      <c r="Z93" s="1">
        <f>Notes!$A$14*S93</f>
        <v>3.6492803773733621E-15</v>
      </c>
    </row>
    <row r="94" spans="1:26" x14ac:dyDescent="0.3">
      <c r="A94" t="s">
        <v>43</v>
      </c>
      <c r="B94">
        <v>41</v>
      </c>
      <c r="C94">
        <v>88</v>
      </c>
      <c r="D94" s="1">
        <v>5968080</v>
      </c>
      <c r="E94" s="1">
        <v>4754.8900000000003</v>
      </c>
      <c r="F94" s="1">
        <v>0.24166699999999999</v>
      </c>
      <c r="G94" s="1">
        <v>3.26268</v>
      </c>
      <c r="H94" s="1">
        <v>0.51223200000000002</v>
      </c>
      <c r="I94" s="1">
        <f t="shared" si="11"/>
        <v>3.26268</v>
      </c>
      <c r="J94" s="12">
        <f t="shared" si="12"/>
        <v>870.00119999999993</v>
      </c>
      <c r="K94">
        <f>J94/LN(2)/Notes!$F$9*(1-EXP(-Notes!$F$9*LN(2)/J94))</f>
        <v>4.8423858673126818E-4</v>
      </c>
      <c r="L94">
        <f>EXP(-Notes!$F$10*LN(2)/J94)</f>
        <v>3.2264186062199766E-3</v>
      </c>
      <c r="M94">
        <f t="shared" si="13"/>
        <v>1.5623563860794295E-6</v>
      </c>
      <c r="N94" s="13">
        <f t="shared" si="14"/>
        <v>0.15699731509066167</v>
      </c>
      <c r="O94" s="1">
        <f t="shared" si="15"/>
        <v>2088307.142384687</v>
      </c>
      <c r="P94">
        <f>O94/Notes!$C$3</f>
        <v>6.4453924147675527E-13</v>
      </c>
      <c r="R94" s="1">
        <f>O94*J94/Notes!$F$9</f>
        <v>700.93739191483348</v>
      </c>
      <c r="S94" s="1">
        <f>R94/Notes!$C$2</f>
        <v>5.6074991353186679E-10</v>
      </c>
      <c r="U94" s="1">
        <f t="shared" si="16"/>
        <v>3633251.0748773227</v>
      </c>
      <c r="V94" s="14">
        <f t="shared" si="10"/>
        <v>1.094626879753944</v>
      </c>
      <c r="Y94" s="1">
        <f>Notes!$A$14*R94</f>
        <v>9.1121860948928352E-2</v>
      </c>
      <c r="Z94" s="1">
        <f>Notes!$A$14*S94</f>
        <v>7.289748875914268E-14</v>
      </c>
    </row>
    <row r="95" spans="1:26" x14ac:dyDescent="0.3">
      <c r="A95" t="s">
        <v>22</v>
      </c>
      <c r="B95">
        <v>27</v>
      </c>
      <c r="C95">
        <v>57</v>
      </c>
      <c r="D95" s="1">
        <v>159915000000</v>
      </c>
      <c r="E95" s="1">
        <v>4721.1499999999996</v>
      </c>
      <c r="F95" s="1">
        <v>6521.75</v>
      </c>
      <c r="G95" s="1">
        <v>3.2395299999999998</v>
      </c>
      <c r="H95" s="1">
        <v>2.2818200000000002</v>
      </c>
      <c r="I95" s="1">
        <f t="shared" si="11"/>
        <v>3.2395299999999998</v>
      </c>
      <c r="J95" s="1">
        <f t="shared" si="12"/>
        <v>23478300</v>
      </c>
      <c r="K95">
        <f>J95/LN(2)/Notes!$F$9*(1-EXP(-Notes!$F$9*LN(2)/J95))</f>
        <v>0.96269592022146311</v>
      </c>
      <c r="L95">
        <f>EXP(-Notes!$F$10*LN(2)/J95)</f>
        <v>0.99978745780919531</v>
      </c>
      <c r="M95">
        <f t="shared" si="13"/>
        <v>0.96249130672150052</v>
      </c>
      <c r="N95" s="13">
        <f t="shared" si="14"/>
        <v>0.70436760888153538</v>
      </c>
      <c r="O95" s="1">
        <f t="shared" si="15"/>
        <v>3.3657758541577838</v>
      </c>
      <c r="P95">
        <f>O95/Notes!$C$3</f>
        <v>1.0388197080733901E-18</v>
      </c>
      <c r="R95" s="1">
        <f>O95*J95/Notes!$F$9</f>
        <v>30.487150940074343</v>
      </c>
      <c r="S95" s="1">
        <f>R95/Notes!$C$2</f>
        <v>2.4389720752059474E-11</v>
      </c>
      <c r="U95" s="1">
        <f t="shared" si="16"/>
        <v>3633281.5620282628</v>
      </c>
      <c r="V95" s="14">
        <f t="shared" si="10"/>
        <v>1.0946360649311362</v>
      </c>
      <c r="Y95" s="1">
        <f>Notes!$A$14*R95</f>
        <v>3.9633296222096647E-3</v>
      </c>
      <c r="Z95" s="1">
        <f>Notes!$A$14*S95</f>
        <v>3.1706636977677314E-15</v>
      </c>
    </row>
    <row r="96" spans="1:26" x14ac:dyDescent="0.3">
      <c r="A96" t="s">
        <v>59</v>
      </c>
      <c r="B96">
        <v>32</v>
      </c>
      <c r="C96">
        <v>67</v>
      </c>
      <c r="D96" s="1">
        <v>6431520</v>
      </c>
      <c r="E96" s="1">
        <v>3931.21</v>
      </c>
      <c r="F96" s="1">
        <v>0.315</v>
      </c>
      <c r="G96" s="1">
        <v>2.6974900000000002</v>
      </c>
      <c r="H96" s="1">
        <v>0.82271399999999995</v>
      </c>
      <c r="I96" s="1">
        <f t="shared" si="11"/>
        <v>2.6974900000000002</v>
      </c>
      <c r="J96" s="12">
        <f t="shared" si="12"/>
        <v>1134</v>
      </c>
      <c r="K96">
        <f>J96/LN(2)/Notes!$F$9*(1-EXP(-Notes!$F$9*LN(2)/J96))</f>
        <v>6.3117908038892159E-4</v>
      </c>
      <c r="L96">
        <f>EXP(-Notes!$F$10*LN(2)/J96)</f>
        <v>1.2265872336536976E-2</v>
      </c>
      <c r="M96">
        <f t="shared" si="13"/>
        <v>7.7419620215433216E-6</v>
      </c>
      <c r="N96" s="13">
        <f t="shared" si="14"/>
        <v>0.30499241887829054</v>
      </c>
      <c r="O96" s="1">
        <f t="shared" si="15"/>
        <v>348424.59734286694</v>
      </c>
      <c r="P96">
        <f>O96/Notes!$C$3</f>
        <v>1.0753845597002066E-13</v>
      </c>
      <c r="R96" s="1">
        <f>O96*J96/Notes!$F$9</f>
        <v>152.43576133750429</v>
      </c>
      <c r="S96" s="1">
        <f>R96/Notes!$C$2</f>
        <v>1.2194860907000344E-10</v>
      </c>
      <c r="U96" s="1">
        <f t="shared" si="16"/>
        <v>3633433.9977896004</v>
      </c>
      <c r="V96" s="14">
        <f t="shared" si="10"/>
        <v>1.0946819908190963</v>
      </c>
      <c r="Y96" s="1">
        <f>Notes!$A$14*R96</f>
        <v>1.9816648973875556E-2</v>
      </c>
      <c r="Z96" s="1">
        <f>Notes!$A$14*S96</f>
        <v>1.5853319179100445E-14</v>
      </c>
    </row>
    <row r="97" spans="1:26" x14ac:dyDescent="0.3">
      <c r="A97" t="s">
        <v>50</v>
      </c>
      <c r="B97">
        <v>37</v>
      </c>
      <c r="C97">
        <v>89</v>
      </c>
      <c r="D97" s="1">
        <v>4637930</v>
      </c>
      <c r="E97" s="1">
        <v>3536.59</v>
      </c>
      <c r="F97" s="1">
        <v>0.25250099999999998</v>
      </c>
      <c r="G97" s="1">
        <v>2.4267099999999999</v>
      </c>
      <c r="H97" s="1">
        <v>0.44279800000000002</v>
      </c>
      <c r="I97" s="1">
        <f t="shared" si="11"/>
        <v>2.4267099999999999</v>
      </c>
      <c r="J97" s="12">
        <f t="shared" si="12"/>
        <v>909.00359999999989</v>
      </c>
      <c r="K97">
        <f>J97/LN(2)/Notes!$F$9*(1-EXP(-Notes!$F$9*LN(2)/J97))</f>
        <v>5.0594713961042237E-4</v>
      </c>
      <c r="L97">
        <f>EXP(-Notes!$F$10*LN(2)/J97)</f>
        <v>4.1268001519058229E-3</v>
      </c>
      <c r="M97">
        <f t="shared" si="13"/>
        <v>2.0879427326006077E-6</v>
      </c>
      <c r="N97" s="13">
        <f t="shared" si="14"/>
        <v>0.18246844493161524</v>
      </c>
      <c r="O97" s="1">
        <f t="shared" si="15"/>
        <v>1162249.3098637075</v>
      </c>
      <c r="P97">
        <f>O97/Notes!$C$3</f>
        <v>3.5871892279744057E-13</v>
      </c>
      <c r="R97" s="1">
        <f>O97*J97/Notes!$F$9</f>
        <v>407.5959902637444</v>
      </c>
      <c r="S97" s="1">
        <f>R97/Notes!$C$2</f>
        <v>3.2607679221099551E-10</v>
      </c>
      <c r="U97" s="1">
        <f t="shared" si="16"/>
        <v>3633841.5937798643</v>
      </c>
      <c r="V97" s="14">
        <f t="shared" si="10"/>
        <v>1.0948047914507697</v>
      </c>
      <c r="Y97" s="1">
        <f>Notes!$A$14*R97</f>
        <v>5.2987478734286768E-2</v>
      </c>
      <c r="Z97" s="1">
        <f>Notes!$A$14*S97</f>
        <v>4.2389982987429413E-14</v>
      </c>
    </row>
    <row r="98" spans="1:26" x14ac:dyDescent="0.3">
      <c r="A98" t="s">
        <v>52</v>
      </c>
      <c r="B98">
        <v>36</v>
      </c>
      <c r="C98">
        <v>85</v>
      </c>
      <c r="D98" s="1">
        <v>1638650000000</v>
      </c>
      <c r="E98" s="1">
        <v>3341.33</v>
      </c>
      <c r="F98" s="1">
        <v>94425.600000000006</v>
      </c>
      <c r="G98" s="1">
        <v>2.2927300000000002</v>
      </c>
      <c r="H98" s="1">
        <v>0.528084</v>
      </c>
      <c r="I98" s="1">
        <f t="shared" si="11"/>
        <v>2.2927300000000002</v>
      </c>
      <c r="J98" s="1">
        <f t="shared" si="12"/>
        <v>339932160</v>
      </c>
      <c r="K98">
        <f>J98/LN(2)/Notes!$F$9*(1-EXP(-Notes!$F$9*LN(2)/J98))</f>
        <v>0.99736200831316735</v>
      </c>
      <c r="L98">
        <f>EXP(-Notes!$F$10*LN(2)/J98)</f>
        <v>0.99998531876752872</v>
      </c>
      <c r="M98">
        <f t="shared" si="13"/>
        <v>0.99734736580966532</v>
      </c>
      <c r="N98" s="13">
        <f t="shared" si="14"/>
        <v>0.23032978152682609</v>
      </c>
      <c r="O98" s="1">
        <f t="shared" si="15"/>
        <v>2.2988279496168507</v>
      </c>
      <c r="P98">
        <f>O98/Notes!$C$3</f>
        <v>7.095147992644601E-19</v>
      </c>
      <c r="R98" s="1">
        <f>O98*J98/Notes!$F$9</f>
        <v>301.48362283241789</v>
      </c>
      <c r="S98" s="1">
        <f>R98/Notes!$C$2</f>
        <v>2.411868982659343E-10</v>
      </c>
      <c r="U98" s="1">
        <f t="shared" si="16"/>
        <v>3634143.0774026965</v>
      </c>
      <c r="V98" s="14">
        <f t="shared" si="10"/>
        <v>1.0948956225192965</v>
      </c>
      <c r="Y98" s="1">
        <f>Notes!$A$14*R98</f>
        <v>3.9192870968214326E-2</v>
      </c>
      <c r="Z98" s="1">
        <f>Notes!$A$14*S98</f>
        <v>3.1354296774571457E-14</v>
      </c>
    </row>
    <row r="99" spans="1:26" x14ac:dyDescent="0.3">
      <c r="A99" t="s">
        <v>51</v>
      </c>
      <c r="B99">
        <v>35</v>
      </c>
      <c r="C99">
        <v>84</v>
      </c>
      <c r="D99" s="1">
        <v>6450860</v>
      </c>
      <c r="E99" s="1">
        <v>2343.5</v>
      </c>
      <c r="F99" s="1">
        <v>0.53</v>
      </c>
      <c r="G99" s="1">
        <v>1.60805</v>
      </c>
      <c r="H99" s="1">
        <v>1.60805</v>
      </c>
      <c r="I99" s="1">
        <f t="shared" si="11"/>
        <v>1.60805</v>
      </c>
      <c r="J99" s="12">
        <f t="shared" si="12"/>
        <v>1908</v>
      </c>
      <c r="K99">
        <f>J99/LN(2)/Notes!$F$9*(1-EXP(-Notes!$F$9*LN(2)/J99))</f>
        <v>1.0619838495432648E-3</v>
      </c>
      <c r="L99">
        <f>EXP(-Notes!$F$10*LN(2)/J99)</f>
        <v>7.3120264246957875E-2</v>
      </c>
      <c r="M99">
        <f t="shared" si="13"/>
        <v>7.7652539704605071E-5</v>
      </c>
      <c r="N99" s="13">
        <f t="shared" si="14"/>
        <v>1</v>
      </c>
      <c r="O99" s="1">
        <f t="shared" si="15"/>
        <v>20708.273111441285</v>
      </c>
      <c r="P99">
        <f>O99/Notes!$C$3</f>
        <v>6.3914423183460758E-15</v>
      </c>
      <c r="R99" s="1">
        <f>O99*J99/Notes!$F$9</f>
        <v>15.243589929255389</v>
      </c>
      <c r="S99" s="1">
        <f>R99/Notes!$C$2</f>
        <v>1.2194871943404311E-11</v>
      </c>
      <c r="U99" s="1">
        <f t="shared" si="16"/>
        <v>3634158.3209926258</v>
      </c>
      <c r="V99" s="14">
        <f t="shared" si="10"/>
        <v>1.0949002151122489</v>
      </c>
      <c r="Y99" s="1">
        <f>Notes!$A$14*R99</f>
        <v>1.9816666908032002E-3</v>
      </c>
      <c r="Z99" s="1">
        <f>Notes!$A$14*S99</f>
        <v>1.5853333526425602E-15</v>
      </c>
    </row>
    <row r="100" spans="1:26" x14ac:dyDescent="0.3">
      <c r="A100" t="s">
        <v>17</v>
      </c>
      <c r="B100">
        <v>25</v>
      </c>
      <c r="C100">
        <v>54</v>
      </c>
      <c r="D100" s="1">
        <v>80351900000</v>
      </c>
      <c r="E100" s="1">
        <v>2065.3200000000002</v>
      </c>
      <c r="F100" s="1">
        <v>7490.86</v>
      </c>
      <c r="G100" s="1">
        <v>1.41717</v>
      </c>
      <c r="H100" s="1">
        <v>1.41717</v>
      </c>
      <c r="I100" s="1">
        <f t="shared" si="11"/>
        <v>1.41717</v>
      </c>
      <c r="J100" s="1">
        <f t="shared" si="12"/>
        <v>26967096</v>
      </c>
      <c r="K100">
        <f>J100/LN(2)/Notes!$F$9*(1-EXP(-Notes!$F$9*LN(2)/J100))</f>
        <v>0.96741595810052217</v>
      </c>
      <c r="L100">
        <f>EXP(-Notes!$F$10*LN(2)/J100)</f>
        <v>0.99981495234300177</v>
      </c>
      <c r="M100">
        <f t="shared" si="13"/>
        <v>0.96723694004413296</v>
      </c>
      <c r="N100" s="13">
        <f t="shared" si="14"/>
        <v>1</v>
      </c>
      <c r="O100" s="1">
        <f t="shared" si="15"/>
        <v>1.4651735695033914</v>
      </c>
      <c r="P100">
        <f>O100/Notes!$C$3</f>
        <v>4.5221406466154057E-19</v>
      </c>
      <c r="R100" s="1">
        <f>O100*J100/Notes!$F$9</f>
        <v>15.243625117847463</v>
      </c>
      <c r="S100" s="1">
        <f>R100/Notes!$C$2</f>
        <v>1.219490009427797E-11</v>
      </c>
      <c r="U100" s="1">
        <f t="shared" si="16"/>
        <v>3634173.5646177437</v>
      </c>
      <c r="V100" s="14">
        <f t="shared" si="10"/>
        <v>1.0949048077158028</v>
      </c>
      <c r="Y100" s="1">
        <f>Notes!$A$14*R100</f>
        <v>1.9816712653201699E-3</v>
      </c>
      <c r="Z100" s="1">
        <f>Notes!$A$14*S100</f>
        <v>1.5853370122561361E-15</v>
      </c>
    </row>
    <row r="101" spans="1:26" x14ac:dyDescent="0.3">
      <c r="A101" t="s">
        <v>19</v>
      </c>
      <c r="B101">
        <v>26</v>
      </c>
      <c r="C101">
        <v>55</v>
      </c>
      <c r="D101" s="1">
        <v>246632000000</v>
      </c>
      <c r="E101" s="1">
        <v>1979.27</v>
      </c>
      <c r="F101" s="1">
        <v>23992</v>
      </c>
      <c r="G101" s="1">
        <v>1.35812</v>
      </c>
      <c r="H101" s="1">
        <v>0.77793699999999999</v>
      </c>
      <c r="I101" s="1">
        <f t="shared" si="11"/>
        <v>1.35812</v>
      </c>
      <c r="J101" s="1">
        <f t="shared" si="12"/>
        <v>86371200</v>
      </c>
      <c r="K101">
        <f>J101/LN(2)/Notes!$F$9*(1-EXP(-Notes!$F$9*LN(2)/J101))</f>
        <v>0.98967106794867588</v>
      </c>
      <c r="L101">
        <f>EXP(-Notes!$F$10*LN(2)/J101)</f>
        <v>0.99994222014376499</v>
      </c>
      <c r="M101">
        <f t="shared" si="13"/>
        <v>0.98961388489664981</v>
      </c>
      <c r="N101" s="13">
        <f t="shared" si="14"/>
        <v>0.57280431773333729</v>
      </c>
      <c r="O101" s="1">
        <f t="shared" si="15"/>
        <v>1.372373630491083</v>
      </c>
      <c r="P101">
        <f>O101/Notes!$C$3</f>
        <v>4.235721081762602E-19</v>
      </c>
      <c r="R101" s="1">
        <f>O101*J101/Notes!$F$9</f>
        <v>45.730539087141757</v>
      </c>
      <c r="S101" s="1">
        <f>R101/Notes!$C$2</f>
        <v>3.6584431269713409E-11</v>
      </c>
      <c r="U101" s="1">
        <f t="shared" si="16"/>
        <v>3634219.2951568309</v>
      </c>
      <c r="V101" s="14">
        <f t="shared" si="10"/>
        <v>1.0949185854251544</v>
      </c>
      <c r="Y101" s="1">
        <f>Notes!$A$14*R101</f>
        <v>5.9449700813284283E-3</v>
      </c>
      <c r="Z101" s="1">
        <f>Notes!$A$14*S101</f>
        <v>4.7559760650627424E-15</v>
      </c>
    </row>
    <row r="102" spans="1:26" x14ac:dyDescent="0.3">
      <c r="A102" t="s">
        <v>20</v>
      </c>
      <c r="B102">
        <v>23</v>
      </c>
      <c r="C102">
        <v>49</v>
      </c>
      <c r="D102" s="1">
        <v>80496300000</v>
      </c>
      <c r="E102" s="1">
        <v>1956.92</v>
      </c>
      <c r="F102" s="1">
        <v>7920.01</v>
      </c>
      <c r="G102" s="1">
        <v>1.3427899999999999</v>
      </c>
      <c r="H102" s="1">
        <v>1.3427899999999999</v>
      </c>
      <c r="I102" s="1">
        <f t="shared" si="11"/>
        <v>1.3427899999999999</v>
      </c>
      <c r="J102" s="1">
        <f t="shared" si="12"/>
        <v>28512036.000000004</v>
      </c>
      <c r="K102">
        <f>J102/LN(2)/Notes!$F$9*(1-EXP(-Notes!$F$9*LN(2)/J102))</f>
        <v>0.96914483388837191</v>
      </c>
      <c r="L102">
        <f>EXP(-Notes!$F$10*LN(2)/J102)</f>
        <v>0.99982497837227058</v>
      </c>
      <c r="M102">
        <f t="shared" si="13"/>
        <v>0.96897521258203922</v>
      </c>
      <c r="N102" s="13">
        <f t="shared" si="14"/>
        <v>1</v>
      </c>
      <c r="O102" s="1">
        <f t="shared" si="15"/>
        <v>1.3857836429291646</v>
      </c>
      <c r="P102">
        <f>O102/Notes!$C$3</f>
        <v>4.2771100090406312E-19</v>
      </c>
      <c r="R102" s="1">
        <f>O102*J102/Notes!$F$9</f>
        <v>15.243639319215852</v>
      </c>
      <c r="S102" s="1">
        <f>R102/Notes!$C$2</f>
        <v>1.2194911455372682E-11</v>
      </c>
      <c r="U102" s="1">
        <f t="shared" si="16"/>
        <v>3634234.5387961501</v>
      </c>
      <c r="V102" s="14">
        <f t="shared" si="10"/>
        <v>1.0949231780329869</v>
      </c>
      <c r="Y102" s="1">
        <f>Notes!$A$14*R102</f>
        <v>1.9816731114980606E-3</v>
      </c>
      <c r="Z102" s="1">
        <f>Notes!$A$14*S102</f>
        <v>1.5853384891984486E-15</v>
      </c>
    </row>
    <row r="103" spans="1:26" x14ac:dyDescent="0.3">
      <c r="A103" t="s">
        <v>48</v>
      </c>
      <c r="B103">
        <v>39</v>
      </c>
      <c r="C103">
        <v>95</v>
      </c>
      <c r="D103" s="1">
        <v>941907</v>
      </c>
      <c r="E103" s="1">
        <v>1056.44</v>
      </c>
      <c r="F103" s="1">
        <v>0.17166699999999999</v>
      </c>
      <c r="G103" s="1">
        <v>0.72490100000000002</v>
      </c>
      <c r="H103" s="1">
        <v>7.3690699999999998E-2</v>
      </c>
      <c r="I103" s="1">
        <f t="shared" si="11"/>
        <v>0.72490100000000002</v>
      </c>
      <c r="J103" s="12">
        <f t="shared" si="12"/>
        <v>618.00120000000004</v>
      </c>
      <c r="K103">
        <f>J103/LN(2)/Notes!$F$9*(1-EXP(-Notes!$F$9*LN(2)/J103))</f>
        <v>3.4397656886706344E-4</v>
      </c>
      <c r="L103">
        <f>EXP(-Notes!$F$10*LN(2)/J103)</f>
        <v>3.1107222059450568E-4</v>
      </c>
      <c r="M103">
        <f t="shared" si="13"/>
        <v>1.0700155510995633E-7</v>
      </c>
      <c r="N103" s="13">
        <f t="shared" si="14"/>
        <v>0.10165622616053778</v>
      </c>
      <c r="O103" s="1">
        <f t="shared" si="15"/>
        <v>6774677.2395511577</v>
      </c>
      <c r="P103">
        <f>O103/Notes!$C$3</f>
        <v>2.090949765293567E-12</v>
      </c>
      <c r="R103" s="1">
        <f>O103*J103/Notes!$F$9</f>
        <v>1615.2618301139287</v>
      </c>
      <c r="S103" s="1">
        <f>R103/Notes!$C$2</f>
        <v>1.292209464091143E-9</v>
      </c>
      <c r="U103" s="1">
        <f t="shared" si="16"/>
        <v>3635849.800626264</v>
      </c>
      <c r="V103" s="14">
        <f t="shared" si="10"/>
        <v>1.0954098245599249</v>
      </c>
      <c r="Y103" s="1">
        <f>Notes!$A$14*R103</f>
        <v>0.20998403791481071</v>
      </c>
      <c r="Z103" s="1">
        <f>Notes!$A$14*S103</f>
        <v>1.6798723033184857E-13</v>
      </c>
    </row>
    <row r="104" spans="1:26" x14ac:dyDescent="0.3">
      <c r="A104" t="s">
        <v>57</v>
      </c>
      <c r="B104">
        <v>29</v>
      </c>
      <c r="C104">
        <v>60</v>
      </c>
      <c r="D104" s="1">
        <v>1966530</v>
      </c>
      <c r="E104" s="1">
        <v>958.57600000000002</v>
      </c>
      <c r="F104" s="1">
        <v>0.39500000000000002</v>
      </c>
      <c r="G104" s="1">
        <v>0.65774999999999995</v>
      </c>
      <c r="H104" s="1">
        <v>0.65774999999999995</v>
      </c>
      <c r="I104" s="1">
        <f t="shared" si="11"/>
        <v>0.65774999999999995</v>
      </c>
      <c r="J104" s="12">
        <f t="shared" si="12"/>
        <v>1422.0000000000002</v>
      </c>
      <c r="K104">
        <f>J104/LN(2)/Notes!$F$9*(1-EXP(-Notes!$F$9*LN(2)/J104))</f>
        <v>7.9147852937658432E-4</v>
      </c>
      <c r="L104">
        <f>EXP(-Notes!$F$10*LN(2)/J104)</f>
        <v>2.9908696814444052E-2</v>
      </c>
      <c r="M104">
        <f t="shared" si="13"/>
        <v>2.3672091370266309E-5</v>
      </c>
      <c r="N104" s="13">
        <f t="shared" si="14"/>
        <v>1</v>
      </c>
      <c r="O104" s="1">
        <f t="shared" si="15"/>
        <v>27785.884639925684</v>
      </c>
      <c r="P104">
        <f>O104/Notes!$C$3</f>
        <v>8.5758903209647167E-15</v>
      </c>
      <c r="R104" s="1">
        <f>O104*J104/Notes!$F$9</f>
        <v>15.243645045514787</v>
      </c>
      <c r="S104" s="1">
        <f>R104/Notes!$C$2</f>
        <v>1.2194916036411829E-11</v>
      </c>
      <c r="U104" s="1">
        <f t="shared" si="16"/>
        <v>3635865.0442713094</v>
      </c>
      <c r="V104" s="14">
        <f t="shared" si="10"/>
        <v>1.0954144171694826</v>
      </c>
      <c r="Y104" s="1">
        <f>Notes!$A$14*R104</f>
        <v>1.9816738559169222E-3</v>
      </c>
      <c r="Z104" s="1">
        <f>Notes!$A$14*S104</f>
        <v>1.5853390847335376E-15</v>
      </c>
    </row>
    <row r="105" spans="1:26" x14ac:dyDescent="0.3">
      <c r="A105" t="s">
        <v>56</v>
      </c>
      <c r="B105">
        <v>33</v>
      </c>
      <c r="C105">
        <v>69</v>
      </c>
      <c r="D105" s="1">
        <v>1062880</v>
      </c>
      <c r="E105" s="1">
        <v>807.81700000000001</v>
      </c>
      <c r="F105" s="1">
        <v>0.253334</v>
      </c>
      <c r="G105" s="1">
        <v>0.55430299999999999</v>
      </c>
      <c r="H105" s="1">
        <v>0.22190099999999999</v>
      </c>
      <c r="I105" s="1">
        <f t="shared" si="11"/>
        <v>0.55430299999999999</v>
      </c>
      <c r="J105" s="12">
        <f t="shared" si="12"/>
        <v>912.00239999999997</v>
      </c>
      <c r="K105">
        <f>J105/LN(2)/Notes!$F$9*(1-EXP(-Notes!$F$9*LN(2)/J105))</f>
        <v>5.0761625762300649E-4</v>
      </c>
      <c r="L105">
        <f>EXP(-Notes!$F$10*LN(2)/J105)</f>
        <v>4.2019768626673096E-3</v>
      </c>
      <c r="M105">
        <f t="shared" si="13"/>
        <v>2.1329917696456418E-6</v>
      </c>
      <c r="N105" s="13">
        <f t="shared" si="14"/>
        <v>0.40032437132759519</v>
      </c>
      <c r="O105" s="1">
        <f t="shared" si="15"/>
        <v>259871.13869271398</v>
      </c>
      <c r="P105">
        <f>O105/Notes!$C$3</f>
        <v>8.02071415718253E-14</v>
      </c>
      <c r="R105" s="1">
        <f>O105*J105/Notes!$F$9</f>
        <v>91.436382013305561</v>
      </c>
      <c r="S105" s="1">
        <f>R105/Notes!$C$2</f>
        <v>7.3149105610644446E-11</v>
      </c>
      <c r="U105" s="1">
        <f t="shared" si="16"/>
        <v>3635956.4806533228</v>
      </c>
      <c r="V105" s="14">
        <f t="shared" si="10"/>
        <v>1.0954419651477194</v>
      </c>
      <c r="Y105" s="1">
        <f>Notes!$A$14*R105</f>
        <v>1.1886729661729722E-2</v>
      </c>
      <c r="Z105" s="1">
        <f>Notes!$A$14*S105</f>
        <v>9.5093837293837774E-15</v>
      </c>
    </row>
    <row r="106" spans="1:26" x14ac:dyDescent="0.3">
      <c r="A106" t="s">
        <v>44</v>
      </c>
      <c r="B106">
        <v>40</v>
      </c>
      <c r="C106">
        <v>85</v>
      </c>
      <c r="D106" s="1">
        <v>497531</v>
      </c>
      <c r="E106" s="1">
        <v>731.26199999999994</v>
      </c>
      <c r="F106" s="1">
        <v>0.13100000000000001</v>
      </c>
      <c r="G106" s="1">
        <v>0.50177300000000002</v>
      </c>
      <c r="H106" s="1">
        <v>1.6095000000000002E-2</v>
      </c>
      <c r="I106" s="1">
        <f t="shared" si="11"/>
        <v>0.50177300000000002</v>
      </c>
      <c r="J106" s="12">
        <f t="shared" si="12"/>
        <v>471.6</v>
      </c>
      <c r="K106">
        <f>J106/LN(2)/Notes!$F$9*(1-EXP(-Notes!$F$9*LN(2)/J106))</f>
        <v>2.6249034771729754E-4</v>
      </c>
      <c r="L106">
        <f>EXP(-Notes!$F$10*LN(2)/J106)</f>
        <v>2.5358420759991797E-5</v>
      </c>
      <c r="M106">
        <f t="shared" si="13"/>
        <v>6.6563406828517837E-9</v>
      </c>
      <c r="N106" s="13">
        <f t="shared" si="14"/>
        <v>3.2076257590583794E-2</v>
      </c>
      <c r="O106" s="1">
        <f t="shared" si="15"/>
        <v>75382710.096657023</v>
      </c>
      <c r="P106">
        <f>O106/Notes!$C$3</f>
        <v>2.3266268548350932E-11</v>
      </c>
      <c r="R106" s="1">
        <f>O106*J106/Notes!$F$9</f>
        <v>13715.465309252875</v>
      </c>
      <c r="S106" s="1">
        <f>R106/Notes!$C$2</f>
        <v>1.09723722474023E-8</v>
      </c>
      <c r="U106" s="1">
        <f t="shared" si="16"/>
        <v>3649671.9459625757</v>
      </c>
      <c r="V106" s="14">
        <f t="shared" si="10"/>
        <v>1.0995741642956542</v>
      </c>
      <c r="Y106" s="1">
        <f>Notes!$A$14*R106</f>
        <v>1.7830104902028736</v>
      </c>
      <c r="Z106" s="1">
        <f>Notes!$A$14*S106</f>
        <v>1.4264083921622988E-12</v>
      </c>
    </row>
    <row r="107" spans="1:26" x14ac:dyDescent="0.3">
      <c r="A107" t="s">
        <v>60</v>
      </c>
      <c r="B107">
        <v>31</v>
      </c>
      <c r="C107">
        <v>65</v>
      </c>
      <c r="D107" s="1">
        <v>885960</v>
      </c>
      <c r="E107" s="1">
        <v>673.35599999999999</v>
      </c>
      <c r="F107" s="1">
        <v>0.25333299999999997</v>
      </c>
      <c r="G107" s="1">
        <v>0.46203899999999998</v>
      </c>
      <c r="H107" s="1">
        <v>0.203376</v>
      </c>
      <c r="I107" s="1">
        <f t="shared" si="11"/>
        <v>0.46203899999999998</v>
      </c>
      <c r="J107" s="12">
        <f t="shared" si="12"/>
        <v>911.99879999999985</v>
      </c>
      <c r="K107">
        <f>J107/LN(2)/Notes!$F$9*(1-EXP(-Notes!$F$9*LN(2)/J107))</f>
        <v>5.0761425387989409E-4</v>
      </c>
      <c r="L107">
        <f>EXP(-Notes!$F$10*LN(2)/J107)</f>
        <v>4.2018860975075656E-3</v>
      </c>
      <c r="M107">
        <f t="shared" si="13"/>
        <v>2.1329372762746026E-6</v>
      </c>
      <c r="N107" s="13">
        <f t="shared" si="14"/>
        <v>0.44017063494640063</v>
      </c>
      <c r="O107" s="1">
        <f t="shared" si="15"/>
        <v>216620.99731643271</v>
      </c>
      <c r="P107">
        <f>O107/Notes!$C$3</f>
        <v>6.6858332505071819E-14</v>
      </c>
      <c r="R107" s="1">
        <f>O107*J107/Notes!$F$9</f>
        <v>76.218398768283109</v>
      </c>
      <c r="S107" s="1">
        <f>R107/Notes!$C$2</f>
        <v>6.0974719014626493E-11</v>
      </c>
      <c r="U107" s="1">
        <f t="shared" si="16"/>
        <v>3649748.1643613442</v>
      </c>
      <c r="V107" s="14">
        <f t="shared" si="10"/>
        <v>1.0995971273957275</v>
      </c>
      <c r="Y107" s="1">
        <f>Notes!$A$14*R107</f>
        <v>9.9083918398768026E-3</v>
      </c>
      <c r="Z107" s="1">
        <f>Notes!$A$14*S107</f>
        <v>7.9267134719014427E-15</v>
      </c>
    </row>
    <row r="108" spans="1:26" x14ac:dyDescent="0.3">
      <c r="A108" t="s">
        <v>43</v>
      </c>
      <c r="B108">
        <v>41</v>
      </c>
      <c r="C108">
        <v>91</v>
      </c>
      <c r="D108" s="1">
        <v>16720900000000</v>
      </c>
      <c r="E108" s="1">
        <v>540.11</v>
      </c>
      <c r="F108" s="1">
        <v>5960740</v>
      </c>
      <c r="G108" s="1">
        <v>0.37060900000000002</v>
      </c>
      <c r="H108" s="1">
        <v>2.6110000000000001E-2</v>
      </c>
      <c r="I108" s="1">
        <f t="shared" si="11"/>
        <v>0.37060900000000002</v>
      </c>
      <c r="J108" s="16">
        <f t="shared" si="12"/>
        <v>21458664000</v>
      </c>
      <c r="K108">
        <f>J108/LN(2)/Notes!$F$9*(1-EXP(-Notes!$F$9*LN(2)/J108))</f>
        <v>0.99995813841490744</v>
      </c>
      <c r="L108">
        <f>EXP(-Notes!$F$10*LN(2)/J108)</f>
        <v>0.99999976742917829</v>
      </c>
      <c r="M108">
        <f t="shared" si="13"/>
        <v>0.99995790585382149</v>
      </c>
      <c r="N108" s="13">
        <f t="shared" si="14"/>
        <v>7.0451608028946955E-2</v>
      </c>
      <c r="O108" s="1">
        <f t="shared" si="15"/>
        <v>0.37062460112613715</v>
      </c>
      <c r="P108">
        <f>O108/Notes!$C$3</f>
        <v>1.1439030898954851E-19</v>
      </c>
      <c r="R108" s="1">
        <f>O108*J108/Notes!$F$9</f>
        <v>3068.329006828626</v>
      </c>
      <c r="S108" s="1">
        <f>R108/Notes!$C$2</f>
        <v>2.454663205462901E-9</v>
      </c>
      <c r="U108" s="1">
        <f t="shared" si="16"/>
        <v>3652816.493368173</v>
      </c>
      <c r="V108" s="14">
        <f t="shared" si="10"/>
        <v>1.1005215543999682</v>
      </c>
      <c r="Y108" s="1">
        <f>Notes!$A$14*R108</f>
        <v>0.39888277088772134</v>
      </c>
      <c r="Z108" s="1">
        <f>Notes!$A$14*S108</f>
        <v>3.1910621671017708E-13</v>
      </c>
    </row>
    <row r="109" spans="1:26" x14ac:dyDescent="0.3">
      <c r="A109" t="s">
        <v>55</v>
      </c>
      <c r="B109">
        <v>34</v>
      </c>
      <c r="C109">
        <v>81</v>
      </c>
      <c r="D109" s="1">
        <v>563939</v>
      </c>
      <c r="E109" s="1">
        <v>353.11</v>
      </c>
      <c r="F109" s="1">
        <v>0.3075</v>
      </c>
      <c r="G109" s="1">
        <v>0.24229500000000001</v>
      </c>
      <c r="H109" s="1">
        <v>0.24229500000000001</v>
      </c>
      <c r="I109" s="1">
        <f t="shared" si="11"/>
        <v>0.24229500000000001</v>
      </c>
      <c r="J109" s="12">
        <f t="shared" si="12"/>
        <v>1107</v>
      </c>
      <c r="K109">
        <f>J109/LN(2)/Notes!$F$9*(1-EXP(-Notes!$F$9*LN(2)/J109))</f>
        <v>6.1615100704632815E-4</v>
      </c>
      <c r="L109">
        <f>EXP(-Notes!$F$10*LN(2)/J109)</f>
        <v>1.1017456107940691E-2</v>
      </c>
      <c r="M109">
        <f t="shared" si="13"/>
        <v>6.7884166759963756E-6</v>
      </c>
      <c r="N109" s="13">
        <f t="shared" si="14"/>
        <v>1</v>
      </c>
      <c r="O109" s="1">
        <f t="shared" si="15"/>
        <v>35692.417181276949</v>
      </c>
      <c r="P109">
        <f>O109/Notes!$C$3</f>
        <v>1.1016178142369429E-14</v>
      </c>
      <c r="R109" s="1">
        <f>O109*J109/Notes!$F$9</f>
        <v>15.243636504503698</v>
      </c>
      <c r="S109" s="1">
        <f>R109/Notes!$C$2</f>
        <v>1.2194909203602959E-11</v>
      </c>
      <c r="U109" s="1">
        <f t="shared" si="16"/>
        <v>3652831.7370046773</v>
      </c>
      <c r="V109" s="14">
        <f t="shared" si="10"/>
        <v>1.1005261470069527</v>
      </c>
      <c r="Y109" s="1">
        <f>Notes!$A$14*R109</f>
        <v>1.9816727455854804E-3</v>
      </c>
      <c r="Z109" s="1">
        <f>Notes!$A$14*S109</f>
        <v>1.5853381964683845E-15</v>
      </c>
    </row>
    <row r="110" spans="1:26" x14ac:dyDescent="0.3">
      <c r="A110" t="s">
        <v>22</v>
      </c>
      <c r="B110">
        <v>27</v>
      </c>
      <c r="C110">
        <v>60</v>
      </c>
      <c r="D110" s="1">
        <v>82624100000</v>
      </c>
      <c r="E110" s="1">
        <v>344.286</v>
      </c>
      <c r="F110" s="1">
        <v>46207.3</v>
      </c>
      <c r="G110" s="1">
        <v>0.23624000000000001</v>
      </c>
      <c r="H110" s="1">
        <v>0.23624000000000001</v>
      </c>
      <c r="I110" s="1">
        <f t="shared" si="11"/>
        <v>0.23624000000000001</v>
      </c>
      <c r="J110" s="1">
        <f t="shared" si="12"/>
        <v>166346280</v>
      </c>
      <c r="K110">
        <f>J110/LN(2)/Notes!$F$9*(1-EXP(-Notes!$F$9*LN(2)/J110))</f>
        <v>0.99461909616201583</v>
      </c>
      <c r="L110">
        <f>EXP(-Notes!$F$10*LN(2)/J110)</f>
        <v>0.99996999881910908</v>
      </c>
      <c r="M110">
        <f t="shared" si="13"/>
        <v>0.99458925641459428</v>
      </c>
      <c r="N110" s="13">
        <f t="shared" si="14"/>
        <v>1</v>
      </c>
      <c r="O110" s="1">
        <f t="shared" si="15"/>
        <v>0.23752518788673041</v>
      </c>
      <c r="P110">
        <f>O110/Notes!$C$3</f>
        <v>7.3310243174916793E-20</v>
      </c>
      <c r="R110" s="1">
        <f>O110*J110/Notes!$F$9</f>
        <v>15.243607797553498</v>
      </c>
      <c r="S110" s="1">
        <f>R110/Notes!$C$2</f>
        <v>1.2194886238042797E-11</v>
      </c>
      <c r="U110" s="1">
        <f t="shared" si="16"/>
        <v>3652846.980612475</v>
      </c>
      <c r="V110" s="14">
        <f t="shared" si="10"/>
        <v>1.1005307396052884</v>
      </c>
      <c r="Y110" s="1">
        <f>Notes!$A$14*R110</f>
        <v>1.9816690136819546E-3</v>
      </c>
      <c r="Z110" s="1">
        <f>Notes!$A$14*S110</f>
        <v>1.5853352109455635E-15</v>
      </c>
    </row>
    <row r="111" spans="1:26" x14ac:dyDescent="0.3">
      <c r="A111" t="s">
        <v>52</v>
      </c>
      <c r="B111">
        <v>36</v>
      </c>
      <c r="C111">
        <v>74</v>
      </c>
      <c r="D111" s="1">
        <v>92236.4</v>
      </c>
      <c r="E111" s="1">
        <v>92.656999999999996</v>
      </c>
      <c r="F111" s="1">
        <v>0.191667</v>
      </c>
      <c r="G111" s="1">
        <v>6.3578800000000005E-2</v>
      </c>
      <c r="H111" s="1">
        <v>3.1405200000000001E-2</v>
      </c>
      <c r="I111" s="1">
        <f t="shared" si="11"/>
        <v>6.3578800000000005E-2</v>
      </c>
      <c r="J111" s="12">
        <f t="shared" si="12"/>
        <v>690.00120000000004</v>
      </c>
      <c r="K111">
        <f>J111/LN(2)/Notes!$F$9*(1-EXP(-Notes!$F$9*LN(2)/J111))</f>
        <v>3.8405143111397915E-4</v>
      </c>
      <c r="L111">
        <f>EXP(-Notes!$F$10*LN(2)/J111)</f>
        <v>7.22475126078896E-4</v>
      </c>
      <c r="M111">
        <f t="shared" si="13"/>
        <v>2.7746760611485254E-7</v>
      </c>
      <c r="N111" s="13">
        <f t="shared" si="14"/>
        <v>0.49395710519858821</v>
      </c>
      <c r="O111" s="1">
        <f t="shared" si="15"/>
        <v>229139.54133327818</v>
      </c>
      <c r="P111">
        <f>O111/Notes!$C$3</f>
        <v>7.0722080658419187E-14</v>
      </c>
      <c r="R111" s="1">
        <f>O111*J111/Notes!$F$9</f>
        <v>60.997900651007548</v>
      </c>
      <c r="S111" s="1">
        <f>R111/Notes!$C$2</f>
        <v>4.879832052080604E-11</v>
      </c>
      <c r="U111" s="1">
        <f t="shared" si="16"/>
        <v>3652907.9785131258</v>
      </c>
      <c r="V111" s="14">
        <f t="shared" si="10"/>
        <v>1.1005491170695167</v>
      </c>
      <c r="Y111" s="1">
        <f>Notes!$A$14*R111</f>
        <v>7.9297270846309803E-3</v>
      </c>
      <c r="Z111" s="1">
        <f>Notes!$A$14*S111</f>
        <v>6.3437816677047844E-15</v>
      </c>
    </row>
    <row r="112" spans="1:26" x14ac:dyDescent="0.3">
      <c r="A112" t="s">
        <v>48</v>
      </c>
      <c r="B112">
        <v>39</v>
      </c>
      <c r="C112">
        <v>83</v>
      </c>
      <c r="D112" s="1">
        <v>39328.5</v>
      </c>
      <c r="E112" s="1">
        <v>64.172300000000007</v>
      </c>
      <c r="F112" s="1">
        <v>0.11799999999999999</v>
      </c>
      <c r="G112" s="1">
        <v>4.4033299999999997E-2</v>
      </c>
      <c r="H112" s="1">
        <v>2.6583900000000001E-3</v>
      </c>
      <c r="I112" s="1">
        <f t="shared" si="11"/>
        <v>4.4033299999999997E-2</v>
      </c>
      <c r="J112" s="12">
        <f t="shared" si="12"/>
        <v>424.8</v>
      </c>
      <c r="K112">
        <f>J112/LN(2)/Notes!$F$9*(1-EXP(-Notes!$F$9*LN(2)/J112))</f>
        <v>2.3644168725680235E-4</v>
      </c>
      <c r="L112">
        <f>EXP(-Notes!$F$10*LN(2)/J112)</f>
        <v>7.9030855592519157E-6</v>
      </c>
      <c r="M112">
        <f t="shared" si="13"/>
        <v>1.8686188841643925E-9</v>
      </c>
      <c r="N112" s="13">
        <f t="shared" si="14"/>
        <v>6.0372263718594797E-2</v>
      </c>
      <c r="O112" s="1">
        <f t="shared" si="15"/>
        <v>23564623.248303935</v>
      </c>
      <c r="P112">
        <f>O112/Notes!$C$3</f>
        <v>7.2730318667604741E-12</v>
      </c>
      <c r="R112" s="1">
        <f>O112*J112/Notes!$F$9</f>
        <v>3861.9799212498115</v>
      </c>
      <c r="S112" s="1">
        <f>R112/Notes!$C$2</f>
        <v>3.0895839369998492E-9</v>
      </c>
      <c r="U112" s="1">
        <f t="shared" si="16"/>
        <v>3656769.9584343755</v>
      </c>
      <c r="V112" s="14">
        <f t="shared" si="10"/>
        <v>1.1017126554388028</v>
      </c>
      <c r="Y112" s="1">
        <f>Notes!$A$14*R112</f>
        <v>0.50205738976247549</v>
      </c>
      <c r="Z112" s="1">
        <f>Notes!$A$14*S112</f>
        <v>4.0164591180998034E-13</v>
      </c>
    </row>
    <row r="113" spans="1:26" x14ac:dyDescent="0.3">
      <c r="A113" t="s">
        <v>51</v>
      </c>
      <c r="B113">
        <v>35</v>
      </c>
      <c r="C113">
        <v>78</v>
      </c>
      <c r="D113" s="1">
        <v>11972.5</v>
      </c>
      <c r="E113" s="1">
        <v>21.410599999999999</v>
      </c>
      <c r="F113" s="1">
        <v>0.107666</v>
      </c>
      <c r="G113" s="1">
        <v>1.46914E-2</v>
      </c>
      <c r="H113" s="1">
        <v>9.3574499999999998E-4</v>
      </c>
      <c r="I113" s="1">
        <f t="shared" si="11"/>
        <v>1.46914E-2</v>
      </c>
      <c r="J113" s="12">
        <f t="shared" si="12"/>
        <v>387.5976</v>
      </c>
      <c r="K113">
        <f>J113/LN(2)/Notes!$F$9*(1-EXP(-Notes!$F$9*LN(2)/J113))</f>
        <v>2.1573500593382103E-4</v>
      </c>
      <c r="L113">
        <f>EXP(-Notes!$F$10*LN(2)/J113)</f>
        <v>2.5590390360357009E-6</v>
      </c>
      <c r="M113">
        <f t="shared" si="13"/>
        <v>5.5207430162404161E-10</v>
      </c>
      <c r="N113" s="13">
        <f t="shared" si="14"/>
        <v>6.3693385245790046E-2</v>
      </c>
      <c r="O113" s="1">
        <f t="shared" si="15"/>
        <v>26611273.07824723</v>
      </c>
      <c r="P113">
        <f>O113/Notes!$C$3</f>
        <v>8.2133558883479107E-12</v>
      </c>
      <c r="R113" s="1">
        <f>O113*J113/Notes!$F$9</f>
        <v>3979.3462878368973</v>
      </c>
      <c r="S113" s="1">
        <f>R113/Notes!$C$2</f>
        <v>3.1834770302695178E-9</v>
      </c>
      <c r="U113" s="1">
        <f t="shared" si="16"/>
        <v>3660749.3047222123</v>
      </c>
      <c r="V113" s="14">
        <f t="shared" si="10"/>
        <v>1.1029115539791858</v>
      </c>
      <c r="Y113" s="1">
        <f>Notes!$A$14*R113</f>
        <v>0.5173150174187966</v>
      </c>
      <c r="Z113" s="1">
        <f>Notes!$A$14*S113</f>
        <v>4.1385201393503729E-13</v>
      </c>
    </row>
    <row r="114" spans="1:26" x14ac:dyDescent="0.3">
      <c r="A114" t="s">
        <v>52</v>
      </c>
      <c r="B114">
        <v>36</v>
      </c>
      <c r="C114">
        <v>81</v>
      </c>
      <c r="D114" s="1">
        <v>196720000000000</v>
      </c>
      <c r="E114" s="1">
        <v>18.8688</v>
      </c>
      <c r="F114" s="1">
        <v>2007370000</v>
      </c>
      <c r="G114" s="1">
        <v>1.29473E-2</v>
      </c>
      <c r="H114" s="1">
        <v>6.7522800000000005E-4</v>
      </c>
      <c r="I114" s="1">
        <f t="shared" si="11"/>
        <v>1.29473E-2</v>
      </c>
      <c r="J114" s="16">
        <f t="shared" si="12"/>
        <v>7226532000000</v>
      </c>
      <c r="K114">
        <f>J114/LN(2)/Notes!$F$9*(1-EXP(-Notes!$F$9*LN(2)/J114))</f>
        <v>0.99999987554910297</v>
      </c>
      <c r="L114">
        <f>EXP(-Notes!$F$10*LN(2)/J114)</f>
        <v>0.99999999930939765</v>
      </c>
      <c r="M114">
        <f t="shared" si="13"/>
        <v>0.99999987485850073</v>
      </c>
      <c r="N114" s="13">
        <f t="shared" si="14"/>
        <v>5.2152031697728488E-2</v>
      </c>
      <c r="O114" s="1">
        <f t="shared" si="15"/>
        <v>1.2947301620244737E-2</v>
      </c>
      <c r="P114">
        <f>O114/Notes!$C$3</f>
        <v>3.9960807469891166E-21</v>
      </c>
      <c r="R114" s="1">
        <f>O114*J114/Notes!$F$9</f>
        <v>36097.256740875942</v>
      </c>
      <c r="S114" s="1">
        <f>R114/Notes!$C$2</f>
        <v>2.8877805392700753E-8</v>
      </c>
      <c r="U114" s="1">
        <f t="shared" si="16"/>
        <v>3696846.5614630883</v>
      </c>
      <c r="V114" s="14">
        <f t="shared" si="10"/>
        <v>1.1137869453847402</v>
      </c>
      <c r="Y114" s="1">
        <f>Notes!$A$14*R114</f>
        <v>4.692643376313872</v>
      </c>
      <c r="Z114" s="1">
        <f>Notes!$A$14*S114</f>
        <v>3.7541147010510973E-12</v>
      </c>
    </row>
    <row r="115" spans="1:26" x14ac:dyDescent="0.3">
      <c r="A115" t="s">
        <v>44</v>
      </c>
      <c r="B115">
        <v>40</v>
      </c>
      <c r="C115">
        <v>93</v>
      </c>
      <c r="D115" s="1">
        <v>963701000000000</v>
      </c>
      <c r="E115" s="1">
        <v>13.835100000000001</v>
      </c>
      <c r="F115" s="1">
        <v>13411700000</v>
      </c>
      <c r="G115" s="1">
        <v>9.4932799999999998E-3</v>
      </c>
      <c r="H115" s="1">
        <v>1.2500900000000001E-4</v>
      </c>
      <c r="I115" s="1">
        <f t="shared" si="11"/>
        <v>9.4932799999999998E-3</v>
      </c>
      <c r="J115" s="16">
        <f t="shared" si="12"/>
        <v>48282120000000</v>
      </c>
      <c r="K115">
        <f>J115/LN(2)/Notes!$F$9*(1-EXP(-Notes!$F$9*LN(2)/J115))</f>
        <v>0.99999998078621311</v>
      </c>
      <c r="L115">
        <f>EXP(-Notes!$F$10*LN(2)/J115)</f>
        <v>0.99999999989663546</v>
      </c>
      <c r="M115">
        <f t="shared" si="13"/>
        <v>0.99999998068284857</v>
      </c>
      <c r="N115" s="13">
        <f t="shared" si="14"/>
        <v>1.3168156843577774E-2</v>
      </c>
      <c r="O115" s="1">
        <f t="shared" si="15"/>
        <v>9.4932801833831314E-3</v>
      </c>
      <c r="P115">
        <f>O115/Notes!$C$3</f>
        <v>2.9300247479577565E-21</v>
      </c>
      <c r="R115" s="1">
        <f>O115*J115/Notes!$F$9</f>
        <v>176834.7581048327</v>
      </c>
      <c r="S115" s="1">
        <f>R115/Notes!$C$2</f>
        <v>1.4146780648386616E-7</v>
      </c>
      <c r="U115" s="1">
        <f t="shared" si="16"/>
        <v>3873681.3195679211</v>
      </c>
      <c r="V115" s="14">
        <f t="shared" si="10"/>
        <v>1.1670637697789565</v>
      </c>
      <c r="Y115" s="1">
        <f>Notes!$A$14*R115</f>
        <v>22.98851855362825</v>
      </c>
      <c r="Z115" s="1">
        <f>Notes!$A$14*S115</f>
        <v>1.8390814842902601E-11</v>
      </c>
    </row>
    <row r="116" spans="1:26" x14ac:dyDescent="0.3">
      <c r="A116" t="s">
        <v>46</v>
      </c>
      <c r="B116">
        <v>38</v>
      </c>
      <c r="C116">
        <v>93</v>
      </c>
      <c r="D116" s="1">
        <v>3788.22</v>
      </c>
      <c r="E116" s="1">
        <v>5.8956499999999998</v>
      </c>
      <c r="F116" s="1">
        <v>0.12371600000000001</v>
      </c>
      <c r="G116" s="1">
        <v>4.04544E-3</v>
      </c>
      <c r="H116" s="1">
        <v>1.18867E-3</v>
      </c>
      <c r="I116" s="1">
        <f t="shared" si="11"/>
        <v>4.04544E-3</v>
      </c>
      <c r="J116" s="12">
        <f t="shared" si="12"/>
        <v>445.37760000000003</v>
      </c>
      <c r="K116">
        <f>J116/LN(2)/Notes!$F$9*(1-EXP(-Notes!$F$9*LN(2)/J116))</f>
        <v>2.4789508288697087E-4</v>
      </c>
      <c r="L116">
        <f>EXP(-Notes!$F$10*LN(2)/J116)</f>
        <v>1.359977449206273E-5</v>
      </c>
      <c r="M116">
        <f t="shared" si="13"/>
        <v>3.3713172249540028E-9</v>
      </c>
      <c r="N116" s="13">
        <f t="shared" si="14"/>
        <v>0.29382959579180506</v>
      </c>
      <c r="O116" s="1">
        <f t="shared" si="15"/>
        <v>1199958.274485782</v>
      </c>
      <c r="P116">
        <f>O116/Notes!$C$3</f>
        <v>3.7035749212524135E-13</v>
      </c>
      <c r="R116" s="1">
        <f>O116*J116/Notes!$F$9</f>
        <v>206.18616373094864</v>
      </c>
      <c r="S116" s="1">
        <f>R116/Notes!$C$2</f>
        <v>1.6494893098475891E-10</v>
      </c>
      <c r="U116" s="1">
        <f t="shared" si="16"/>
        <v>3873887.505731652</v>
      </c>
      <c r="V116" s="14">
        <f t="shared" si="10"/>
        <v>1.1671258896028833</v>
      </c>
      <c r="Y116" s="1">
        <f>Notes!$A$14*R116</f>
        <v>2.6804201285023321E-2</v>
      </c>
      <c r="Z116" s="1">
        <f>Notes!$A$14*S116</f>
        <v>2.1443361028018656E-14</v>
      </c>
    </row>
    <row r="117" spans="1:26" x14ac:dyDescent="0.3">
      <c r="A117" t="s">
        <v>43</v>
      </c>
      <c r="B117">
        <v>41</v>
      </c>
      <c r="C117">
        <v>94</v>
      </c>
      <c r="D117" s="1">
        <v>5193710000000</v>
      </c>
      <c r="E117" s="1">
        <v>5.6196999999999999</v>
      </c>
      <c r="F117" s="1">
        <v>177946000</v>
      </c>
      <c r="G117" s="1">
        <v>3.85609E-3</v>
      </c>
      <c r="H117" s="1">
        <v>5.6674700000000004E-4</v>
      </c>
      <c r="I117" s="1">
        <f t="shared" si="11"/>
        <v>3.85609E-3</v>
      </c>
      <c r="J117" s="16">
        <f t="shared" si="12"/>
        <v>640605600000</v>
      </c>
      <c r="K117">
        <f>J117/LN(2)/Notes!$F$9*(1-EXP(-Notes!$F$9*LN(2)/J117))</f>
        <v>0.99999859771975785</v>
      </c>
      <c r="L117">
        <f>EXP(-Notes!$F$10*LN(2)/J117)</f>
        <v>0.999999992209466</v>
      </c>
      <c r="M117">
        <f t="shared" si="13"/>
        <v>0.99999858992923474</v>
      </c>
      <c r="N117" s="13">
        <f t="shared" si="14"/>
        <v>0.14697452600950706</v>
      </c>
      <c r="O117" s="1">
        <f t="shared" si="15"/>
        <v>3.8560954373674443E-3</v>
      </c>
      <c r="P117">
        <f>O117/Notes!$C$3</f>
        <v>1.1901529127677298E-21</v>
      </c>
      <c r="R117" s="1">
        <f>O117*J117/Notes!$F$9</f>
        <v>953.02327596914893</v>
      </c>
      <c r="S117" s="1">
        <f>R117/Notes!$C$2</f>
        <v>7.6241862077531917E-10</v>
      </c>
      <c r="U117" s="1">
        <f t="shared" si="16"/>
        <v>3874840.5290076211</v>
      </c>
      <c r="V117" s="14">
        <f t="shared" si="10"/>
        <v>1.1674130167167016</v>
      </c>
      <c r="Y117" s="1">
        <f>Notes!$A$14*R117</f>
        <v>0.12389302587598935</v>
      </c>
      <c r="Z117" s="1">
        <f>Notes!$A$14*S117</f>
        <v>9.9114420700791482E-14</v>
      </c>
    </row>
    <row r="118" spans="1:26" x14ac:dyDescent="0.3">
      <c r="A118" t="s">
        <v>39</v>
      </c>
      <c r="B118">
        <v>42</v>
      </c>
      <c r="C118">
        <v>93</v>
      </c>
      <c r="D118" s="1">
        <v>378753000000</v>
      </c>
      <c r="E118" s="1">
        <v>2.0798299999999998</v>
      </c>
      <c r="F118" s="1">
        <v>35063200</v>
      </c>
      <c r="G118" s="1">
        <v>1.42712E-3</v>
      </c>
      <c r="H118" s="1">
        <v>5.5790899999999999E-4</v>
      </c>
      <c r="I118" s="1">
        <f t="shared" si="11"/>
        <v>1.42712E-3</v>
      </c>
      <c r="J118" s="16">
        <f t="shared" si="12"/>
        <v>126227520000</v>
      </c>
      <c r="K118">
        <f>J118/LN(2)/Notes!$F$9*(1-EXP(-Notes!$F$9*LN(2)/J118))</f>
        <v>0.9999928833732038</v>
      </c>
      <c r="L118">
        <f>EXP(-Notes!$F$10*LN(2)/J118)</f>
        <v>0.99999996046298301</v>
      </c>
      <c r="M118">
        <f t="shared" si="13"/>
        <v>0.99999284383646814</v>
      </c>
      <c r="N118" s="13">
        <f t="shared" si="14"/>
        <v>0.39093348842423903</v>
      </c>
      <c r="O118" s="1">
        <f t="shared" si="15"/>
        <v>1.4271302127771839E-3</v>
      </c>
      <c r="P118">
        <f>O118/Notes!$C$3</f>
        <v>4.4047228789419253E-22</v>
      </c>
      <c r="R118" s="1">
        <f>O118*J118/Notes!$F$9</f>
        <v>69.49965566201243</v>
      </c>
      <c r="S118" s="1">
        <f>R118/Notes!$C$2</f>
        <v>5.5599724529609944E-11</v>
      </c>
      <c r="U118" s="1">
        <f t="shared" si="16"/>
        <v>3874910.0286632832</v>
      </c>
      <c r="V118" s="14">
        <f t="shared" si="10"/>
        <v>1.1674339555920101</v>
      </c>
      <c r="Y118" s="1">
        <f>Notes!$A$14*R118</f>
        <v>9.0349552360616155E-3</v>
      </c>
      <c r="Z118" s="1">
        <f>Notes!$A$14*S118</f>
        <v>7.2279641888492918E-15</v>
      </c>
    </row>
    <row r="121" spans="1:26" x14ac:dyDescent="0.3">
      <c r="J121" t="s">
        <v>135</v>
      </c>
      <c r="K121" s="1">
        <f>60*60*24*365.34*20</f>
        <v>631307519.99999988</v>
      </c>
      <c r="L121" t="s">
        <v>137</v>
      </c>
    </row>
    <row r="122" spans="1:26" x14ac:dyDescent="0.3">
      <c r="J122" t="s">
        <v>136</v>
      </c>
      <c r="K122">
        <f>60*60*2</f>
        <v>7200</v>
      </c>
      <c r="L122" t="s">
        <v>137</v>
      </c>
    </row>
  </sheetData>
  <mergeCells count="4">
    <mergeCell ref="K1:M1"/>
    <mergeCell ref="O1:P1"/>
    <mergeCell ref="R1:S1"/>
    <mergeCell ref="Y1:Z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33"/>
  <sheetViews>
    <sheetView topLeftCell="K1" workbookViewId="0">
      <selection activeCell="U24" sqref="U24"/>
    </sheetView>
    <sheetView topLeftCell="J1" workbookViewId="1">
      <selection activeCell="N14" sqref="N14"/>
    </sheetView>
  </sheetViews>
  <sheetFormatPr defaultRowHeight="14.4" x14ac:dyDescent="0.3"/>
  <cols>
    <col min="22" max="22" width="8.88671875" style="14"/>
  </cols>
  <sheetData>
    <row r="1" spans="1:1024 1034:2048 2058:3072 3082:4096 4106:5120 5130:6144 6154:7168 7178:8192 8202:9216 9226:10240 10250:11264 11274:12288 12298:13312 13322:14336 14346:15360 15370:16384" x14ac:dyDescent="0.3">
      <c r="A1" t="s">
        <v>34</v>
      </c>
      <c r="B1" t="s">
        <v>35</v>
      </c>
      <c r="C1" t="s">
        <v>36</v>
      </c>
      <c r="D1" t="s">
        <v>68</v>
      </c>
      <c r="E1" t="s">
        <v>69</v>
      </c>
      <c r="F1" t="s">
        <v>70</v>
      </c>
      <c r="G1" t="s">
        <v>71</v>
      </c>
      <c r="H1" t="s">
        <v>129</v>
      </c>
      <c r="I1" t="s">
        <v>71</v>
      </c>
      <c r="J1" s="2" t="s">
        <v>37</v>
      </c>
      <c r="K1" s="20" t="s">
        <v>72</v>
      </c>
      <c r="L1" s="20"/>
      <c r="M1" s="20"/>
      <c r="N1" t="s">
        <v>138</v>
      </c>
      <c r="O1" s="20" t="s">
        <v>73</v>
      </c>
      <c r="P1" s="20"/>
      <c r="R1" s="20" t="s">
        <v>133</v>
      </c>
      <c r="S1" s="20"/>
      <c r="U1" t="s">
        <v>139</v>
      </c>
      <c r="V1" s="14" t="s">
        <v>140</v>
      </c>
      <c r="W1" t="s">
        <v>141</v>
      </c>
      <c r="Z1" s="2"/>
      <c r="AA1" s="20"/>
      <c r="AB1" s="20"/>
      <c r="AC1" s="20"/>
      <c r="AE1" s="20"/>
      <c r="AF1" s="20"/>
      <c r="AP1" s="2"/>
      <c r="AQ1" s="20"/>
      <c r="AR1" s="20"/>
      <c r="AS1" s="20"/>
      <c r="AU1" s="20"/>
      <c r="AV1" s="20"/>
      <c r="BF1" s="2"/>
      <c r="BG1" s="20"/>
      <c r="BH1" s="20"/>
      <c r="BI1" s="20"/>
      <c r="BK1" s="20"/>
      <c r="BL1" s="20"/>
      <c r="BV1" s="2"/>
      <c r="BW1" s="20"/>
      <c r="BX1" s="20"/>
      <c r="BY1" s="20"/>
      <c r="CA1" s="20"/>
      <c r="CB1" s="20"/>
      <c r="CL1" s="2"/>
      <c r="CM1" s="20"/>
      <c r="CN1" s="20"/>
      <c r="CO1" s="20"/>
      <c r="CQ1" s="20"/>
      <c r="CR1" s="20"/>
      <c r="DB1" s="2"/>
      <c r="DC1" s="20"/>
      <c r="DD1" s="20"/>
      <c r="DE1" s="20"/>
      <c r="DG1" s="20"/>
      <c r="DH1" s="20"/>
      <c r="DR1" s="2"/>
      <c r="DS1" s="20"/>
      <c r="DT1" s="20"/>
      <c r="DU1" s="20"/>
      <c r="DW1" s="20"/>
      <c r="DX1" s="20"/>
      <c r="EH1" s="2"/>
      <c r="EI1" s="20"/>
      <c r="EJ1" s="20"/>
      <c r="EK1" s="20"/>
      <c r="EM1" s="20"/>
      <c r="EN1" s="20"/>
      <c r="EX1" s="2"/>
      <c r="EY1" s="20"/>
      <c r="EZ1" s="20"/>
      <c r="FA1" s="20"/>
      <c r="FC1" s="20"/>
      <c r="FD1" s="20"/>
      <c r="FN1" s="2"/>
      <c r="FO1" s="20"/>
      <c r="FP1" s="20"/>
      <c r="FQ1" s="20"/>
      <c r="FS1" s="20"/>
      <c r="FT1" s="20"/>
      <c r="GD1" s="2"/>
      <c r="GE1" s="20"/>
      <c r="GF1" s="20"/>
      <c r="GG1" s="20"/>
      <c r="GI1" s="20"/>
      <c r="GJ1" s="20"/>
      <c r="GT1" s="2"/>
      <c r="GU1" s="20"/>
      <c r="GV1" s="20"/>
      <c r="GW1" s="20"/>
      <c r="GY1" s="20"/>
      <c r="GZ1" s="20"/>
      <c r="HJ1" s="2"/>
      <c r="HK1" s="20"/>
      <c r="HL1" s="20"/>
      <c r="HM1" s="20"/>
      <c r="HO1" s="20"/>
      <c r="HP1" s="20"/>
      <c r="HZ1" s="2"/>
      <c r="IA1" s="20"/>
      <c r="IB1" s="20"/>
      <c r="IC1" s="20"/>
      <c r="IE1" s="20"/>
      <c r="IF1" s="20"/>
      <c r="IP1" s="2"/>
      <c r="IQ1" s="20"/>
      <c r="IR1" s="20"/>
      <c r="IS1" s="20"/>
      <c r="IU1" s="20"/>
      <c r="IV1" s="20"/>
      <c r="JF1" s="2"/>
      <c r="JG1" s="20"/>
      <c r="JH1" s="20"/>
      <c r="JI1" s="20"/>
      <c r="JK1" s="20"/>
      <c r="JL1" s="20"/>
      <c r="JV1" s="2"/>
      <c r="JW1" s="20"/>
      <c r="JX1" s="20"/>
      <c r="JY1" s="20"/>
      <c r="KA1" s="20"/>
      <c r="KB1" s="20"/>
      <c r="KL1" s="2"/>
      <c r="KM1" s="20"/>
      <c r="KN1" s="20"/>
      <c r="KO1" s="20"/>
      <c r="KQ1" s="20"/>
      <c r="KR1" s="20"/>
      <c r="LB1" s="2"/>
      <c r="LC1" s="20"/>
      <c r="LD1" s="20"/>
      <c r="LE1" s="20"/>
      <c r="LG1" s="20"/>
      <c r="LH1" s="20"/>
      <c r="LR1" s="2"/>
      <c r="LS1" s="20"/>
      <c r="LT1" s="20"/>
      <c r="LU1" s="20"/>
      <c r="LW1" s="20"/>
      <c r="LX1" s="20"/>
      <c r="MH1" s="2"/>
      <c r="MI1" s="20"/>
      <c r="MJ1" s="20"/>
      <c r="MK1" s="20"/>
      <c r="MM1" s="20"/>
      <c r="MN1" s="20"/>
      <c r="MX1" s="2"/>
      <c r="MY1" s="20"/>
      <c r="MZ1" s="20"/>
      <c r="NA1" s="20"/>
      <c r="NC1" s="20"/>
      <c r="ND1" s="20"/>
      <c r="NN1" s="2"/>
      <c r="NO1" s="20"/>
      <c r="NP1" s="20"/>
      <c r="NQ1" s="20"/>
      <c r="NS1" s="20"/>
      <c r="NT1" s="20"/>
      <c r="OD1" s="2"/>
      <c r="OE1" s="20"/>
      <c r="OF1" s="20"/>
      <c r="OG1" s="20"/>
      <c r="OI1" s="20"/>
      <c r="OJ1" s="20"/>
      <c r="OT1" s="2"/>
      <c r="OU1" s="20"/>
      <c r="OV1" s="20"/>
      <c r="OW1" s="20"/>
      <c r="OY1" s="20"/>
      <c r="OZ1" s="20"/>
      <c r="PJ1" s="2"/>
      <c r="PK1" s="20"/>
      <c r="PL1" s="20"/>
      <c r="PM1" s="20"/>
      <c r="PO1" s="20"/>
      <c r="PP1" s="20"/>
      <c r="PZ1" s="2"/>
      <c r="QA1" s="20"/>
      <c r="QB1" s="20"/>
      <c r="QC1" s="20"/>
      <c r="QE1" s="20"/>
      <c r="QF1" s="20"/>
      <c r="QP1" s="2"/>
      <c r="QQ1" s="20"/>
      <c r="QR1" s="20"/>
      <c r="QS1" s="20"/>
      <c r="QU1" s="20"/>
      <c r="QV1" s="20"/>
      <c r="RF1" s="2"/>
      <c r="RG1" s="20"/>
      <c r="RH1" s="20"/>
      <c r="RI1" s="20"/>
      <c r="RK1" s="20"/>
      <c r="RL1" s="20"/>
      <c r="RV1" s="2"/>
      <c r="RW1" s="20"/>
      <c r="RX1" s="20"/>
      <c r="RY1" s="20"/>
      <c r="SA1" s="20"/>
      <c r="SB1" s="20"/>
      <c r="SL1" s="2"/>
      <c r="SM1" s="20"/>
      <c r="SN1" s="20"/>
      <c r="SO1" s="20"/>
      <c r="SQ1" s="20"/>
      <c r="SR1" s="20"/>
      <c r="TB1" s="2"/>
      <c r="TC1" s="20"/>
      <c r="TD1" s="20"/>
      <c r="TE1" s="20"/>
      <c r="TG1" s="20"/>
      <c r="TH1" s="20"/>
      <c r="TR1" s="2"/>
      <c r="TS1" s="20"/>
      <c r="TT1" s="20"/>
      <c r="TU1" s="20"/>
      <c r="TW1" s="20"/>
      <c r="TX1" s="20"/>
      <c r="UH1" s="2"/>
      <c r="UI1" s="20"/>
      <c r="UJ1" s="20"/>
      <c r="UK1" s="20"/>
      <c r="UM1" s="20"/>
      <c r="UN1" s="20"/>
      <c r="UX1" s="2"/>
      <c r="UY1" s="20"/>
      <c r="UZ1" s="20"/>
      <c r="VA1" s="20"/>
      <c r="VC1" s="20"/>
      <c r="VD1" s="20"/>
      <c r="VN1" s="2"/>
      <c r="VO1" s="20"/>
      <c r="VP1" s="20"/>
      <c r="VQ1" s="20"/>
      <c r="VS1" s="20"/>
      <c r="VT1" s="20"/>
      <c r="WD1" s="2"/>
      <c r="WE1" s="20"/>
      <c r="WF1" s="20"/>
      <c r="WG1" s="20"/>
      <c r="WI1" s="20"/>
      <c r="WJ1" s="20"/>
      <c r="WT1" s="2"/>
      <c r="WU1" s="20"/>
      <c r="WV1" s="20"/>
      <c r="WW1" s="20"/>
      <c r="WY1" s="20"/>
      <c r="WZ1" s="20"/>
      <c r="XJ1" s="2"/>
      <c r="XK1" s="20"/>
      <c r="XL1" s="20"/>
      <c r="XM1" s="20"/>
      <c r="XO1" s="20"/>
      <c r="XP1" s="20"/>
      <c r="XZ1" s="2"/>
      <c r="YA1" s="20"/>
      <c r="YB1" s="20"/>
      <c r="YC1" s="20"/>
      <c r="YE1" s="20"/>
      <c r="YF1" s="20"/>
      <c r="YP1" s="2"/>
      <c r="YQ1" s="20"/>
      <c r="YR1" s="20"/>
      <c r="YS1" s="20"/>
      <c r="YU1" s="20"/>
      <c r="YV1" s="20"/>
      <c r="ZF1" s="2"/>
      <c r="ZG1" s="20"/>
      <c r="ZH1" s="20"/>
      <c r="ZI1" s="20"/>
      <c r="ZK1" s="20"/>
      <c r="ZL1" s="20"/>
      <c r="ZV1" s="2"/>
      <c r="ZW1" s="20"/>
      <c r="ZX1" s="20"/>
      <c r="ZY1" s="20"/>
      <c r="AAA1" s="20"/>
      <c r="AAB1" s="20"/>
      <c r="AAL1" s="2"/>
      <c r="AAM1" s="20"/>
      <c r="AAN1" s="20"/>
      <c r="AAO1" s="20"/>
      <c r="AAQ1" s="20"/>
      <c r="AAR1" s="20"/>
      <c r="ABB1" s="2"/>
      <c r="ABC1" s="20"/>
      <c r="ABD1" s="20"/>
      <c r="ABE1" s="20"/>
      <c r="ABG1" s="20"/>
      <c r="ABH1" s="20"/>
      <c r="ABR1" s="2"/>
      <c r="ABS1" s="20"/>
      <c r="ABT1" s="20"/>
      <c r="ABU1" s="20"/>
      <c r="ABW1" s="20"/>
      <c r="ABX1" s="20"/>
      <c r="ACH1" s="2"/>
      <c r="ACI1" s="20"/>
      <c r="ACJ1" s="20"/>
      <c r="ACK1" s="20"/>
      <c r="ACM1" s="20"/>
      <c r="ACN1" s="20"/>
      <c r="ACX1" s="2"/>
      <c r="ACY1" s="20"/>
      <c r="ACZ1" s="20"/>
      <c r="ADA1" s="20"/>
      <c r="ADC1" s="20"/>
      <c r="ADD1" s="20"/>
      <c r="ADN1" s="2"/>
      <c r="ADO1" s="20"/>
      <c r="ADP1" s="20"/>
      <c r="ADQ1" s="20"/>
      <c r="ADS1" s="20"/>
      <c r="ADT1" s="20"/>
      <c r="AED1" s="2"/>
      <c r="AEE1" s="20"/>
      <c r="AEF1" s="20"/>
      <c r="AEG1" s="20"/>
      <c r="AEI1" s="20"/>
      <c r="AEJ1" s="20"/>
      <c r="AET1" s="2"/>
      <c r="AEU1" s="20"/>
      <c r="AEV1" s="20"/>
      <c r="AEW1" s="20"/>
      <c r="AEY1" s="20"/>
      <c r="AEZ1" s="20"/>
      <c r="AFJ1" s="2"/>
      <c r="AFK1" s="20"/>
      <c r="AFL1" s="20"/>
      <c r="AFM1" s="20"/>
      <c r="AFO1" s="20"/>
      <c r="AFP1" s="20"/>
      <c r="AFZ1" s="2"/>
      <c r="AGA1" s="20"/>
      <c r="AGB1" s="20"/>
      <c r="AGC1" s="20"/>
      <c r="AGE1" s="20"/>
      <c r="AGF1" s="20"/>
      <c r="AGP1" s="2"/>
      <c r="AGQ1" s="20"/>
      <c r="AGR1" s="20"/>
      <c r="AGS1" s="20"/>
      <c r="AGU1" s="20"/>
      <c r="AGV1" s="20"/>
      <c r="AHF1" s="2"/>
      <c r="AHG1" s="20"/>
      <c r="AHH1" s="20"/>
      <c r="AHI1" s="20"/>
      <c r="AHK1" s="20"/>
      <c r="AHL1" s="20"/>
      <c r="AHV1" s="2"/>
      <c r="AHW1" s="20"/>
      <c r="AHX1" s="20"/>
      <c r="AHY1" s="20"/>
      <c r="AIA1" s="20"/>
      <c r="AIB1" s="20"/>
      <c r="AIL1" s="2"/>
      <c r="AIM1" s="20"/>
      <c r="AIN1" s="20"/>
      <c r="AIO1" s="20"/>
      <c r="AIQ1" s="20"/>
      <c r="AIR1" s="20"/>
      <c r="AJB1" s="2"/>
      <c r="AJC1" s="20"/>
      <c r="AJD1" s="20"/>
      <c r="AJE1" s="20"/>
      <c r="AJG1" s="20"/>
      <c r="AJH1" s="20"/>
      <c r="AJR1" s="2"/>
      <c r="AJS1" s="20"/>
      <c r="AJT1" s="20"/>
      <c r="AJU1" s="20"/>
      <c r="AJW1" s="20"/>
      <c r="AJX1" s="20"/>
      <c r="AKH1" s="2"/>
      <c r="AKI1" s="20"/>
      <c r="AKJ1" s="20"/>
      <c r="AKK1" s="20"/>
      <c r="AKM1" s="20"/>
      <c r="AKN1" s="20"/>
      <c r="AKX1" s="2"/>
      <c r="AKY1" s="20"/>
      <c r="AKZ1" s="20"/>
      <c r="ALA1" s="20"/>
      <c r="ALC1" s="20"/>
      <c r="ALD1" s="20"/>
      <c r="ALN1" s="2"/>
      <c r="ALO1" s="20"/>
      <c r="ALP1" s="20"/>
      <c r="ALQ1" s="20"/>
      <c r="ALS1" s="20"/>
      <c r="ALT1" s="20"/>
      <c r="AMD1" s="2"/>
      <c r="AME1" s="20"/>
      <c r="AMF1" s="20"/>
      <c r="AMG1" s="20"/>
      <c r="AMI1" s="20"/>
      <c r="AMJ1" s="20"/>
      <c r="AMT1" s="2"/>
      <c r="AMU1" s="20"/>
      <c r="AMV1" s="20"/>
      <c r="AMW1" s="20"/>
      <c r="AMY1" s="20"/>
      <c r="AMZ1" s="20"/>
      <c r="ANJ1" s="2"/>
      <c r="ANK1" s="20"/>
      <c r="ANL1" s="20"/>
      <c r="ANM1" s="20"/>
      <c r="ANO1" s="20"/>
      <c r="ANP1" s="20"/>
      <c r="ANZ1" s="2"/>
      <c r="AOA1" s="20"/>
      <c r="AOB1" s="20"/>
      <c r="AOC1" s="20"/>
      <c r="AOE1" s="20"/>
      <c r="AOF1" s="20"/>
      <c r="AOP1" s="2"/>
      <c r="AOQ1" s="20"/>
      <c r="AOR1" s="20"/>
      <c r="AOS1" s="20"/>
      <c r="AOU1" s="20"/>
      <c r="AOV1" s="20"/>
      <c r="APF1" s="2"/>
      <c r="APG1" s="20"/>
      <c r="APH1" s="20"/>
      <c r="API1" s="20"/>
      <c r="APK1" s="20"/>
      <c r="APL1" s="20"/>
      <c r="APV1" s="2"/>
      <c r="APW1" s="20"/>
      <c r="APX1" s="20"/>
      <c r="APY1" s="20"/>
      <c r="AQA1" s="20"/>
      <c r="AQB1" s="20"/>
      <c r="AQL1" s="2"/>
      <c r="AQM1" s="20"/>
      <c r="AQN1" s="20"/>
      <c r="AQO1" s="20"/>
      <c r="AQQ1" s="20"/>
      <c r="AQR1" s="20"/>
      <c r="ARB1" s="2"/>
      <c r="ARC1" s="20"/>
      <c r="ARD1" s="20"/>
      <c r="ARE1" s="20"/>
      <c r="ARG1" s="20"/>
      <c r="ARH1" s="20"/>
      <c r="ARR1" s="2"/>
      <c r="ARS1" s="20"/>
      <c r="ART1" s="20"/>
      <c r="ARU1" s="20"/>
      <c r="ARW1" s="20"/>
      <c r="ARX1" s="20"/>
      <c r="ASH1" s="2"/>
      <c r="ASI1" s="20"/>
      <c r="ASJ1" s="20"/>
      <c r="ASK1" s="20"/>
      <c r="ASM1" s="20"/>
      <c r="ASN1" s="20"/>
      <c r="ASX1" s="2"/>
      <c r="ASY1" s="20"/>
      <c r="ASZ1" s="20"/>
      <c r="ATA1" s="20"/>
      <c r="ATC1" s="20"/>
      <c r="ATD1" s="20"/>
      <c r="ATN1" s="2"/>
      <c r="ATO1" s="20"/>
      <c r="ATP1" s="20"/>
      <c r="ATQ1" s="20"/>
      <c r="ATS1" s="20"/>
      <c r="ATT1" s="20"/>
      <c r="AUD1" s="2"/>
      <c r="AUE1" s="20"/>
      <c r="AUF1" s="20"/>
      <c r="AUG1" s="20"/>
      <c r="AUI1" s="20"/>
      <c r="AUJ1" s="20"/>
      <c r="AUT1" s="2"/>
      <c r="AUU1" s="20"/>
      <c r="AUV1" s="20"/>
      <c r="AUW1" s="20"/>
      <c r="AUY1" s="20"/>
      <c r="AUZ1" s="20"/>
      <c r="AVJ1" s="2"/>
      <c r="AVK1" s="20"/>
      <c r="AVL1" s="20"/>
      <c r="AVM1" s="20"/>
      <c r="AVO1" s="20"/>
      <c r="AVP1" s="20"/>
      <c r="AVZ1" s="2"/>
      <c r="AWA1" s="20"/>
      <c r="AWB1" s="20"/>
      <c r="AWC1" s="20"/>
      <c r="AWE1" s="20"/>
      <c r="AWF1" s="20"/>
      <c r="AWP1" s="2"/>
      <c r="AWQ1" s="20"/>
      <c r="AWR1" s="20"/>
      <c r="AWS1" s="20"/>
      <c r="AWU1" s="20"/>
      <c r="AWV1" s="20"/>
      <c r="AXF1" s="2"/>
      <c r="AXG1" s="20"/>
      <c r="AXH1" s="20"/>
      <c r="AXI1" s="20"/>
      <c r="AXK1" s="20"/>
      <c r="AXL1" s="20"/>
      <c r="AXV1" s="2"/>
      <c r="AXW1" s="20"/>
      <c r="AXX1" s="20"/>
      <c r="AXY1" s="20"/>
      <c r="AYA1" s="20"/>
      <c r="AYB1" s="20"/>
      <c r="AYL1" s="2"/>
      <c r="AYM1" s="20"/>
      <c r="AYN1" s="20"/>
      <c r="AYO1" s="20"/>
      <c r="AYQ1" s="20"/>
      <c r="AYR1" s="20"/>
      <c r="AZB1" s="2"/>
      <c r="AZC1" s="20"/>
      <c r="AZD1" s="20"/>
      <c r="AZE1" s="20"/>
      <c r="AZG1" s="20"/>
      <c r="AZH1" s="20"/>
      <c r="AZR1" s="2"/>
      <c r="AZS1" s="20"/>
      <c r="AZT1" s="20"/>
      <c r="AZU1" s="20"/>
      <c r="AZW1" s="20"/>
      <c r="AZX1" s="20"/>
      <c r="BAH1" s="2"/>
      <c r="BAI1" s="20"/>
      <c r="BAJ1" s="20"/>
      <c r="BAK1" s="20"/>
      <c r="BAM1" s="20"/>
      <c r="BAN1" s="20"/>
      <c r="BAX1" s="2"/>
      <c r="BAY1" s="20"/>
      <c r="BAZ1" s="20"/>
      <c r="BBA1" s="20"/>
      <c r="BBC1" s="20"/>
      <c r="BBD1" s="20"/>
      <c r="BBN1" s="2"/>
      <c r="BBO1" s="20"/>
      <c r="BBP1" s="20"/>
      <c r="BBQ1" s="20"/>
      <c r="BBS1" s="20"/>
      <c r="BBT1" s="20"/>
      <c r="BCD1" s="2"/>
      <c r="BCE1" s="20"/>
      <c r="BCF1" s="20"/>
      <c r="BCG1" s="20"/>
      <c r="BCI1" s="20"/>
      <c r="BCJ1" s="20"/>
      <c r="BCT1" s="2"/>
      <c r="BCU1" s="20"/>
      <c r="BCV1" s="20"/>
      <c r="BCW1" s="20"/>
      <c r="BCY1" s="20"/>
      <c r="BCZ1" s="20"/>
      <c r="BDJ1" s="2"/>
      <c r="BDK1" s="20"/>
      <c r="BDL1" s="20"/>
      <c r="BDM1" s="20"/>
      <c r="BDO1" s="20"/>
      <c r="BDP1" s="20"/>
      <c r="BDZ1" s="2"/>
      <c r="BEA1" s="20"/>
      <c r="BEB1" s="20"/>
      <c r="BEC1" s="20"/>
      <c r="BEE1" s="20"/>
      <c r="BEF1" s="20"/>
      <c r="BEP1" s="2"/>
      <c r="BEQ1" s="20"/>
      <c r="BER1" s="20"/>
      <c r="BES1" s="20"/>
      <c r="BEU1" s="20"/>
      <c r="BEV1" s="20"/>
      <c r="BFF1" s="2"/>
      <c r="BFG1" s="20"/>
      <c r="BFH1" s="20"/>
      <c r="BFI1" s="20"/>
      <c r="BFK1" s="20"/>
      <c r="BFL1" s="20"/>
      <c r="BFV1" s="2"/>
      <c r="BFW1" s="20"/>
      <c r="BFX1" s="20"/>
      <c r="BFY1" s="20"/>
      <c r="BGA1" s="20"/>
      <c r="BGB1" s="20"/>
      <c r="BGL1" s="2"/>
      <c r="BGM1" s="20"/>
      <c r="BGN1" s="20"/>
      <c r="BGO1" s="20"/>
      <c r="BGQ1" s="20"/>
      <c r="BGR1" s="20"/>
      <c r="BHB1" s="2"/>
      <c r="BHC1" s="20"/>
      <c r="BHD1" s="20"/>
      <c r="BHE1" s="20"/>
      <c r="BHG1" s="20"/>
      <c r="BHH1" s="20"/>
      <c r="BHR1" s="2"/>
      <c r="BHS1" s="20"/>
      <c r="BHT1" s="20"/>
      <c r="BHU1" s="20"/>
      <c r="BHW1" s="20"/>
      <c r="BHX1" s="20"/>
      <c r="BIH1" s="2"/>
      <c r="BII1" s="20"/>
      <c r="BIJ1" s="20"/>
      <c r="BIK1" s="20"/>
      <c r="BIM1" s="20"/>
      <c r="BIN1" s="20"/>
      <c r="BIX1" s="2"/>
      <c r="BIY1" s="20"/>
      <c r="BIZ1" s="20"/>
      <c r="BJA1" s="20"/>
      <c r="BJC1" s="20"/>
      <c r="BJD1" s="20"/>
      <c r="BJN1" s="2"/>
      <c r="BJO1" s="20"/>
      <c r="BJP1" s="20"/>
      <c r="BJQ1" s="20"/>
      <c r="BJS1" s="20"/>
      <c r="BJT1" s="20"/>
      <c r="BKD1" s="2"/>
      <c r="BKE1" s="20"/>
      <c r="BKF1" s="20"/>
      <c r="BKG1" s="20"/>
      <c r="BKI1" s="20"/>
      <c r="BKJ1" s="20"/>
      <c r="BKT1" s="2"/>
      <c r="BKU1" s="20"/>
      <c r="BKV1" s="20"/>
      <c r="BKW1" s="20"/>
      <c r="BKY1" s="20"/>
      <c r="BKZ1" s="20"/>
      <c r="BLJ1" s="2"/>
      <c r="BLK1" s="20"/>
      <c r="BLL1" s="20"/>
      <c r="BLM1" s="20"/>
      <c r="BLO1" s="20"/>
      <c r="BLP1" s="20"/>
      <c r="BLZ1" s="2"/>
      <c r="BMA1" s="20"/>
      <c r="BMB1" s="20"/>
      <c r="BMC1" s="20"/>
      <c r="BME1" s="20"/>
      <c r="BMF1" s="20"/>
      <c r="BMP1" s="2"/>
      <c r="BMQ1" s="20"/>
      <c r="BMR1" s="20"/>
      <c r="BMS1" s="20"/>
      <c r="BMU1" s="20"/>
      <c r="BMV1" s="20"/>
      <c r="BNF1" s="2"/>
      <c r="BNG1" s="20"/>
      <c r="BNH1" s="20"/>
      <c r="BNI1" s="20"/>
      <c r="BNK1" s="20"/>
      <c r="BNL1" s="20"/>
      <c r="BNV1" s="2"/>
      <c r="BNW1" s="20"/>
      <c r="BNX1" s="20"/>
      <c r="BNY1" s="20"/>
      <c r="BOA1" s="20"/>
      <c r="BOB1" s="20"/>
      <c r="BOL1" s="2"/>
      <c r="BOM1" s="20"/>
      <c r="BON1" s="20"/>
      <c r="BOO1" s="20"/>
      <c r="BOQ1" s="20"/>
      <c r="BOR1" s="20"/>
      <c r="BPB1" s="2"/>
      <c r="BPC1" s="20"/>
      <c r="BPD1" s="20"/>
      <c r="BPE1" s="20"/>
      <c r="BPG1" s="20"/>
      <c r="BPH1" s="20"/>
      <c r="BPR1" s="2"/>
      <c r="BPS1" s="20"/>
      <c r="BPT1" s="20"/>
      <c r="BPU1" s="20"/>
      <c r="BPW1" s="20"/>
      <c r="BPX1" s="20"/>
      <c r="BQH1" s="2"/>
      <c r="BQI1" s="20"/>
      <c r="BQJ1" s="20"/>
      <c r="BQK1" s="20"/>
      <c r="BQM1" s="20"/>
      <c r="BQN1" s="20"/>
      <c r="BQX1" s="2"/>
      <c r="BQY1" s="20"/>
      <c r="BQZ1" s="20"/>
      <c r="BRA1" s="20"/>
      <c r="BRC1" s="20"/>
      <c r="BRD1" s="20"/>
      <c r="BRN1" s="2"/>
      <c r="BRO1" s="20"/>
      <c r="BRP1" s="20"/>
      <c r="BRQ1" s="20"/>
      <c r="BRS1" s="20"/>
      <c r="BRT1" s="20"/>
      <c r="BSD1" s="2"/>
      <c r="BSE1" s="20"/>
      <c r="BSF1" s="20"/>
      <c r="BSG1" s="20"/>
      <c r="BSI1" s="20"/>
      <c r="BSJ1" s="20"/>
      <c r="BST1" s="2"/>
      <c r="BSU1" s="20"/>
      <c r="BSV1" s="20"/>
      <c r="BSW1" s="20"/>
      <c r="BSY1" s="20"/>
      <c r="BSZ1" s="20"/>
      <c r="BTJ1" s="2"/>
      <c r="BTK1" s="20"/>
      <c r="BTL1" s="20"/>
      <c r="BTM1" s="20"/>
      <c r="BTO1" s="20"/>
      <c r="BTP1" s="20"/>
      <c r="BTZ1" s="2"/>
      <c r="BUA1" s="20"/>
      <c r="BUB1" s="20"/>
      <c r="BUC1" s="20"/>
      <c r="BUE1" s="20"/>
      <c r="BUF1" s="20"/>
      <c r="BUP1" s="2"/>
      <c r="BUQ1" s="20"/>
      <c r="BUR1" s="20"/>
      <c r="BUS1" s="20"/>
      <c r="BUU1" s="20"/>
      <c r="BUV1" s="20"/>
      <c r="BVF1" s="2"/>
      <c r="BVG1" s="20"/>
      <c r="BVH1" s="20"/>
      <c r="BVI1" s="20"/>
      <c r="BVK1" s="20"/>
      <c r="BVL1" s="20"/>
      <c r="BVV1" s="2"/>
      <c r="BVW1" s="20"/>
      <c r="BVX1" s="20"/>
      <c r="BVY1" s="20"/>
      <c r="BWA1" s="20"/>
      <c r="BWB1" s="20"/>
      <c r="BWL1" s="2"/>
      <c r="BWM1" s="20"/>
      <c r="BWN1" s="20"/>
      <c r="BWO1" s="20"/>
      <c r="BWQ1" s="20"/>
      <c r="BWR1" s="20"/>
      <c r="BXB1" s="2"/>
      <c r="BXC1" s="20"/>
      <c r="BXD1" s="20"/>
      <c r="BXE1" s="20"/>
      <c r="BXG1" s="20"/>
      <c r="BXH1" s="20"/>
      <c r="BXR1" s="2"/>
      <c r="BXS1" s="20"/>
      <c r="BXT1" s="20"/>
      <c r="BXU1" s="20"/>
      <c r="BXW1" s="20"/>
      <c r="BXX1" s="20"/>
      <c r="BYH1" s="2"/>
      <c r="BYI1" s="20"/>
      <c r="BYJ1" s="20"/>
      <c r="BYK1" s="20"/>
      <c r="BYM1" s="20"/>
      <c r="BYN1" s="20"/>
      <c r="BYX1" s="2"/>
      <c r="BYY1" s="20"/>
      <c r="BYZ1" s="20"/>
      <c r="BZA1" s="20"/>
      <c r="BZC1" s="20"/>
      <c r="BZD1" s="20"/>
      <c r="BZN1" s="2"/>
      <c r="BZO1" s="20"/>
      <c r="BZP1" s="20"/>
      <c r="BZQ1" s="20"/>
      <c r="BZS1" s="20"/>
      <c r="BZT1" s="20"/>
      <c r="CAD1" s="2"/>
      <c r="CAE1" s="20"/>
      <c r="CAF1" s="20"/>
      <c r="CAG1" s="20"/>
      <c r="CAI1" s="20"/>
      <c r="CAJ1" s="20"/>
      <c r="CAT1" s="2"/>
      <c r="CAU1" s="20"/>
      <c r="CAV1" s="20"/>
      <c r="CAW1" s="20"/>
      <c r="CAY1" s="20"/>
      <c r="CAZ1" s="20"/>
      <c r="CBJ1" s="2"/>
      <c r="CBK1" s="20"/>
      <c r="CBL1" s="20"/>
      <c r="CBM1" s="20"/>
      <c r="CBO1" s="20"/>
      <c r="CBP1" s="20"/>
      <c r="CBZ1" s="2"/>
      <c r="CCA1" s="20"/>
      <c r="CCB1" s="20"/>
      <c r="CCC1" s="20"/>
      <c r="CCE1" s="20"/>
      <c r="CCF1" s="20"/>
      <c r="CCP1" s="2"/>
      <c r="CCQ1" s="20"/>
      <c r="CCR1" s="20"/>
      <c r="CCS1" s="20"/>
      <c r="CCU1" s="20"/>
      <c r="CCV1" s="20"/>
      <c r="CDF1" s="2"/>
      <c r="CDG1" s="20"/>
      <c r="CDH1" s="20"/>
      <c r="CDI1" s="20"/>
      <c r="CDK1" s="20"/>
      <c r="CDL1" s="20"/>
      <c r="CDV1" s="2"/>
      <c r="CDW1" s="20"/>
      <c r="CDX1" s="20"/>
      <c r="CDY1" s="20"/>
      <c r="CEA1" s="20"/>
      <c r="CEB1" s="20"/>
      <c r="CEL1" s="2"/>
      <c r="CEM1" s="20"/>
      <c r="CEN1" s="20"/>
      <c r="CEO1" s="20"/>
      <c r="CEQ1" s="20"/>
      <c r="CER1" s="20"/>
      <c r="CFB1" s="2"/>
      <c r="CFC1" s="20"/>
      <c r="CFD1" s="20"/>
      <c r="CFE1" s="20"/>
      <c r="CFG1" s="20"/>
      <c r="CFH1" s="20"/>
      <c r="CFR1" s="2"/>
      <c r="CFS1" s="20"/>
      <c r="CFT1" s="20"/>
      <c r="CFU1" s="20"/>
      <c r="CFW1" s="20"/>
      <c r="CFX1" s="20"/>
      <c r="CGH1" s="2"/>
      <c r="CGI1" s="20"/>
      <c r="CGJ1" s="20"/>
      <c r="CGK1" s="20"/>
      <c r="CGM1" s="20"/>
      <c r="CGN1" s="20"/>
      <c r="CGX1" s="2"/>
      <c r="CGY1" s="20"/>
      <c r="CGZ1" s="20"/>
      <c r="CHA1" s="20"/>
      <c r="CHC1" s="20"/>
      <c r="CHD1" s="20"/>
      <c r="CHN1" s="2"/>
      <c r="CHO1" s="20"/>
      <c r="CHP1" s="20"/>
      <c r="CHQ1" s="20"/>
      <c r="CHS1" s="20"/>
      <c r="CHT1" s="20"/>
      <c r="CID1" s="2"/>
      <c r="CIE1" s="20"/>
      <c r="CIF1" s="20"/>
      <c r="CIG1" s="20"/>
      <c r="CII1" s="20"/>
      <c r="CIJ1" s="20"/>
      <c r="CIT1" s="2"/>
      <c r="CIU1" s="20"/>
      <c r="CIV1" s="20"/>
      <c r="CIW1" s="20"/>
      <c r="CIY1" s="20"/>
      <c r="CIZ1" s="20"/>
      <c r="CJJ1" s="2"/>
      <c r="CJK1" s="20"/>
      <c r="CJL1" s="20"/>
      <c r="CJM1" s="20"/>
      <c r="CJO1" s="20"/>
      <c r="CJP1" s="20"/>
      <c r="CJZ1" s="2"/>
      <c r="CKA1" s="20"/>
      <c r="CKB1" s="20"/>
      <c r="CKC1" s="20"/>
      <c r="CKE1" s="20"/>
      <c r="CKF1" s="20"/>
      <c r="CKP1" s="2"/>
      <c r="CKQ1" s="20"/>
      <c r="CKR1" s="20"/>
      <c r="CKS1" s="20"/>
      <c r="CKU1" s="20"/>
      <c r="CKV1" s="20"/>
      <c r="CLF1" s="2"/>
      <c r="CLG1" s="20"/>
      <c r="CLH1" s="20"/>
      <c r="CLI1" s="20"/>
      <c r="CLK1" s="20"/>
      <c r="CLL1" s="20"/>
      <c r="CLV1" s="2"/>
      <c r="CLW1" s="20"/>
      <c r="CLX1" s="20"/>
      <c r="CLY1" s="20"/>
      <c r="CMA1" s="20"/>
      <c r="CMB1" s="20"/>
      <c r="CML1" s="2"/>
      <c r="CMM1" s="20"/>
      <c r="CMN1" s="20"/>
      <c r="CMO1" s="20"/>
      <c r="CMQ1" s="20"/>
      <c r="CMR1" s="20"/>
      <c r="CNB1" s="2"/>
      <c r="CNC1" s="20"/>
      <c r="CND1" s="20"/>
      <c r="CNE1" s="20"/>
      <c r="CNG1" s="20"/>
      <c r="CNH1" s="20"/>
      <c r="CNR1" s="2"/>
      <c r="CNS1" s="20"/>
      <c r="CNT1" s="20"/>
      <c r="CNU1" s="20"/>
      <c r="CNW1" s="20"/>
      <c r="CNX1" s="20"/>
      <c r="COH1" s="2"/>
      <c r="COI1" s="20"/>
      <c r="COJ1" s="20"/>
      <c r="COK1" s="20"/>
      <c r="COM1" s="20"/>
      <c r="CON1" s="20"/>
      <c r="COX1" s="2"/>
      <c r="COY1" s="20"/>
      <c r="COZ1" s="20"/>
      <c r="CPA1" s="20"/>
      <c r="CPC1" s="20"/>
      <c r="CPD1" s="20"/>
      <c r="CPN1" s="2"/>
      <c r="CPO1" s="20"/>
      <c r="CPP1" s="20"/>
      <c r="CPQ1" s="20"/>
      <c r="CPS1" s="20"/>
      <c r="CPT1" s="20"/>
      <c r="CQD1" s="2"/>
      <c r="CQE1" s="20"/>
      <c r="CQF1" s="20"/>
      <c r="CQG1" s="20"/>
      <c r="CQI1" s="20"/>
      <c r="CQJ1" s="20"/>
      <c r="CQT1" s="2"/>
      <c r="CQU1" s="20"/>
      <c r="CQV1" s="20"/>
      <c r="CQW1" s="20"/>
      <c r="CQY1" s="20"/>
      <c r="CQZ1" s="20"/>
      <c r="CRJ1" s="2"/>
      <c r="CRK1" s="20"/>
      <c r="CRL1" s="20"/>
      <c r="CRM1" s="20"/>
      <c r="CRO1" s="20"/>
      <c r="CRP1" s="20"/>
      <c r="CRZ1" s="2"/>
      <c r="CSA1" s="20"/>
      <c r="CSB1" s="20"/>
      <c r="CSC1" s="20"/>
      <c r="CSE1" s="20"/>
      <c r="CSF1" s="20"/>
      <c r="CSP1" s="2"/>
      <c r="CSQ1" s="20"/>
      <c r="CSR1" s="20"/>
      <c r="CSS1" s="20"/>
      <c r="CSU1" s="20"/>
      <c r="CSV1" s="20"/>
      <c r="CTF1" s="2"/>
      <c r="CTG1" s="20"/>
      <c r="CTH1" s="20"/>
      <c r="CTI1" s="20"/>
      <c r="CTK1" s="20"/>
      <c r="CTL1" s="20"/>
      <c r="CTV1" s="2"/>
      <c r="CTW1" s="20"/>
      <c r="CTX1" s="20"/>
      <c r="CTY1" s="20"/>
      <c r="CUA1" s="20"/>
      <c r="CUB1" s="20"/>
      <c r="CUL1" s="2"/>
      <c r="CUM1" s="20"/>
      <c r="CUN1" s="20"/>
      <c r="CUO1" s="20"/>
      <c r="CUQ1" s="20"/>
      <c r="CUR1" s="20"/>
      <c r="CVB1" s="2"/>
      <c r="CVC1" s="20"/>
      <c r="CVD1" s="20"/>
      <c r="CVE1" s="20"/>
      <c r="CVG1" s="20"/>
      <c r="CVH1" s="20"/>
      <c r="CVR1" s="2"/>
      <c r="CVS1" s="20"/>
      <c r="CVT1" s="20"/>
      <c r="CVU1" s="20"/>
      <c r="CVW1" s="20"/>
      <c r="CVX1" s="20"/>
      <c r="CWH1" s="2"/>
      <c r="CWI1" s="20"/>
      <c r="CWJ1" s="20"/>
      <c r="CWK1" s="20"/>
      <c r="CWM1" s="20"/>
      <c r="CWN1" s="20"/>
      <c r="CWX1" s="2"/>
      <c r="CWY1" s="20"/>
      <c r="CWZ1" s="20"/>
      <c r="CXA1" s="20"/>
      <c r="CXC1" s="20"/>
      <c r="CXD1" s="20"/>
      <c r="CXN1" s="2"/>
      <c r="CXO1" s="20"/>
      <c r="CXP1" s="20"/>
      <c r="CXQ1" s="20"/>
      <c r="CXS1" s="20"/>
      <c r="CXT1" s="20"/>
      <c r="CYD1" s="2"/>
      <c r="CYE1" s="20"/>
      <c r="CYF1" s="20"/>
      <c r="CYG1" s="20"/>
      <c r="CYI1" s="20"/>
      <c r="CYJ1" s="20"/>
      <c r="CYT1" s="2"/>
      <c r="CYU1" s="20"/>
      <c r="CYV1" s="20"/>
      <c r="CYW1" s="20"/>
      <c r="CYY1" s="20"/>
      <c r="CYZ1" s="20"/>
      <c r="CZJ1" s="2"/>
      <c r="CZK1" s="20"/>
      <c r="CZL1" s="20"/>
      <c r="CZM1" s="20"/>
      <c r="CZO1" s="20"/>
      <c r="CZP1" s="20"/>
      <c r="CZZ1" s="2"/>
      <c r="DAA1" s="20"/>
      <c r="DAB1" s="20"/>
      <c r="DAC1" s="20"/>
      <c r="DAE1" s="20"/>
      <c r="DAF1" s="20"/>
      <c r="DAP1" s="2"/>
      <c r="DAQ1" s="20"/>
      <c r="DAR1" s="20"/>
      <c r="DAS1" s="20"/>
      <c r="DAU1" s="20"/>
      <c r="DAV1" s="20"/>
      <c r="DBF1" s="2"/>
      <c r="DBG1" s="20"/>
      <c r="DBH1" s="20"/>
      <c r="DBI1" s="20"/>
      <c r="DBK1" s="20"/>
      <c r="DBL1" s="20"/>
      <c r="DBV1" s="2"/>
      <c r="DBW1" s="20"/>
      <c r="DBX1" s="20"/>
      <c r="DBY1" s="20"/>
      <c r="DCA1" s="20"/>
      <c r="DCB1" s="20"/>
      <c r="DCL1" s="2"/>
      <c r="DCM1" s="20"/>
      <c r="DCN1" s="20"/>
      <c r="DCO1" s="20"/>
      <c r="DCQ1" s="20"/>
      <c r="DCR1" s="20"/>
      <c r="DDB1" s="2"/>
      <c r="DDC1" s="20"/>
      <c r="DDD1" s="20"/>
      <c r="DDE1" s="20"/>
      <c r="DDG1" s="20"/>
      <c r="DDH1" s="20"/>
      <c r="DDR1" s="2"/>
      <c r="DDS1" s="20"/>
      <c r="DDT1" s="20"/>
      <c r="DDU1" s="20"/>
      <c r="DDW1" s="20"/>
      <c r="DDX1" s="20"/>
      <c r="DEH1" s="2"/>
      <c r="DEI1" s="20"/>
      <c r="DEJ1" s="20"/>
      <c r="DEK1" s="20"/>
      <c r="DEM1" s="20"/>
      <c r="DEN1" s="20"/>
      <c r="DEX1" s="2"/>
      <c r="DEY1" s="20"/>
      <c r="DEZ1" s="20"/>
      <c r="DFA1" s="20"/>
      <c r="DFC1" s="20"/>
      <c r="DFD1" s="20"/>
      <c r="DFN1" s="2"/>
      <c r="DFO1" s="20"/>
      <c r="DFP1" s="20"/>
      <c r="DFQ1" s="20"/>
      <c r="DFS1" s="20"/>
      <c r="DFT1" s="20"/>
      <c r="DGD1" s="2"/>
      <c r="DGE1" s="20"/>
      <c r="DGF1" s="20"/>
      <c r="DGG1" s="20"/>
      <c r="DGI1" s="20"/>
      <c r="DGJ1" s="20"/>
      <c r="DGT1" s="2"/>
      <c r="DGU1" s="20"/>
      <c r="DGV1" s="20"/>
      <c r="DGW1" s="20"/>
      <c r="DGY1" s="20"/>
      <c r="DGZ1" s="20"/>
      <c r="DHJ1" s="2"/>
      <c r="DHK1" s="20"/>
      <c r="DHL1" s="20"/>
      <c r="DHM1" s="20"/>
      <c r="DHO1" s="20"/>
      <c r="DHP1" s="20"/>
      <c r="DHZ1" s="2"/>
      <c r="DIA1" s="20"/>
      <c r="DIB1" s="20"/>
      <c r="DIC1" s="20"/>
      <c r="DIE1" s="20"/>
      <c r="DIF1" s="20"/>
      <c r="DIP1" s="2"/>
      <c r="DIQ1" s="20"/>
      <c r="DIR1" s="20"/>
      <c r="DIS1" s="20"/>
      <c r="DIU1" s="20"/>
      <c r="DIV1" s="20"/>
      <c r="DJF1" s="2"/>
      <c r="DJG1" s="20"/>
      <c r="DJH1" s="20"/>
      <c r="DJI1" s="20"/>
      <c r="DJK1" s="20"/>
      <c r="DJL1" s="20"/>
      <c r="DJV1" s="2"/>
      <c r="DJW1" s="20"/>
      <c r="DJX1" s="20"/>
      <c r="DJY1" s="20"/>
      <c r="DKA1" s="20"/>
      <c r="DKB1" s="20"/>
      <c r="DKL1" s="2"/>
      <c r="DKM1" s="20"/>
      <c r="DKN1" s="20"/>
      <c r="DKO1" s="20"/>
      <c r="DKQ1" s="20"/>
      <c r="DKR1" s="20"/>
      <c r="DLB1" s="2"/>
      <c r="DLC1" s="20"/>
      <c r="DLD1" s="20"/>
      <c r="DLE1" s="20"/>
      <c r="DLG1" s="20"/>
      <c r="DLH1" s="20"/>
      <c r="DLR1" s="2"/>
      <c r="DLS1" s="20"/>
      <c r="DLT1" s="20"/>
      <c r="DLU1" s="20"/>
      <c r="DLW1" s="20"/>
      <c r="DLX1" s="20"/>
      <c r="DMH1" s="2"/>
      <c r="DMI1" s="20"/>
      <c r="DMJ1" s="20"/>
      <c r="DMK1" s="20"/>
      <c r="DMM1" s="20"/>
      <c r="DMN1" s="20"/>
      <c r="DMX1" s="2"/>
      <c r="DMY1" s="20"/>
      <c r="DMZ1" s="20"/>
      <c r="DNA1" s="20"/>
      <c r="DNC1" s="20"/>
      <c r="DND1" s="20"/>
      <c r="DNN1" s="2"/>
      <c r="DNO1" s="20"/>
      <c r="DNP1" s="20"/>
      <c r="DNQ1" s="20"/>
      <c r="DNS1" s="20"/>
      <c r="DNT1" s="20"/>
      <c r="DOD1" s="2"/>
      <c r="DOE1" s="20"/>
      <c r="DOF1" s="20"/>
      <c r="DOG1" s="20"/>
      <c r="DOI1" s="20"/>
      <c r="DOJ1" s="20"/>
      <c r="DOT1" s="2"/>
      <c r="DOU1" s="20"/>
      <c r="DOV1" s="20"/>
      <c r="DOW1" s="20"/>
      <c r="DOY1" s="20"/>
      <c r="DOZ1" s="20"/>
      <c r="DPJ1" s="2"/>
      <c r="DPK1" s="20"/>
      <c r="DPL1" s="20"/>
      <c r="DPM1" s="20"/>
      <c r="DPO1" s="20"/>
      <c r="DPP1" s="20"/>
      <c r="DPZ1" s="2"/>
      <c r="DQA1" s="20"/>
      <c r="DQB1" s="20"/>
      <c r="DQC1" s="20"/>
      <c r="DQE1" s="20"/>
      <c r="DQF1" s="20"/>
      <c r="DQP1" s="2"/>
      <c r="DQQ1" s="20"/>
      <c r="DQR1" s="20"/>
      <c r="DQS1" s="20"/>
      <c r="DQU1" s="20"/>
      <c r="DQV1" s="20"/>
      <c r="DRF1" s="2"/>
      <c r="DRG1" s="20"/>
      <c r="DRH1" s="20"/>
      <c r="DRI1" s="20"/>
      <c r="DRK1" s="20"/>
      <c r="DRL1" s="20"/>
      <c r="DRV1" s="2"/>
      <c r="DRW1" s="20"/>
      <c r="DRX1" s="20"/>
      <c r="DRY1" s="20"/>
      <c r="DSA1" s="20"/>
      <c r="DSB1" s="20"/>
      <c r="DSL1" s="2"/>
      <c r="DSM1" s="20"/>
      <c r="DSN1" s="20"/>
      <c r="DSO1" s="20"/>
      <c r="DSQ1" s="20"/>
      <c r="DSR1" s="20"/>
      <c r="DTB1" s="2"/>
      <c r="DTC1" s="20"/>
      <c r="DTD1" s="20"/>
      <c r="DTE1" s="20"/>
      <c r="DTG1" s="20"/>
      <c r="DTH1" s="20"/>
      <c r="DTR1" s="2"/>
      <c r="DTS1" s="20"/>
      <c r="DTT1" s="20"/>
      <c r="DTU1" s="20"/>
      <c r="DTW1" s="20"/>
      <c r="DTX1" s="20"/>
      <c r="DUH1" s="2"/>
      <c r="DUI1" s="20"/>
      <c r="DUJ1" s="20"/>
      <c r="DUK1" s="20"/>
      <c r="DUM1" s="20"/>
      <c r="DUN1" s="20"/>
      <c r="DUX1" s="2"/>
      <c r="DUY1" s="20"/>
      <c r="DUZ1" s="20"/>
      <c r="DVA1" s="20"/>
      <c r="DVC1" s="20"/>
      <c r="DVD1" s="20"/>
      <c r="DVN1" s="2"/>
      <c r="DVO1" s="20"/>
      <c r="DVP1" s="20"/>
      <c r="DVQ1" s="20"/>
      <c r="DVS1" s="20"/>
      <c r="DVT1" s="20"/>
      <c r="DWD1" s="2"/>
      <c r="DWE1" s="20"/>
      <c r="DWF1" s="20"/>
      <c r="DWG1" s="20"/>
      <c r="DWI1" s="20"/>
      <c r="DWJ1" s="20"/>
      <c r="DWT1" s="2"/>
      <c r="DWU1" s="20"/>
      <c r="DWV1" s="20"/>
      <c r="DWW1" s="20"/>
      <c r="DWY1" s="20"/>
      <c r="DWZ1" s="20"/>
      <c r="DXJ1" s="2"/>
      <c r="DXK1" s="20"/>
      <c r="DXL1" s="20"/>
      <c r="DXM1" s="20"/>
      <c r="DXO1" s="20"/>
      <c r="DXP1" s="20"/>
      <c r="DXZ1" s="2"/>
      <c r="DYA1" s="20"/>
      <c r="DYB1" s="20"/>
      <c r="DYC1" s="20"/>
      <c r="DYE1" s="20"/>
      <c r="DYF1" s="20"/>
      <c r="DYP1" s="2"/>
      <c r="DYQ1" s="20"/>
      <c r="DYR1" s="20"/>
      <c r="DYS1" s="20"/>
      <c r="DYU1" s="20"/>
      <c r="DYV1" s="20"/>
      <c r="DZF1" s="2"/>
      <c r="DZG1" s="20"/>
      <c r="DZH1" s="20"/>
      <c r="DZI1" s="20"/>
      <c r="DZK1" s="20"/>
      <c r="DZL1" s="20"/>
      <c r="DZV1" s="2"/>
      <c r="DZW1" s="20"/>
      <c r="DZX1" s="20"/>
      <c r="DZY1" s="20"/>
      <c r="EAA1" s="20"/>
      <c r="EAB1" s="20"/>
      <c r="EAL1" s="2"/>
      <c r="EAM1" s="20"/>
      <c r="EAN1" s="20"/>
      <c r="EAO1" s="20"/>
      <c r="EAQ1" s="20"/>
      <c r="EAR1" s="20"/>
      <c r="EBB1" s="2"/>
      <c r="EBC1" s="20"/>
      <c r="EBD1" s="20"/>
      <c r="EBE1" s="20"/>
      <c r="EBG1" s="20"/>
      <c r="EBH1" s="20"/>
      <c r="EBR1" s="2"/>
      <c r="EBS1" s="20"/>
      <c r="EBT1" s="20"/>
      <c r="EBU1" s="20"/>
      <c r="EBW1" s="20"/>
      <c r="EBX1" s="20"/>
      <c r="ECH1" s="2"/>
      <c r="ECI1" s="20"/>
      <c r="ECJ1" s="20"/>
      <c r="ECK1" s="20"/>
      <c r="ECM1" s="20"/>
      <c r="ECN1" s="20"/>
      <c r="ECX1" s="2"/>
      <c r="ECY1" s="20"/>
      <c r="ECZ1" s="20"/>
      <c r="EDA1" s="20"/>
      <c r="EDC1" s="20"/>
      <c r="EDD1" s="20"/>
      <c r="EDN1" s="2"/>
      <c r="EDO1" s="20"/>
      <c r="EDP1" s="20"/>
      <c r="EDQ1" s="20"/>
      <c r="EDS1" s="20"/>
      <c r="EDT1" s="20"/>
      <c r="EED1" s="2"/>
      <c r="EEE1" s="20"/>
      <c r="EEF1" s="20"/>
      <c r="EEG1" s="20"/>
      <c r="EEI1" s="20"/>
      <c r="EEJ1" s="20"/>
      <c r="EET1" s="2"/>
      <c r="EEU1" s="20"/>
      <c r="EEV1" s="20"/>
      <c r="EEW1" s="20"/>
      <c r="EEY1" s="20"/>
      <c r="EEZ1" s="20"/>
      <c r="EFJ1" s="2"/>
      <c r="EFK1" s="20"/>
      <c r="EFL1" s="20"/>
      <c r="EFM1" s="20"/>
      <c r="EFO1" s="20"/>
      <c r="EFP1" s="20"/>
      <c r="EFZ1" s="2"/>
      <c r="EGA1" s="20"/>
      <c r="EGB1" s="20"/>
      <c r="EGC1" s="20"/>
      <c r="EGE1" s="20"/>
      <c r="EGF1" s="20"/>
      <c r="EGP1" s="2"/>
      <c r="EGQ1" s="20"/>
      <c r="EGR1" s="20"/>
      <c r="EGS1" s="20"/>
      <c r="EGU1" s="20"/>
      <c r="EGV1" s="20"/>
      <c r="EHF1" s="2"/>
      <c r="EHG1" s="20"/>
      <c r="EHH1" s="20"/>
      <c r="EHI1" s="20"/>
      <c r="EHK1" s="20"/>
      <c r="EHL1" s="20"/>
      <c r="EHV1" s="2"/>
      <c r="EHW1" s="20"/>
      <c r="EHX1" s="20"/>
      <c r="EHY1" s="20"/>
      <c r="EIA1" s="20"/>
      <c r="EIB1" s="20"/>
      <c r="EIL1" s="2"/>
      <c r="EIM1" s="20"/>
      <c r="EIN1" s="20"/>
      <c r="EIO1" s="20"/>
      <c r="EIQ1" s="20"/>
      <c r="EIR1" s="20"/>
      <c r="EJB1" s="2"/>
      <c r="EJC1" s="20"/>
      <c r="EJD1" s="20"/>
      <c r="EJE1" s="20"/>
      <c r="EJG1" s="20"/>
      <c r="EJH1" s="20"/>
      <c r="EJR1" s="2"/>
      <c r="EJS1" s="20"/>
      <c r="EJT1" s="20"/>
      <c r="EJU1" s="20"/>
      <c r="EJW1" s="20"/>
      <c r="EJX1" s="20"/>
      <c r="EKH1" s="2"/>
      <c r="EKI1" s="20"/>
      <c r="EKJ1" s="20"/>
      <c r="EKK1" s="20"/>
      <c r="EKM1" s="20"/>
      <c r="EKN1" s="20"/>
      <c r="EKX1" s="2"/>
      <c r="EKY1" s="20"/>
      <c r="EKZ1" s="20"/>
      <c r="ELA1" s="20"/>
      <c r="ELC1" s="20"/>
      <c r="ELD1" s="20"/>
      <c r="ELN1" s="2"/>
      <c r="ELO1" s="20"/>
      <c r="ELP1" s="20"/>
      <c r="ELQ1" s="20"/>
      <c r="ELS1" s="20"/>
      <c r="ELT1" s="20"/>
      <c r="EMD1" s="2"/>
      <c r="EME1" s="20"/>
      <c r="EMF1" s="20"/>
      <c r="EMG1" s="20"/>
      <c r="EMI1" s="20"/>
      <c r="EMJ1" s="20"/>
      <c r="EMT1" s="2"/>
      <c r="EMU1" s="20"/>
      <c r="EMV1" s="20"/>
      <c r="EMW1" s="20"/>
      <c r="EMY1" s="20"/>
      <c r="EMZ1" s="20"/>
      <c r="ENJ1" s="2"/>
      <c r="ENK1" s="20"/>
      <c r="ENL1" s="20"/>
      <c r="ENM1" s="20"/>
      <c r="ENO1" s="20"/>
      <c r="ENP1" s="20"/>
      <c r="ENZ1" s="2"/>
      <c r="EOA1" s="20"/>
      <c r="EOB1" s="20"/>
      <c r="EOC1" s="20"/>
      <c r="EOE1" s="20"/>
      <c r="EOF1" s="20"/>
      <c r="EOP1" s="2"/>
      <c r="EOQ1" s="20"/>
      <c r="EOR1" s="20"/>
      <c r="EOS1" s="20"/>
      <c r="EOU1" s="20"/>
      <c r="EOV1" s="20"/>
      <c r="EPF1" s="2"/>
      <c r="EPG1" s="20"/>
      <c r="EPH1" s="20"/>
      <c r="EPI1" s="20"/>
      <c r="EPK1" s="20"/>
      <c r="EPL1" s="20"/>
      <c r="EPV1" s="2"/>
      <c r="EPW1" s="20"/>
      <c r="EPX1" s="20"/>
      <c r="EPY1" s="20"/>
      <c r="EQA1" s="20"/>
      <c r="EQB1" s="20"/>
      <c r="EQL1" s="2"/>
      <c r="EQM1" s="20"/>
      <c r="EQN1" s="20"/>
      <c r="EQO1" s="20"/>
      <c r="EQQ1" s="20"/>
      <c r="EQR1" s="20"/>
      <c r="ERB1" s="2"/>
      <c r="ERC1" s="20"/>
      <c r="ERD1" s="20"/>
      <c r="ERE1" s="20"/>
      <c r="ERG1" s="20"/>
      <c r="ERH1" s="20"/>
      <c r="ERR1" s="2"/>
      <c r="ERS1" s="20"/>
      <c r="ERT1" s="20"/>
      <c r="ERU1" s="20"/>
      <c r="ERW1" s="20"/>
      <c r="ERX1" s="20"/>
      <c r="ESH1" s="2"/>
      <c r="ESI1" s="20"/>
      <c r="ESJ1" s="20"/>
      <c r="ESK1" s="20"/>
      <c r="ESM1" s="20"/>
      <c r="ESN1" s="20"/>
      <c r="ESX1" s="2"/>
      <c r="ESY1" s="20"/>
      <c r="ESZ1" s="20"/>
      <c r="ETA1" s="20"/>
      <c r="ETC1" s="20"/>
      <c r="ETD1" s="20"/>
      <c r="ETN1" s="2"/>
      <c r="ETO1" s="20"/>
      <c r="ETP1" s="20"/>
      <c r="ETQ1" s="20"/>
      <c r="ETS1" s="20"/>
      <c r="ETT1" s="20"/>
      <c r="EUD1" s="2"/>
      <c r="EUE1" s="20"/>
      <c r="EUF1" s="20"/>
      <c r="EUG1" s="20"/>
      <c r="EUI1" s="20"/>
      <c r="EUJ1" s="20"/>
      <c r="EUT1" s="2"/>
      <c r="EUU1" s="20"/>
      <c r="EUV1" s="20"/>
      <c r="EUW1" s="20"/>
      <c r="EUY1" s="20"/>
      <c r="EUZ1" s="20"/>
      <c r="EVJ1" s="2"/>
      <c r="EVK1" s="20"/>
      <c r="EVL1" s="20"/>
      <c r="EVM1" s="20"/>
      <c r="EVO1" s="20"/>
      <c r="EVP1" s="20"/>
      <c r="EVZ1" s="2"/>
      <c r="EWA1" s="20"/>
      <c r="EWB1" s="20"/>
      <c r="EWC1" s="20"/>
      <c r="EWE1" s="20"/>
      <c r="EWF1" s="20"/>
      <c r="EWP1" s="2"/>
      <c r="EWQ1" s="20"/>
      <c r="EWR1" s="20"/>
      <c r="EWS1" s="20"/>
      <c r="EWU1" s="20"/>
      <c r="EWV1" s="20"/>
      <c r="EXF1" s="2"/>
      <c r="EXG1" s="20"/>
      <c r="EXH1" s="20"/>
      <c r="EXI1" s="20"/>
      <c r="EXK1" s="20"/>
      <c r="EXL1" s="20"/>
      <c r="EXV1" s="2"/>
      <c r="EXW1" s="20"/>
      <c r="EXX1" s="20"/>
      <c r="EXY1" s="20"/>
      <c r="EYA1" s="20"/>
      <c r="EYB1" s="20"/>
      <c r="EYL1" s="2"/>
      <c r="EYM1" s="20"/>
      <c r="EYN1" s="20"/>
      <c r="EYO1" s="20"/>
      <c r="EYQ1" s="20"/>
      <c r="EYR1" s="20"/>
      <c r="EZB1" s="2"/>
      <c r="EZC1" s="20"/>
      <c r="EZD1" s="20"/>
      <c r="EZE1" s="20"/>
      <c r="EZG1" s="20"/>
      <c r="EZH1" s="20"/>
      <c r="EZR1" s="2"/>
      <c r="EZS1" s="20"/>
      <c r="EZT1" s="20"/>
      <c r="EZU1" s="20"/>
      <c r="EZW1" s="20"/>
      <c r="EZX1" s="20"/>
      <c r="FAH1" s="2"/>
      <c r="FAI1" s="20"/>
      <c r="FAJ1" s="20"/>
      <c r="FAK1" s="20"/>
      <c r="FAM1" s="20"/>
      <c r="FAN1" s="20"/>
      <c r="FAX1" s="2"/>
      <c r="FAY1" s="20"/>
      <c r="FAZ1" s="20"/>
      <c r="FBA1" s="20"/>
      <c r="FBC1" s="20"/>
      <c r="FBD1" s="20"/>
      <c r="FBN1" s="2"/>
      <c r="FBO1" s="20"/>
      <c r="FBP1" s="20"/>
      <c r="FBQ1" s="20"/>
      <c r="FBS1" s="20"/>
      <c r="FBT1" s="20"/>
      <c r="FCD1" s="2"/>
      <c r="FCE1" s="20"/>
      <c r="FCF1" s="20"/>
      <c r="FCG1" s="20"/>
      <c r="FCI1" s="20"/>
      <c r="FCJ1" s="20"/>
      <c r="FCT1" s="2"/>
      <c r="FCU1" s="20"/>
      <c r="FCV1" s="20"/>
      <c r="FCW1" s="20"/>
      <c r="FCY1" s="20"/>
      <c r="FCZ1" s="20"/>
      <c r="FDJ1" s="2"/>
      <c r="FDK1" s="20"/>
      <c r="FDL1" s="20"/>
      <c r="FDM1" s="20"/>
      <c r="FDO1" s="20"/>
      <c r="FDP1" s="20"/>
      <c r="FDZ1" s="2"/>
      <c r="FEA1" s="20"/>
      <c r="FEB1" s="20"/>
      <c r="FEC1" s="20"/>
      <c r="FEE1" s="20"/>
      <c r="FEF1" s="20"/>
      <c r="FEP1" s="2"/>
      <c r="FEQ1" s="20"/>
      <c r="FER1" s="20"/>
      <c r="FES1" s="20"/>
      <c r="FEU1" s="20"/>
      <c r="FEV1" s="20"/>
      <c r="FFF1" s="2"/>
      <c r="FFG1" s="20"/>
      <c r="FFH1" s="20"/>
      <c r="FFI1" s="20"/>
      <c r="FFK1" s="20"/>
      <c r="FFL1" s="20"/>
      <c r="FFV1" s="2"/>
      <c r="FFW1" s="20"/>
      <c r="FFX1" s="20"/>
      <c r="FFY1" s="20"/>
      <c r="FGA1" s="20"/>
      <c r="FGB1" s="20"/>
      <c r="FGL1" s="2"/>
      <c r="FGM1" s="20"/>
      <c r="FGN1" s="20"/>
      <c r="FGO1" s="20"/>
      <c r="FGQ1" s="20"/>
      <c r="FGR1" s="20"/>
      <c r="FHB1" s="2"/>
      <c r="FHC1" s="20"/>
      <c r="FHD1" s="20"/>
      <c r="FHE1" s="20"/>
      <c r="FHG1" s="20"/>
      <c r="FHH1" s="20"/>
      <c r="FHR1" s="2"/>
      <c r="FHS1" s="20"/>
      <c r="FHT1" s="20"/>
      <c r="FHU1" s="20"/>
      <c r="FHW1" s="20"/>
      <c r="FHX1" s="20"/>
      <c r="FIH1" s="2"/>
      <c r="FII1" s="20"/>
      <c r="FIJ1" s="20"/>
      <c r="FIK1" s="20"/>
      <c r="FIM1" s="20"/>
      <c r="FIN1" s="20"/>
      <c r="FIX1" s="2"/>
      <c r="FIY1" s="20"/>
      <c r="FIZ1" s="20"/>
      <c r="FJA1" s="20"/>
      <c r="FJC1" s="20"/>
      <c r="FJD1" s="20"/>
      <c r="FJN1" s="2"/>
      <c r="FJO1" s="20"/>
      <c r="FJP1" s="20"/>
      <c r="FJQ1" s="20"/>
      <c r="FJS1" s="20"/>
      <c r="FJT1" s="20"/>
      <c r="FKD1" s="2"/>
      <c r="FKE1" s="20"/>
      <c r="FKF1" s="20"/>
      <c r="FKG1" s="20"/>
      <c r="FKI1" s="20"/>
      <c r="FKJ1" s="20"/>
      <c r="FKT1" s="2"/>
      <c r="FKU1" s="20"/>
      <c r="FKV1" s="20"/>
      <c r="FKW1" s="20"/>
      <c r="FKY1" s="20"/>
      <c r="FKZ1" s="20"/>
      <c r="FLJ1" s="2"/>
      <c r="FLK1" s="20"/>
      <c r="FLL1" s="20"/>
      <c r="FLM1" s="20"/>
      <c r="FLO1" s="20"/>
      <c r="FLP1" s="20"/>
      <c r="FLZ1" s="2"/>
      <c r="FMA1" s="20"/>
      <c r="FMB1" s="20"/>
      <c r="FMC1" s="20"/>
      <c r="FME1" s="20"/>
      <c r="FMF1" s="20"/>
      <c r="FMP1" s="2"/>
      <c r="FMQ1" s="20"/>
      <c r="FMR1" s="20"/>
      <c r="FMS1" s="20"/>
      <c r="FMU1" s="20"/>
      <c r="FMV1" s="20"/>
      <c r="FNF1" s="2"/>
      <c r="FNG1" s="20"/>
      <c r="FNH1" s="20"/>
      <c r="FNI1" s="20"/>
      <c r="FNK1" s="20"/>
      <c r="FNL1" s="20"/>
      <c r="FNV1" s="2"/>
      <c r="FNW1" s="20"/>
      <c r="FNX1" s="20"/>
      <c r="FNY1" s="20"/>
      <c r="FOA1" s="20"/>
      <c r="FOB1" s="20"/>
      <c r="FOL1" s="2"/>
      <c r="FOM1" s="20"/>
      <c r="FON1" s="20"/>
      <c r="FOO1" s="20"/>
      <c r="FOQ1" s="20"/>
      <c r="FOR1" s="20"/>
      <c r="FPB1" s="2"/>
      <c r="FPC1" s="20"/>
      <c r="FPD1" s="20"/>
      <c r="FPE1" s="20"/>
      <c r="FPG1" s="20"/>
      <c r="FPH1" s="20"/>
      <c r="FPR1" s="2"/>
      <c r="FPS1" s="20"/>
      <c r="FPT1" s="20"/>
      <c r="FPU1" s="20"/>
      <c r="FPW1" s="20"/>
      <c r="FPX1" s="20"/>
      <c r="FQH1" s="2"/>
      <c r="FQI1" s="20"/>
      <c r="FQJ1" s="20"/>
      <c r="FQK1" s="20"/>
      <c r="FQM1" s="20"/>
      <c r="FQN1" s="20"/>
      <c r="FQX1" s="2"/>
      <c r="FQY1" s="20"/>
      <c r="FQZ1" s="20"/>
      <c r="FRA1" s="20"/>
      <c r="FRC1" s="20"/>
      <c r="FRD1" s="20"/>
      <c r="FRN1" s="2"/>
      <c r="FRO1" s="20"/>
      <c r="FRP1" s="20"/>
      <c r="FRQ1" s="20"/>
      <c r="FRS1" s="20"/>
      <c r="FRT1" s="20"/>
      <c r="FSD1" s="2"/>
      <c r="FSE1" s="20"/>
      <c r="FSF1" s="20"/>
      <c r="FSG1" s="20"/>
      <c r="FSI1" s="20"/>
      <c r="FSJ1" s="20"/>
      <c r="FST1" s="2"/>
      <c r="FSU1" s="20"/>
      <c r="FSV1" s="20"/>
      <c r="FSW1" s="20"/>
      <c r="FSY1" s="20"/>
      <c r="FSZ1" s="20"/>
      <c r="FTJ1" s="2"/>
      <c r="FTK1" s="20"/>
      <c r="FTL1" s="20"/>
      <c r="FTM1" s="20"/>
      <c r="FTO1" s="20"/>
      <c r="FTP1" s="20"/>
      <c r="FTZ1" s="2"/>
      <c r="FUA1" s="20"/>
      <c r="FUB1" s="20"/>
      <c r="FUC1" s="20"/>
      <c r="FUE1" s="20"/>
      <c r="FUF1" s="20"/>
      <c r="FUP1" s="2"/>
      <c r="FUQ1" s="20"/>
      <c r="FUR1" s="20"/>
      <c r="FUS1" s="20"/>
      <c r="FUU1" s="20"/>
      <c r="FUV1" s="20"/>
      <c r="FVF1" s="2"/>
      <c r="FVG1" s="20"/>
      <c r="FVH1" s="20"/>
      <c r="FVI1" s="20"/>
      <c r="FVK1" s="20"/>
      <c r="FVL1" s="20"/>
      <c r="FVV1" s="2"/>
      <c r="FVW1" s="20"/>
      <c r="FVX1" s="20"/>
      <c r="FVY1" s="20"/>
      <c r="FWA1" s="20"/>
      <c r="FWB1" s="20"/>
      <c r="FWL1" s="2"/>
      <c r="FWM1" s="20"/>
      <c r="FWN1" s="20"/>
      <c r="FWO1" s="20"/>
      <c r="FWQ1" s="20"/>
      <c r="FWR1" s="20"/>
      <c r="FXB1" s="2"/>
      <c r="FXC1" s="20"/>
      <c r="FXD1" s="20"/>
      <c r="FXE1" s="20"/>
      <c r="FXG1" s="20"/>
      <c r="FXH1" s="20"/>
      <c r="FXR1" s="2"/>
      <c r="FXS1" s="20"/>
      <c r="FXT1" s="20"/>
      <c r="FXU1" s="20"/>
      <c r="FXW1" s="20"/>
      <c r="FXX1" s="20"/>
      <c r="FYH1" s="2"/>
      <c r="FYI1" s="20"/>
      <c r="FYJ1" s="20"/>
      <c r="FYK1" s="20"/>
      <c r="FYM1" s="20"/>
      <c r="FYN1" s="20"/>
      <c r="FYX1" s="2"/>
      <c r="FYY1" s="20"/>
      <c r="FYZ1" s="20"/>
      <c r="FZA1" s="20"/>
      <c r="FZC1" s="20"/>
      <c r="FZD1" s="20"/>
      <c r="FZN1" s="2"/>
      <c r="FZO1" s="20"/>
      <c r="FZP1" s="20"/>
      <c r="FZQ1" s="20"/>
      <c r="FZS1" s="20"/>
      <c r="FZT1" s="20"/>
      <c r="GAD1" s="2"/>
      <c r="GAE1" s="20"/>
      <c r="GAF1" s="20"/>
      <c r="GAG1" s="20"/>
      <c r="GAI1" s="20"/>
      <c r="GAJ1" s="20"/>
      <c r="GAT1" s="2"/>
      <c r="GAU1" s="20"/>
      <c r="GAV1" s="20"/>
      <c r="GAW1" s="20"/>
      <c r="GAY1" s="20"/>
      <c r="GAZ1" s="20"/>
      <c r="GBJ1" s="2"/>
      <c r="GBK1" s="20"/>
      <c r="GBL1" s="20"/>
      <c r="GBM1" s="20"/>
      <c r="GBO1" s="20"/>
      <c r="GBP1" s="20"/>
      <c r="GBZ1" s="2"/>
      <c r="GCA1" s="20"/>
      <c r="GCB1" s="20"/>
      <c r="GCC1" s="20"/>
      <c r="GCE1" s="20"/>
      <c r="GCF1" s="20"/>
      <c r="GCP1" s="2"/>
      <c r="GCQ1" s="20"/>
      <c r="GCR1" s="20"/>
      <c r="GCS1" s="20"/>
      <c r="GCU1" s="20"/>
      <c r="GCV1" s="20"/>
      <c r="GDF1" s="2"/>
      <c r="GDG1" s="20"/>
      <c r="GDH1" s="20"/>
      <c r="GDI1" s="20"/>
      <c r="GDK1" s="20"/>
      <c r="GDL1" s="20"/>
      <c r="GDV1" s="2"/>
      <c r="GDW1" s="20"/>
      <c r="GDX1" s="20"/>
      <c r="GDY1" s="20"/>
      <c r="GEA1" s="20"/>
      <c r="GEB1" s="20"/>
      <c r="GEL1" s="2"/>
      <c r="GEM1" s="20"/>
      <c r="GEN1" s="20"/>
      <c r="GEO1" s="20"/>
      <c r="GEQ1" s="20"/>
      <c r="GER1" s="20"/>
      <c r="GFB1" s="2"/>
      <c r="GFC1" s="20"/>
      <c r="GFD1" s="20"/>
      <c r="GFE1" s="20"/>
      <c r="GFG1" s="20"/>
      <c r="GFH1" s="20"/>
      <c r="GFR1" s="2"/>
      <c r="GFS1" s="20"/>
      <c r="GFT1" s="20"/>
      <c r="GFU1" s="20"/>
      <c r="GFW1" s="20"/>
      <c r="GFX1" s="20"/>
      <c r="GGH1" s="2"/>
      <c r="GGI1" s="20"/>
      <c r="GGJ1" s="20"/>
      <c r="GGK1" s="20"/>
      <c r="GGM1" s="20"/>
      <c r="GGN1" s="20"/>
      <c r="GGX1" s="2"/>
      <c r="GGY1" s="20"/>
      <c r="GGZ1" s="20"/>
      <c r="GHA1" s="20"/>
      <c r="GHC1" s="20"/>
      <c r="GHD1" s="20"/>
      <c r="GHN1" s="2"/>
      <c r="GHO1" s="20"/>
      <c r="GHP1" s="20"/>
      <c r="GHQ1" s="20"/>
      <c r="GHS1" s="20"/>
      <c r="GHT1" s="20"/>
      <c r="GID1" s="2"/>
      <c r="GIE1" s="20"/>
      <c r="GIF1" s="20"/>
      <c r="GIG1" s="20"/>
      <c r="GII1" s="20"/>
      <c r="GIJ1" s="20"/>
      <c r="GIT1" s="2"/>
      <c r="GIU1" s="20"/>
      <c r="GIV1" s="20"/>
      <c r="GIW1" s="20"/>
      <c r="GIY1" s="20"/>
      <c r="GIZ1" s="20"/>
      <c r="GJJ1" s="2"/>
      <c r="GJK1" s="20"/>
      <c r="GJL1" s="20"/>
      <c r="GJM1" s="20"/>
      <c r="GJO1" s="20"/>
      <c r="GJP1" s="20"/>
      <c r="GJZ1" s="2"/>
      <c r="GKA1" s="20"/>
      <c r="GKB1" s="20"/>
      <c r="GKC1" s="20"/>
      <c r="GKE1" s="20"/>
      <c r="GKF1" s="20"/>
      <c r="GKP1" s="2"/>
      <c r="GKQ1" s="20"/>
      <c r="GKR1" s="20"/>
      <c r="GKS1" s="20"/>
      <c r="GKU1" s="20"/>
      <c r="GKV1" s="20"/>
      <c r="GLF1" s="2"/>
      <c r="GLG1" s="20"/>
      <c r="GLH1" s="20"/>
      <c r="GLI1" s="20"/>
      <c r="GLK1" s="20"/>
      <c r="GLL1" s="20"/>
      <c r="GLV1" s="2"/>
      <c r="GLW1" s="20"/>
      <c r="GLX1" s="20"/>
      <c r="GLY1" s="20"/>
      <c r="GMA1" s="20"/>
      <c r="GMB1" s="20"/>
      <c r="GML1" s="2"/>
      <c r="GMM1" s="20"/>
      <c r="GMN1" s="20"/>
      <c r="GMO1" s="20"/>
      <c r="GMQ1" s="20"/>
      <c r="GMR1" s="20"/>
      <c r="GNB1" s="2"/>
      <c r="GNC1" s="20"/>
      <c r="GND1" s="20"/>
      <c r="GNE1" s="20"/>
      <c r="GNG1" s="20"/>
      <c r="GNH1" s="20"/>
      <c r="GNR1" s="2"/>
      <c r="GNS1" s="20"/>
      <c r="GNT1" s="20"/>
      <c r="GNU1" s="20"/>
      <c r="GNW1" s="20"/>
      <c r="GNX1" s="20"/>
      <c r="GOH1" s="2"/>
      <c r="GOI1" s="20"/>
      <c r="GOJ1" s="20"/>
      <c r="GOK1" s="20"/>
      <c r="GOM1" s="20"/>
      <c r="GON1" s="20"/>
      <c r="GOX1" s="2"/>
      <c r="GOY1" s="20"/>
      <c r="GOZ1" s="20"/>
      <c r="GPA1" s="20"/>
      <c r="GPC1" s="20"/>
      <c r="GPD1" s="20"/>
      <c r="GPN1" s="2"/>
      <c r="GPO1" s="20"/>
      <c r="GPP1" s="20"/>
      <c r="GPQ1" s="20"/>
      <c r="GPS1" s="20"/>
      <c r="GPT1" s="20"/>
      <c r="GQD1" s="2"/>
      <c r="GQE1" s="20"/>
      <c r="GQF1" s="20"/>
      <c r="GQG1" s="20"/>
      <c r="GQI1" s="20"/>
      <c r="GQJ1" s="20"/>
      <c r="GQT1" s="2"/>
      <c r="GQU1" s="20"/>
      <c r="GQV1" s="20"/>
      <c r="GQW1" s="20"/>
      <c r="GQY1" s="20"/>
      <c r="GQZ1" s="20"/>
      <c r="GRJ1" s="2"/>
      <c r="GRK1" s="20"/>
      <c r="GRL1" s="20"/>
      <c r="GRM1" s="20"/>
      <c r="GRO1" s="20"/>
      <c r="GRP1" s="20"/>
      <c r="GRZ1" s="2"/>
      <c r="GSA1" s="20"/>
      <c r="GSB1" s="20"/>
      <c r="GSC1" s="20"/>
      <c r="GSE1" s="20"/>
      <c r="GSF1" s="20"/>
      <c r="GSP1" s="2"/>
      <c r="GSQ1" s="20"/>
      <c r="GSR1" s="20"/>
      <c r="GSS1" s="20"/>
      <c r="GSU1" s="20"/>
      <c r="GSV1" s="20"/>
      <c r="GTF1" s="2"/>
      <c r="GTG1" s="20"/>
      <c r="GTH1" s="20"/>
      <c r="GTI1" s="20"/>
      <c r="GTK1" s="20"/>
      <c r="GTL1" s="20"/>
      <c r="GTV1" s="2"/>
      <c r="GTW1" s="20"/>
      <c r="GTX1" s="20"/>
      <c r="GTY1" s="20"/>
      <c r="GUA1" s="20"/>
      <c r="GUB1" s="20"/>
      <c r="GUL1" s="2"/>
      <c r="GUM1" s="20"/>
      <c r="GUN1" s="20"/>
      <c r="GUO1" s="20"/>
      <c r="GUQ1" s="20"/>
      <c r="GUR1" s="20"/>
      <c r="GVB1" s="2"/>
      <c r="GVC1" s="20"/>
      <c r="GVD1" s="20"/>
      <c r="GVE1" s="20"/>
      <c r="GVG1" s="20"/>
      <c r="GVH1" s="20"/>
      <c r="GVR1" s="2"/>
      <c r="GVS1" s="20"/>
      <c r="GVT1" s="20"/>
      <c r="GVU1" s="20"/>
      <c r="GVW1" s="20"/>
      <c r="GVX1" s="20"/>
      <c r="GWH1" s="2"/>
      <c r="GWI1" s="20"/>
      <c r="GWJ1" s="20"/>
      <c r="GWK1" s="20"/>
      <c r="GWM1" s="20"/>
      <c r="GWN1" s="20"/>
      <c r="GWX1" s="2"/>
      <c r="GWY1" s="20"/>
      <c r="GWZ1" s="20"/>
      <c r="GXA1" s="20"/>
      <c r="GXC1" s="20"/>
      <c r="GXD1" s="20"/>
      <c r="GXN1" s="2"/>
      <c r="GXO1" s="20"/>
      <c r="GXP1" s="20"/>
      <c r="GXQ1" s="20"/>
      <c r="GXS1" s="20"/>
      <c r="GXT1" s="20"/>
      <c r="GYD1" s="2"/>
      <c r="GYE1" s="20"/>
      <c r="GYF1" s="20"/>
      <c r="GYG1" s="20"/>
      <c r="GYI1" s="20"/>
      <c r="GYJ1" s="20"/>
      <c r="GYT1" s="2"/>
      <c r="GYU1" s="20"/>
      <c r="GYV1" s="20"/>
      <c r="GYW1" s="20"/>
      <c r="GYY1" s="20"/>
      <c r="GYZ1" s="20"/>
      <c r="GZJ1" s="2"/>
      <c r="GZK1" s="20"/>
      <c r="GZL1" s="20"/>
      <c r="GZM1" s="20"/>
      <c r="GZO1" s="20"/>
      <c r="GZP1" s="20"/>
      <c r="GZZ1" s="2"/>
      <c r="HAA1" s="20"/>
      <c r="HAB1" s="20"/>
      <c r="HAC1" s="20"/>
      <c r="HAE1" s="20"/>
      <c r="HAF1" s="20"/>
      <c r="HAP1" s="2"/>
      <c r="HAQ1" s="20"/>
      <c r="HAR1" s="20"/>
      <c r="HAS1" s="20"/>
      <c r="HAU1" s="20"/>
      <c r="HAV1" s="20"/>
      <c r="HBF1" s="2"/>
      <c r="HBG1" s="20"/>
      <c r="HBH1" s="20"/>
      <c r="HBI1" s="20"/>
      <c r="HBK1" s="20"/>
      <c r="HBL1" s="20"/>
      <c r="HBV1" s="2"/>
      <c r="HBW1" s="20"/>
      <c r="HBX1" s="20"/>
      <c r="HBY1" s="20"/>
      <c r="HCA1" s="20"/>
      <c r="HCB1" s="20"/>
      <c r="HCL1" s="2"/>
      <c r="HCM1" s="20"/>
      <c r="HCN1" s="20"/>
      <c r="HCO1" s="20"/>
      <c r="HCQ1" s="20"/>
      <c r="HCR1" s="20"/>
      <c r="HDB1" s="2"/>
      <c r="HDC1" s="20"/>
      <c r="HDD1" s="20"/>
      <c r="HDE1" s="20"/>
      <c r="HDG1" s="20"/>
      <c r="HDH1" s="20"/>
      <c r="HDR1" s="2"/>
      <c r="HDS1" s="20"/>
      <c r="HDT1" s="20"/>
      <c r="HDU1" s="20"/>
      <c r="HDW1" s="20"/>
      <c r="HDX1" s="20"/>
      <c r="HEH1" s="2"/>
      <c r="HEI1" s="20"/>
      <c r="HEJ1" s="20"/>
      <c r="HEK1" s="20"/>
      <c r="HEM1" s="20"/>
      <c r="HEN1" s="20"/>
      <c r="HEX1" s="2"/>
      <c r="HEY1" s="20"/>
      <c r="HEZ1" s="20"/>
      <c r="HFA1" s="20"/>
      <c r="HFC1" s="20"/>
      <c r="HFD1" s="20"/>
      <c r="HFN1" s="2"/>
      <c r="HFO1" s="20"/>
      <c r="HFP1" s="20"/>
      <c r="HFQ1" s="20"/>
      <c r="HFS1" s="20"/>
      <c r="HFT1" s="20"/>
      <c r="HGD1" s="2"/>
      <c r="HGE1" s="20"/>
      <c r="HGF1" s="20"/>
      <c r="HGG1" s="20"/>
      <c r="HGI1" s="20"/>
      <c r="HGJ1" s="20"/>
      <c r="HGT1" s="2"/>
      <c r="HGU1" s="20"/>
      <c r="HGV1" s="20"/>
      <c r="HGW1" s="20"/>
      <c r="HGY1" s="20"/>
      <c r="HGZ1" s="20"/>
      <c r="HHJ1" s="2"/>
      <c r="HHK1" s="20"/>
      <c r="HHL1" s="20"/>
      <c r="HHM1" s="20"/>
      <c r="HHO1" s="20"/>
      <c r="HHP1" s="20"/>
      <c r="HHZ1" s="2"/>
      <c r="HIA1" s="20"/>
      <c r="HIB1" s="20"/>
      <c r="HIC1" s="20"/>
      <c r="HIE1" s="20"/>
      <c r="HIF1" s="20"/>
      <c r="HIP1" s="2"/>
      <c r="HIQ1" s="20"/>
      <c r="HIR1" s="20"/>
      <c r="HIS1" s="20"/>
      <c r="HIU1" s="20"/>
      <c r="HIV1" s="20"/>
      <c r="HJF1" s="2"/>
      <c r="HJG1" s="20"/>
      <c r="HJH1" s="20"/>
      <c r="HJI1" s="20"/>
      <c r="HJK1" s="20"/>
      <c r="HJL1" s="20"/>
      <c r="HJV1" s="2"/>
      <c r="HJW1" s="20"/>
      <c r="HJX1" s="20"/>
      <c r="HJY1" s="20"/>
      <c r="HKA1" s="20"/>
      <c r="HKB1" s="20"/>
      <c r="HKL1" s="2"/>
      <c r="HKM1" s="20"/>
      <c r="HKN1" s="20"/>
      <c r="HKO1" s="20"/>
      <c r="HKQ1" s="20"/>
      <c r="HKR1" s="20"/>
      <c r="HLB1" s="2"/>
      <c r="HLC1" s="20"/>
      <c r="HLD1" s="20"/>
      <c r="HLE1" s="20"/>
      <c r="HLG1" s="20"/>
      <c r="HLH1" s="20"/>
      <c r="HLR1" s="2"/>
      <c r="HLS1" s="20"/>
      <c r="HLT1" s="20"/>
      <c r="HLU1" s="20"/>
      <c r="HLW1" s="20"/>
      <c r="HLX1" s="20"/>
      <c r="HMH1" s="2"/>
      <c r="HMI1" s="20"/>
      <c r="HMJ1" s="20"/>
      <c r="HMK1" s="20"/>
      <c r="HMM1" s="20"/>
      <c r="HMN1" s="20"/>
      <c r="HMX1" s="2"/>
      <c r="HMY1" s="20"/>
      <c r="HMZ1" s="20"/>
      <c r="HNA1" s="20"/>
      <c r="HNC1" s="20"/>
      <c r="HND1" s="20"/>
      <c r="HNN1" s="2"/>
      <c r="HNO1" s="20"/>
      <c r="HNP1" s="20"/>
      <c r="HNQ1" s="20"/>
      <c r="HNS1" s="20"/>
      <c r="HNT1" s="20"/>
      <c r="HOD1" s="2"/>
      <c r="HOE1" s="20"/>
      <c r="HOF1" s="20"/>
      <c r="HOG1" s="20"/>
      <c r="HOI1" s="20"/>
      <c r="HOJ1" s="20"/>
      <c r="HOT1" s="2"/>
      <c r="HOU1" s="20"/>
      <c r="HOV1" s="20"/>
      <c r="HOW1" s="20"/>
      <c r="HOY1" s="20"/>
      <c r="HOZ1" s="20"/>
      <c r="HPJ1" s="2"/>
      <c r="HPK1" s="20"/>
      <c r="HPL1" s="20"/>
      <c r="HPM1" s="20"/>
      <c r="HPO1" s="20"/>
      <c r="HPP1" s="20"/>
      <c r="HPZ1" s="2"/>
      <c r="HQA1" s="20"/>
      <c r="HQB1" s="20"/>
      <c r="HQC1" s="20"/>
      <c r="HQE1" s="20"/>
      <c r="HQF1" s="20"/>
      <c r="HQP1" s="2"/>
      <c r="HQQ1" s="20"/>
      <c r="HQR1" s="20"/>
      <c r="HQS1" s="20"/>
      <c r="HQU1" s="20"/>
      <c r="HQV1" s="20"/>
      <c r="HRF1" s="2"/>
      <c r="HRG1" s="20"/>
      <c r="HRH1" s="20"/>
      <c r="HRI1" s="20"/>
      <c r="HRK1" s="20"/>
      <c r="HRL1" s="20"/>
      <c r="HRV1" s="2"/>
      <c r="HRW1" s="20"/>
      <c r="HRX1" s="20"/>
      <c r="HRY1" s="20"/>
      <c r="HSA1" s="20"/>
      <c r="HSB1" s="20"/>
      <c r="HSL1" s="2"/>
      <c r="HSM1" s="20"/>
      <c r="HSN1" s="20"/>
      <c r="HSO1" s="20"/>
      <c r="HSQ1" s="20"/>
      <c r="HSR1" s="20"/>
      <c r="HTB1" s="2"/>
      <c r="HTC1" s="20"/>
      <c r="HTD1" s="20"/>
      <c r="HTE1" s="20"/>
      <c r="HTG1" s="20"/>
      <c r="HTH1" s="20"/>
      <c r="HTR1" s="2"/>
      <c r="HTS1" s="20"/>
      <c r="HTT1" s="20"/>
      <c r="HTU1" s="20"/>
      <c r="HTW1" s="20"/>
      <c r="HTX1" s="20"/>
      <c r="HUH1" s="2"/>
      <c r="HUI1" s="20"/>
      <c r="HUJ1" s="20"/>
      <c r="HUK1" s="20"/>
      <c r="HUM1" s="20"/>
      <c r="HUN1" s="20"/>
      <c r="HUX1" s="2"/>
      <c r="HUY1" s="20"/>
      <c r="HUZ1" s="20"/>
      <c r="HVA1" s="20"/>
      <c r="HVC1" s="20"/>
      <c r="HVD1" s="20"/>
      <c r="HVN1" s="2"/>
      <c r="HVO1" s="20"/>
      <c r="HVP1" s="20"/>
      <c r="HVQ1" s="20"/>
      <c r="HVS1" s="20"/>
      <c r="HVT1" s="20"/>
      <c r="HWD1" s="2"/>
      <c r="HWE1" s="20"/>
      <c r="HWF1" s="20"/>
      <c r="HWG1" s="20"/>
      <c r="HWI1" s="20"/>
      <c r="HWJ1" s="20"/>
      <c r="HWT1" s="2"/>
      <c r="HWU1" s="20"/>
      <c r="HWV1" s="20"/>
      <c r="HWW1" s="20"/>
      <c r="HWY1" s="20"/>
      <c r="HWZ1" s="20"/>
      <c r="HXJ1" s="2"/>
      <c r="HXK1" s="20"/>
      <c r="HXL1" s="20"/>
      <c r="HXM1" s="20"/>
      <c r="HXO1" s="20"/>
      <c r="HXP1" s="20"/>
      <c r="HXZ1" s="2"/>
      <c r="HYA1" s="20"/>
      <c r="HYB1" s="20"/>
      <c r="HYC1" s="20"/>
      <c r="HYE1" s="20"/>
      <c r="HYF1" s="20"/>
      <c r="HYP1" s="2"/>
      <c r="HYQ1" s="20"/>
      <c r="HYR1" s="20"/>
      <c r="HYS1" s="20"/>
      <c r="HYU1" s="20"/>
      <c r="HYV1" s="20"/>
      <c r="HZF1" s="2"/>
      <c r="HZG1" s="20"/>
      <c r="HZH1" s="20"/>
      <c r="HZI1" s="20"/>
      <c r="HZK1" s="20"/>
      <c r="HZL1" s="20"/>
      <c r="HZV1" s="2"/>
      <c r="HZW1" s="20"/>
      <c r="HZX1" s="20"/>
      <c r="HZY1" s="20"/>
      <c r="IAA1" s="20"/>
      <c r="IAB1" s="20"/>
      <c r="IAL1" s="2"/>
      <c r="IAM1" s="20"/>
      <c r="IAN1" s="20"/>
      <c r="IAO1" s="20"/>
      <c r="IAQ1" s="20"/>
      <c r="IAR1" s="20"/>
      <c r="IBB1" s="2"/>
      <c r="IBC1" s="20"/>
      <c r="IBD1" s="20"/>
      <c r="IBE1" s="20"/>
      <c r="IBG1" s="20"/>
      <c r="IBH1" s="20"/>
      <c r="IBR1" s="2"/>
      <c r="IBS1" s="20"/>
      <c r="IBT1" s="20"/>
      <c r="IBU1" s="20"/>
      <c r="IBW1" s="20"/>
      <c r="IBX1" s="20"/>
      <c r="ICH1" s="2"/>
      <c r="ICI1" s="20"/>
      <c r="ICJ1" s="20"/>
      <c r="ICK1" s="20"/>
      <c r="ICM1" s="20"/>
      <c r="ICN1" s="20"/>
      <c r="ICX1" s="2"/>
      <c r="ICY1" s="20"/>
      <c r="ICZ1" s="20"/>
      <c r="IDA1" s="20"/>
      <c r="IDC1" s="20"/>
      <c r="IDD1" s="20"/>
      <c r="IDN1" s="2"/>
      <c r="IDO1" s="20"/>
      <c r="IDP1" s="20"/>
      <c r="IDQ1" s="20"/>
      <c r="IDS1" s="20"/>
      <c r="IDT1" s="20"/>
      <c r="IED1" s="2"/>
      <c r="IEE1" s="20"/>
      <c r="IEF1" s="20"/>
      <c r="IEG1" s="20"/>
      <c r="IEI1" s="20"/>
      <c r="IEJ1" s="20"/>
      <c r="IET1" s="2"/>
      <c r="IEU1" s="20"/>
      <c r="IEV1" s="20"/>
      <c r="IEW1" s="20"/>
      <c r="IEY1" s="20"/>
      <c r="IEZ1" s="20"/>
      <c r="IFJ1" s="2"/>
      <c r="IFK1" s="20"/>
      <c r="IFL1" s="20"/>
      <c r="IFM1" s="20"/>
      <c r="IFO1" s="20"/>
      <c r="IFP1" s="20"/>
      <c r="IFZ1" s="2"/>
      <c r="IGA1" s="20"/>
      <c r="IGB1" s="20"/>
      <c r="IGC1" s="20"/>
      <c r="IGE1" s="20"/>
      <c r="IGF1" s="20"/>
      <c r="IGP1" s="2"/>
      <c r="IGQ1" s="20"/>
      <c r="IGR1" s="20"/>
      <c r="IGS1" s="20"/>
      <c r="IGU1" s="20"/>
      <c r="IGV1" s="20"/>
      <c r="IHF1" s="2"/>
      <c r="IHG1" s="20"/>
      <c r="IHH1" s="20"/>
      <c r="IHI1" s="20"/>
      <c r="IHK1" s="20"/>
      <c r="IHL1" s="20"/>
      <c r="IHV1" s="2"/>
      <c r="IHW1" s="20"/>
      <c r="IHX1" s="20"/>
      <c r="IHY1" s="20"/>
      <c r="IIA1" s="20"/>
      <c r="IIB1" s="20"/>
      <c r="IIL1" s="2"/>
      <c r="IIM1" s="20"/>
      <c r="IIN1" s="20"/>
      <c r="IIO1" s="20"/>
      <c r="IIQ1" s="20"/>
      <c r="IIR1" s="20"/>
      <c r="IJB1" s="2"/>
      <c r="IJC1" s="20"/>
      <c r="IJD1" s="20"/>
      <c r="IJE1" s="20"/>
      <c r="IJG1" s="20"/>
      <c r="IJH1" s="20"/>
      <c r="IJR1" s="2"/>
      <c r="IJS1" s="20"/>
      <c r="IJT1" s="20"/>
      <c r="IJU1" s="20"/>
      <c r="IJW1" s="20"/>
      <c r="IJX1" s="20"/>
      <c r="IKH1" s="2"/>
      <c r="IKI1" s="20"/>
      <c r="IKJ1" s="20"/>
      <c r="IKK1" s="20"/>
      <c r="IKM1" s="20"/>
      <c r="IKN1" s="20"/>
      <c r="IKX1" s="2"/>
      <c r="IKY1" s="20"/>
      <c r="IKZ1" s="20"/>
      <c r="ILA1" s="20"/>
      <c r="ILC1" s="20"/>
      <c r="ILD1" s="20"/>
      <c r="ILN1" s="2"/>
      <c r="ILO1" s="20"/>
      <c r="ILP1" s="20"/>
      <c r="ILQ1" s="20"/>
      <c r="ILS1" s="20"/>
      <c r="ILT1" s="20"/>
      <c r="IMD1" s="2"/>
      <c r="IME1" s="20"/>
      <c r="IMF1" s="20"/>
      <c r="IMG1" s="20"/>
      <c r="IMI1" s="20"/>
      <c r="IMJ1" s="20"/>
      <c r="IMT1" s="2"/>
      <c r="IMU1" s="20"/>
      <c r="IMV1" s="20"/>
      <c r="IMW1" s="20"/>
      <c r="IMY1" s="20"/>
      <c r="IMZ1" s="20"/>
      <c r="INJ1" s="2"/>
      <c r="INK1" s="20"/>
      <c r="INL1" s="20"/>
      <c r="INM1" s="20"/>
      <c r="INO1" s="20"/>
      <c r="INP1" s="20"/>
      <c r="INZ1" s="2"/>
      <c r="IOA1" s="20"/>
      <c r="IOB1" s="20"/>
      <c r="IOC1" s="20"/>
      <c r="IOE1" s="20"/>
      <c r="IOF1" s="20"/>
      <c r="IOP1" s="2"/>
      <c r="IOQ1" s="20"/>
      <c r="IOR1" s="20"/>
      <c r="IOS1" s="20"/>
      <c r="IOU1" s="20"/>
      <c r="IOV1" s="20"/>
      <c r="IPF1" s="2"/>
      <c r="IPG1" s="20"/>
      <c r="IPH1" s="20"/>
      <c r="IPI1" s="20"/>
      <c r="IPK1" s="20"/>
      <c r="IPL1" s="20"/>
      <c r="IPV1" s="2"/>
      <c r="IPW1" s="20"/>
      <c r="IPX1" s="20"/>
      <c r="IPY1" s="20"/>
      <c r="IQA1" s="20"/>
      <c r="IQB1" s="20"/>
      <c r="IQL1" s="2"/>
      <c r="IQM1" s="20"/>
      <c r="IQN1" s="20"/>
      <c r="IQO1" s="20"/>
      <c r="IQQ1" s="20"/>
      <c r="IQR1" s="20"/>
      <c r="IRB1" s="2"/>
      <c r="IRC1" s="20"/>
      <c r="IRD1" s="20"/>
      <c r="IRE1" s="20"/>
      <c r="IRG1" s="20"/>
      <c r="IRH1" s="20"/>
      <c r="IRR1" s="2"/>
      <c r="IRS1" s="20"/>
      <c r="IRT1" s="20"/>
      <c r="IRU1" s="20"/>
      <c r="IRW1" s="20"/>
      <c r="IRX1" s="20"/>
      <c r="ISH1" s="2"/>
      <c r="ISI1" s="20"/>
      <c r="ISJ1" s="20"/>
      <c r="ISK1" s="20"/>
      <c r="ISM1" s="20"/>
      <c r="ISN1" s="20"/>
      <c r="ISX1" s="2"/>
      <c r="ISY1" s="20"/>
      <c r="ISZ1" s="20"/>
      <c r="ITA1" s="20"/>
      <c r="ITC1" s="20"/>
      <c r="ITD1" s="20"/>
      <c r="ITN1" s="2"/>
      <c r="ITO1" s="20"/>
      <c r="ITP1" s="20"/>
      <c r="ITQ1" s="20"/>
      <c r="ITS1" s="20"/>
      <c r="ITT1" s="20"/>
      <c r="IUD1" s="2"/>
      <c r="IUE1" s="20"/>
      <c r="IUF1" s="20"/>
      <c r="IUG1" s="20"/>
      <c r="IUI1" s="20"/>
      <c r="IUJ1" s="20"/>
      <c r="IUT1" s="2"/>
      <c r="IUU1" s="20"/>
      <c r="IUV1" s="20"/>
      <c r="IUW1" s="20"/>
      <c r="IUY1" s="20"/>
      <c r="IUZ1" s="20"/>
      <c r="IVJ1" s="2"/>
      <c r="IVK1" s="20"/>
      <c r="IVL1" s="20"/>
      <c r="IVM1" s="20"/>
      <c r="IVO1" s="20"/>
      <c r="IVP1" s="20"/>
      <c r="IVZ1" s="2"/>
      <c r="IWA1" s="20"/>
      <c r="IWB1" s="20"/>
      <c r="IWC1" s="20"/>
      <c r="IWE1" s="20"/>
      <c r="IWF1" s="20"/>
      <c r="IWP1" s="2"/>
      <c r="IWQ1" s="20"/>
      <c r="IWR1" s="20"/>
      <c r="IWS1" s="20"/>
      <c r="IWU1" s="20"/>
      <c r="IWV1" s="20"/>
      <c r="IXF1" s="2"/>
      <c r="IXG1" s="20"/>
      <c r="IXH1" s="20"/>
      <c r="IXI1" s="20"/>
      <c r="IXK1" s="20"/>
      <c r="IXL1" s="20"/>
      <c r="IXV1" s="2"/>
      <c r="IXW1" s="20"/>
      <c r="IXX1" s="20"/>
      <c r="IXY1" s="20"/>
      <c r="IYA1" s="20"/>
      <c r="IYB1" s="20"/>
      <c r="IYL1" s="2"/>
      <c r="IYM1" s="20"/>
      <c r="IYN1" s="20"/>
      <c r="IYO1" s="20"/>
      <c r="IYQ1" s="20"/>
      <c r="IYR1" s="20"/>
      <c r="IZB1" s="2"/>
      <c r="IZC1" s="20"/>
      <c r="IZD1" s="20"/>
      <c r="IZE1" s="20"/>
      <c r="IZG1" s="20"/>
      <c r="IZH1" s="20"/>
      <c r="IZR1" s="2"/>
      <c r="IZS1" s="20"/>
      <c r="IZT1" s="20"/>
      <c r="IZU1" s="20"/>
      <c r="IZW1" s="20"/>
      <c r="IZX1" s="20"/>
      <c r="JAH1" s="2"/>
      <c r="JAI1" s="20"/>
      <c r="JAJ1" s="20"/>
      <c r="JAK1" s="20"/>
      <c r="JAM1" s="20"/>
      <c r="JAN1" s="20"/>
      <c r="JAX1" s="2"/>
      <c r="JAY1" s="20"/>
      <c r="JAZ1" s="20"/>
      <c r="JBA1" s="20"/>
      <c r="JBC1" s="20"/>
      <c r="JBD1" s="20"/>
      <c r="JBN1" s="2"/>
      <c r="JBO1" s="20"/>
      <c r="JBP1" s="20"/>
      <c r="JBQ1" s="20"/>
      <c r="JBS1" s="20"/>
      <c r="JBT1" s="20"/>
      <c r="JCD1" s="2"/>
      <c r="JCE1" s="20"/>
      <c r="JCF1" s="20"/>
      <c r="JCG1" s="20"/>
      <c r="JCI1" s="20"/>
      <c r="JCJ1" s="20"/>
      <c r="JCT1" s="2"/>
      <c r="JCU1" s="20"/>
      <c r="JCV1" s="20"/>
      <c r="JCW1" s="20"/>
      <c r="JCY1" s="20"/>
      <c r="JCZ1" s="20"/>
      <c r="JDJ1" s="2"/>
      <c r="JDK1" s="20"/>
      <c r="JDL1" s="20"/>
      <c r="JDM1" s="20"/>
      <c r="JDO1" s="20"/>
      <c r="JDP1" s="20"/>
      <c r="JDZ1" s="2"/>
      <c r="JEA1" s="20"/>
      <c r="JEB1" s="20"/>
      <c r="JEC1" s="20"/>
      <c r="JEE1" s="20"/>
      <c r="JEF1" s="20"/>
      <c r="JEP1" s="2"/>
      <c r="JEQ1" s="20"/>
      <c r="JER1" s="20"/>
      <c r="JES1" s="20"/>
      <c r="JEU1" s="20"/>
      <c r="JEV1" s="20"/>
      <c r="JFF1" s="2"/>
      <c r="JFG1" s="20"/>
      <c r="JFH1" s="20"/>
      <c r="JFI1" s="20"/>
      <c r="JFK1" s="20"/>
      <c r="JFL1" s="20"/>
      <c r="JFV1" s="2"/>
      <c r="JFW1" s="20"/>
      <c r="JFX1" s="20"/>
      <c r="JFY1" s="20"/>
      <c r="JGA1" s="20"/>
      <c r="JGB1" s="20"/>
      <c r="JGL1" s="2"/>
      <c r="JGM1" s="20"/>
      <c r="JGN1" s="20"/>
      <c r="JGO1" s="20"/>
      <c r="JGQ1" s="20"/>
      <c r="JGR1" s="20"/>
      <c r="JHB1" s="2"/>
      <c r="JHC1" s="20"/>
      <c r="JHD1" s="20"/>
      <c r="JHE1" s="20"/>
      <c r="JHG1" s="20"/>
      <c r="JHH1" s="20"/>
      <c r="JHR1" s="2"/>
      <c r="JHS1" s="20"/>
      <c r="JHT1" s="20"/>
      <c r="JHU1" s="20"/>
      <c r="JHW1" s="20"/>
      <c r="JHX1" s="20"/>
      <c r="JIH1" s="2"/>
      <c r="JII1" s="20"/>
      <c r="JIJ1" s="20"/>
      <c r="JIK1" s="20"/>
      <c r="JIM1" s="20"/>
      <c r="JIN1" s="20"/>
      <c r="JIX1" s="2"/>
      <c r="JIY1" s="20"/>
      <c r="JIZ1" s="20"/>
      <c r="JJA1" s="20"/>
      <c r="JJC1" s="20"/>
      <c r="JJD1" s="20"/>
      <c r="JJN1" s="2"/>
      <c r="JJO1" s="20"/>
      <c r="JJP1" s="20"/>
      <c r="JJQ1" s="20"/>
      <c r="JJS1" s="20"/>
      <c r="JJT1" s="20"/>
      <c r="JKD1" s="2"/>
      <c r="JKE1" s="20"/>
      <c r="JKF1" s="20"/>
      <c r="JKG1" s="20"/>
      <c r="JKI1" s="20"/>
      <c r="JKJ1" s="20"/>
      <c r="JKT1" s="2"/>
      <c r="JKU1" s="20"/>
      <c r="JKV1" s="20"/>
      <c r="JKW1" s="20"/>
      <c r="JKY1" s="20"/>
      <c r="JKZ1" s="20"/>
      <c r="JLJ1" s="2"/>
      <c r="JLK1" s="20"/>
      <c r="JLL1" s="20"/>
      <c r="JLM1" s="20"/>
      <c r="JLO1" s="20"/>
      <c r="JLP1" s="20"/>
      <c r="JLZ1" s="2"/>
      <c r="JMA1" s="20"/>
      <c r="JMB1" s="20"/>
      <c r="JMC1" s="20"/>
      <c r="JME1" s="20"/>
      <c r="JMF1" s="20"/>
      <c r="JMP1" s="2"/>
      <c r="JMQ1" s="20"/>
      <c r="JMR1" s="20"/>
      <c r="JMS1" s="20"/>
      <c r="JMU1" s="20"/>
      <c r="JMV1" s="20"/>
      <c r="JNF1" s="2"/>
      <c r="JNG1" s="20"/>
      <c r="JNH1" s="20"/>
      <c r="JNI1" s="20"/>
      <c r="JNK1" s="20"/>
      <c r="JNL1" s="20"/>
      <c r="JNV1" s="2"/>
      <c r="JNW1" s="20"/>
      <c r="JNX1" s="20"/>
      <c r="JNY1" s="20"/>
      <c r="JOA1" s="20"/>
      <c r="JOB1" s="20"/>
      <c r="JOL1" s="2"/>
      <c r="JOM1" s="20"/>
      <c r="JON1" s="20"/>
      <c r="JOO1" s="20"/>
      <c r="JOQ1" s="20"/>
      <c r="JOR1" s="20"/>
      <c r="JPB1" s="2"/>
      <c r="JPC1" s="20"/>
      <c r="JPD1" s="20"/>
      <c r="JPE1" s="20"/>
      <c r="JPG1" s="20"/>
      <c r="JPH1" s="20"/>
      <c r="JPR1" s="2"/>
      <c r="JPS1" s="20"/>
      <c r="JPT1" s="20"/>
      <c r="JPU1" s="20"/>
      <c r="JPW1" s="20"/>
      <c r="JPX1" s="20"/>
      <c r="JQH1" s="2"/>
      <c r="JQI1" s="20"/>
      <c r="JQJ1" s="20"/>
      <c r="JQK1" s="20"/>
      <c r="JQM1" s="20"/>
      <c r="JQN1" s="20"/>
      <c r="JQX1" s="2"/>
      <c r="JQY1" s="20"/>
      <c r="JQZ1" s="20"/>
      <c r="JRA1" s="20"/>
      <c r="JRC1" s="20"/>
      <c r="JRD1" s="20"/>
      <c r="JRN1" s="2"/>
      <c r="JRO1" s="20"/>
      <c r="JRP1" s="20"/>
      <c r="JRQ1" s="20"/>
      <c r="JRS1" s="20"/>
      <c r="JRT1" s="20"/>
      <c r="JSD1" s="2"/>
      <c r="JSE1" s="20"/>
      <c r="JSF1" s="20"/>
      <c r="JSG1" s="20"/>
      <c r="JSI1" s="20"/>
      <c r="JSJ1" s="20"/>
      <c r="JST1" s="2"/>
      <c r="JSU1" s="20"/>
      <c r="JSV1" s="20"/>
      <c r="JSW1" s="20"/>
      <c r="JSY1" s="20"/>
      <c r="JSZ1" s="20"/>
      <c r="JTJ1" s="2"/>
      <c r="JTK1" s="20"/>
      <c r="JTL1" s="20"/>
      <c r="JTM1" s="20"/>
      <c r="JTO1" s="20"/>
      <c r="JTP1" s="20"/>
      <c r="JTZ1" s="2"/>
      <c r="JUA1" s="20"/>
      <c r="JUB1" s="20"/>
      <c r="JUC1" s="20"/>
      <c r="JUE1" s="20"/>
      <c r="JUF1" s="20"/>
      <c r="JUP1" s="2"/>
      <c r="JUQ1" s="20"/>
      <c r="JUR1" s="20"/>
      <c r="JUS1" s="20"/>
      <c r="JUU1" s="20"/>
      <c r="JUV1" s="20"/>
      <c r="JVF1" s="2"/>
      <c r="JVG1" s="20"/>
      <c r="JVH1" s="20"/>
      <c r="JVI1" s="20"/>
      <c r="JVK1" s="20"/>
      <c r="JVL1" s="20"/>
      <c r="JVV1" s="2"/>
      <c r="JVW1" s="20"/>
      <c r="JVX1" s="20"/>
      <c r="JVY1" s="20"/>
      <c r="JWA1" s="20"/>
      <c r="JWB1" s="20"/>
      <c r="JWL1" s="2"/>
      <c r="JWM1" s="20"/>
      <c r="JWN1" s="20"/>
      <c r="JWO1" s="20"/>
      <c r="JWQ1" s="20"/>
      <c r="JWR1" s="20"/>
      <c r="JXB1" s="2"/>
      <c r="JXC1" s="20"/>
      <c r="JXD1" s="20"/>
      <c r="JXE1" s="20"/>
      <c r="JXG1" s="20"/>
      <c r="JXH1" s="20"/>
      <c r="JXR1" s="2"/>
      <c r="JXS1" s="20"/>
      <c r="JXT1" s="20"/>
      <c r="JXU1" s="20"/>
      <c r="JXW1" s="20"/>
      <c r="JXX1" s="20"/>
      <c r="JYH1" s="2"/>
      <c r="JYI1" s="20"/>
      <c r="JYJ1" s="20"/>
      <c r="JYK1" s="20"/>
      <c r="JYM1" s="20"/>
      <c r="JYN1" s="20"/>
      <c r="JYX1" s="2"/>
      <c r="JYY1" s="20"/>
      <c r="JYZ1" s="20"/>
      <c r="JZA1" s="20"/>
      <c r="JZC1" s="20"/>
      <c r="JZD1" s="20"/>
      <c r="JZN1" s="2"/>
      <c r="JZO1" s="20"/>
      <c r="JZP1" s="20"/>
      <c r="JZQ1" s="20"/>
      <c r="JZS1" s="20"/>
      <c r="JZT1" s="20"/>
      <c r="KAD1" s="2"/>
      <c r="KAE1" s="20"/>
      <c r="KAF1" s="20"/>
      <c r="KAG1" s="20"/>
      <c r="KAI1" s="20"/>
      <c r="KAJ1" s="20"/>
      <c r="KAT1" s="2"/>
      <c r="KAU1" s="20"/>
      <c r="KAV1" s="20"/>
      <c r="KAW1" s="20"/>
      <c r="KAY1" s="20"/>
      <c r="KAZ1" s="20"/>
      <c r="KBJ1" s="2"/>
      <c r="KBK1" s="20"/>
      <c r="KBL1" s="20"/>
      <c r="KBM1" s="20"/>
      <c r="KBO1" s="20"/>
      <c r="KBP1" s="20"/>
      <c r="KBZ1" s="2"/>
      <c r="KCA1" s="20"/>
      <c r="KCB1" s="20"/>
      <c r="KCC1" s="20"/>
      <c r="KCE1" s="20"/>
      <c r="KCF1" s="20"/>
      <c r="KCP1" s="2"/>
      <c r="KCQ1" s="20"/>
      <c r="KCR1" s="20"/>
      <c r="KCS1" s="20"/>
      <c r="KCU1" s="20"/>
      <c r="KCV1" s="20"/>
      <c r="KDF1" s="2"/>
      <c r="KDG1" s="20"/>
      <c r="KDH1" s="20"/>
      <c r="KDI1" s="20"/>
      <c r="KDK1" s="20"/>
      <c r="KDL1" s="20"/>
      <c r="KDV1" s="2"/>
      <c r="KDW1" s="20"/>
      <c r="KDX1" s="20"/>
      <c r="KDY1" s="20"/>
      <c r="KEA1" s="20"/>
      <c r="KEB1" s="20"/>
      <c r="KEL1" s="2"/>
      <c r="KEM1" s="20"/>
      <c r="KEN1" s="20"/>
      <c r="KEO1" s="20"/>
      <c r="KEQ1" s="20"/>
      <c r="KER1" s="20"/>
      <c r="KFB1" s="2"/>
      <c r="KFC1" s="20"/>
      <c r="KFD1" s="20"/>
      <c r="KFE1" s="20"/>
      <c r="KFG1" s="20"/>
      <c r="KFH1" s="20"/>
      <c r="KFR1" s="2"/>
      <c r="KFS1" s="20"/>
      <c r="KFT1" s="20"/>
      <c r="KFU1" s="20"/>
      <c r="KFW1" s="20"/>
      <c r="KFX1" s="20"/>
      <c r="KGH1" s="2"/>
      <c r="KGI1" s="20"/>
      <c r="KGJ1" s="20"/>
      <c r="KGK1" s="20"/>
      <c r="KGM1" s="20"/>
      <c r="KGN1" s="20"/>
      <c r="KGX1" s="2"/>
      <c r="KGY1" s="20"/>
      <c r="KGZ1" s="20"/>
      <c r="KHA1" s="20"/>
      <c r="KHC1" s="20"/>
      <c r="KHD1" s="20"/>
      <c r="KHN1" s="2"/>
      <c r="KHO1" s="20"/>
      <c r="KHP1" s="20"/>
      <c r="KHQ1" s="20"/>
      <c r="KHS1" s="20"/>
      <c r="KHT1" s="20"/>
      <c r="KID1" s="2"/>
      <c r="KIE1" s="20"/>
      <c r="KIF1" s="20"/>
      <c r="KIG1" s="20"/>
      <c r="KII1" s="20"/>
      <c r="KIJ1" s="20"/>
      <c r="KIT1" s="2"/>
      <c r="KIU1" s="20"/>
      <c r="KIV1" s="20"/>
      <c r="KIW1" s="20"/>
      <c r="KIY1" s="20"/>
      <c r="KIZ1" s="20"/>
      <c r="KJJ1" s="2"/>
      <c r="KJK1" s="20"/>
      <c r="KJL1" s="20"/>
      <c r="KJM1" s="20"/>
      <c r="KJO1" s="20"/>
      <c r="KJP1" s="20"/>
      <c r="KJZ1" s="2"/>
      <c r="KKA1" s="20"/>
      <c r="KKB1" s="20"/>
      <c r="KKC1" s="20"/>
      <c r="KKE1" s="20"/>
      <c r="KKF1" s="20"/>
      <c r="KKP1" s="2"/>
      <c r="KKQ1" s="20"/>
      <c r="KKR1" s="20"/>
      <c r="KKS1" s="20"/>
      <c r="KKU1" s="20"/>
      <c r="KKV1" s="20"/>
      <c r="KLF1" s="2"/>
      <c r="KLG1" s="20"/>
      <c r="KLH1" s="20"/>
      <c r="KLI1" s="20"/>
      <c r="KLK1" s="20"/>
      <c r="KLL1" s="20"/>
      <c r="KLV1" s="2"/>
      <c r="KLW1" s="20"/>
      <c r="KLX1" s="20"/>
      <c r="KLY1" s="20"/>
      <c r="KMA1" s="20"/>
      <c r="KMB1" s="20"/>
      <c r="KML1" s="2"/>
      <c r="KMM1" s="20"/>
      <c r="KMN1" s="20"/>
      <c r="KMO1" s="20"/>
      <c r="KMQ1" s="20"/>
      <c r="KMR1" s="20"/>
      <c r="KNB1" s="2"/>
      <c r="KNC1" s="20"/>
      <c r="KND1" s="20"/>
      <c r="KNE1" s="20"/>
      <c r="KNG1" s="20"/>
      <c r="KNH1" s="20"/>
      <c r="KNR1" s="2"/>
      <c r="KNS1" s="20"/>
      <c r="KNT1" s="20"/>
      <c r="KNU1" s="20"/>
      <c r="KNW1" s="20"/>
      <c r="KNX1" s="20"/>
      <c r="KOH1" s="2"/>
      <c r="KOI1" s="20"/>
      <c r="KOJ1" s="20"/>
      <c r="KOK1" s="20"/>
      <c r="KOM1" s="20"/>
      <c r="KON1" s="20"/>
      <c r="KOX1" s="2"/>
      <c r="KOY1" s="20"/>
      <c r="KOZ1" s="20"/>
      <c r="KPA1" s="20"/>
      <c r="KPC1" s="20"/>
      <c r="KPD1" s="20"/>
      <c r="KPN1" s="2"/>
      <c r="KPO1" s="20"/>
      <c r="KPP1" s="20"/>
      <c r="KPQ1" s="20"/>
      <c r="KPS1" s="20"/>
      <c r="KPT1" s="20"/>
      <c r="KQD1" s="2"/>
      <c r="KQE1" s="20"/>
      <c r="KQF1" s="20"/>
      <c r="KQG1" s="20"/>
      <c r="KQI1" s="20"/>
      <c r="KQJ1" s="20"/>
      <c r="KQT1" s="2"/>
      <c r="KQU1" s="20"/>
      <c r="KQV1" s="20"/>
      <c r="KQW1" s="20"/>
      <c r="KQY1" s="20"/>
      <c r="KQZ1" s="20"/>
      <c r="KRJ1" s="2"/>
      <c r="KRK1" s="20"/>
      <c r="KRL1" s="20"/>
      <c r="KRM1" s="20"/>
      <c r="KRO1" s="20"/>
      <c r="KRP1" s="20"/>
      <c r="KRZ1" s="2"/>
      <c r="KSA1" s="20"/>
      <c r="KSB1" s="20"/>
      <c r="KSC1" s="20"/>
      <c r="KSE1" s="20"/>
      <c r="KSF1" s="20"/>
      <c r="KSP1" s="2"/>
      <c r="KSQ1" s="20"/>
      <c r="KSR1" s="20"/>
      <c r="KSS1" s="20"/>
      <c r="KSU1" s="20"/>
      <c r="KSV1" s="20"/>
      <c r="KTF1" s="2"/>
      <c r="KTG1" s="20"/>
      <c r="KTH1" s="20"/>
      <c r="KTI1" s="20"/>
      <c r="KTK1" s="20"/>
      <c r="KTL1" s="20"/>
      <c r="KTV1" s="2"/>
      <c r="KTW1" s="20"/>
      <c r="KTX1" s="20"/>
      <c r="KTY1" s="20"/>
      <c r="KUA1" s="20"/>
      <c r="KUB1" s="20"/>
      <c r="KUL1" s="2"/>
      <c r="KUM1" s="20"/>
      <c r="KUN1" s="20"/>
      <c r="KUO1" s="20"/>
      <c r="KUQ1" s="20"/>
      <c r="KUR1" s="20"/>
      <c r="KVB1" s="2"/>
      <c r="KVC1" s="20"/>
      <c r="KVD1" s="20"/>
      <c r="KVE1" s="20"/>
      <c r="KVG1" s="20"/>
      <c r="KVH1" s="20"/>
      <c r="KVR1" s="2"/>
      <c r="KVS1" s="20"/>
      <c r="KVT1" s="20"/>
      <c r="KVU1" s="20"/>
      <c r="KVW1" s="20"/>
      <c r="KVX1" s="20"/>
      <c r="KWH1" s="2"/>
      <c r="KWI1" s="20"/>
      <c r="KWJ1" s="20"/>
      <c r="KWK1" s="20"/>
      <c r="KWM1" s="20"/>
      <c r="KWN1" s="20"/>
      <c r="KWX1" s="2"/>
      <c r="KWY1" s="20"/>
      <c r="KWZ1" s="20"/>
      <c r="KXA1" s="20"/>
      <c r="KXC1" s="20"/>
      <c r="KXD1" s="20"/>
      <c r="KXN1" s="2"/>
      <c r="KXO1" s="20"/>
      <c r="KXP1" s="20"/>
      <c r="KXQ1" s="20"/>
      <c r="KXS1" s="20"/>
      <c r="KXT1" s="20"/>
      <c r="KYD1" s="2"/>
      <c r="KYE1" s="20"/>
      <c r="KYF1" s="20"/>
      <c r="KYG1" s="20"/>
      <c r="KYI1" s="20"/>
      <c r="KYJ1" s="20"/>
      <c r="KYT1" s="2"/>
      <c r="KYU1" s="20"/>
      <c r="KYV1" s="20"/>
      <c r="KYW1" s="20"/>
      <c r="KYY1" s="20"/>
      <c r="KYZ1" s="20"/>
      <c r="KZJ1" s="2"/>
      <c r="KZK1" s="20"/>
      <c r="KZL1" s="20"/>
      <c r="KZM1" s="20"/>
      <c r="KZO1" s="20"/>
      <c r="KZP1" s="20"/>
      <c r="KZZ1" s="2"/>
      <c r="LAA1" s="20"/>
      <c r="LAB1" s="20"/>
      <c r="LAC1" s="20"/>
      <c r="LAE1" s="20"/>
      <c r="LAF1" s="20"/>
      <c r="LAP1" s="2"/>
      <c r="LAQ1" s="20"/>
      <c r="LAR1" s="20"/>
      <c r="LAS1" s="20"/>
      <c r="LAU1" s="20"/>
      <c r="LAV1" s="20"/>
      <c r="LBF1" s="2"/>
      <c r="LBG1" s="20"/>
      <c r="LBH1" s="20"/>
      <c r="LBI1" s="20"/>
      <c r="LBK1" s="20"/>
      <c r="LBL1" s="20"/>
      <c r="LBV1" s="2"/>
      <c r="LBW1" s="20"/>
      <c r="LBX1" s="20"/>
      <c r="LBY1" s="20"/>
      <c r="LCA1" s="20"/>
      <c r="LCB1" s="20"/>
      <c r="LCL1" s="2"/>
      <c r="LCM1" s="20"/>
      <c r="LCN1" s="20"/>
      <c r="LCO1" s="20"/>
      <c r="LCQ1" s="20"/>
      <c r="LCR1" s="20"/>
      <c r="LDB1" s="2"/>
      <c r="LDC1" s="20"/>
      <c r="LDD1" s="20"/>
      <c r="LDE1" s="20"/>
      <c r="LDG1" s="20"/>
      <c r="LDH1" s="20"/>
      <c r="LDR1" s="2"/>
      <c r="LDS1" s="20"/>
      <c r="LDT1" s="20"/>
      <c r="LDU1" s="20"/>
      <c r="LDW1" s="20"/>
      <c r="LDX1" s="20"/>
      <c r="LEH1" s="2"/>
      <c r="LEI1" s="20"/>
      <c r="LEJ1" s="20"/>
      <c r="LEK1" s="20"/>
      <c r="LEM1" s="20"/>
      <c r="LEN1" s="20"/>
      <c r="LEX1" s="2"/>
      <c r="LEY1" s="20"/>
      <c r="LEZ1" s="20"/>
      <c r="LFA1" s="20"/>
      <c r="LFC1" s="20"/>
      <c r="LFD1" s="20"/>
      <c r="LFN1" s="2"/>
      <c r="LFO1" s="20"/>
      <c r="LFP1" s="20"/>
      <c r="LFQ1" s="20"/>
      <c r="LFS1" s="20"/>
      <c r="LFT1" s="20"/>
      <c r="LGD1" s="2"/>
      <c r="LGE1" s="20"/>
      <c r="LGF1" s="20"/>
      <c r="LGG1" s="20"/>
      <c r="LGI1" s="20"/>
      <c r="LGJ1" s="20"/>
      <c r="LGT1" s="2"/>
      <c r="LGU1" s="20"/>
      <c r="LGV1" s="20"/>
      <c r="LGW1" s="20"/>
      <c r="LGY1" s="20"/>
      <c r="LGZ1" s="20"/>
      <c r="LHJ1" s="2"/>
      <c r="LHK1" s="20"/>
      <c r="LHL1" s="20"/>
      <c r="LHM1" s="20"/>
      <c r="LHO1" s="20"/>
      <c r="LHP1" s="20"/>
      <c r="LHZ1" s="2"/>
      <c r="LIA1" s="20"/>
      <c r="LIB1" s="20"/>
      <c r="LIC1" s="20"/>
      <c r="LIE1" s="20"/>
      <c r="LIF1" s="20"/>
      <c r="LIP1" s="2"/>
      <c r="LIQ1" s="20"/>
      <c r="LIR1" s="20"/>
      <c r="LIS1" s="20"/>
      <c r="LIU1" s="20"/>
      <c r="LIV1" s="20"/>
      <c r="LJF1" s="2"/>
      <c r="LJG1" s="20"/>
      <c r="LJH1" s="20"/>
      <c r="LJI1" s="20"/>
      <c r="LJK1" s="20"/>
      <c r="LJL1" s="20"/>
      <c r="LJV1" s="2"/>
      <c r="LJW1" s="20"/>
      <c r="LJX1" s="20"/>
      <c r="LJY1" s="20"/>
      <c r="LKA1" s="20"/>
      <c r="LKB1" s="20"/>
      <c r="LKL1" s="2"/>
      <c r="LKM1" s="20"/>
      <c r="LKN1" s="20"/>
      <c r="LKO1" s="20"/>
      <c r="LKQ1" s="20"/>
      <c r="LKR1" s="20"/>
      <c r="LLB1" s="2"/>
      <c r="LLC1" s="20"/>
      <c r="LLD1" s="20"/>
      <c r="LLE1" s="20"/>
      <c r="LLG1" s="20"/>
      <c r="LLH1" s="20"/>
      <c r="LLR1" s="2"/>
      <c r="LLS1" s="20"/>
      <c r="LLT1" s="20"/>
      <c r="LLU1" s="20"/>
      <c r="LLW1" s="20"/>
      <c r="LLX1" s="20"/>
      <c r="LMH1" s="2"/>
      <c r="LMI1" s="20"/>
      <c r="LMJ1" s="20"/>
      <c r="LMK1" s="20"/>
      <c r="LMM1" s="20"/>
      <c r="LMN1" s="20"/>
      <c r="LMX1" s="2"/>
      <c r="LMY1" s="20"/>
      <c r="LMZ1" s="20"/>
      <c r="LNA1" s="20"/>
      <c r="LNC1" s="20"/>
      <c r="LND1" s="20"/>
      <c r="LNN1" s="2"/>
      <c r="LNO1" s="20"/>
      <c r="LNP1" s="20"/>
      <c r="LNQ1" s="20"/>
      <c r="LNS1" s="20"/>
      <c r="LNT1" s="20"/>
      <c r="LOD1" s="2"/>
      <c r="LOE1" s="20"/>
      <c r="LOF1" s="20"/>
      <c r="LOG1" s="20"/>
      <c r="LOI1" s="20"/>
      <c r="LOJ1" s="20"/>
      <c r="LOT1" s="2"/>
      <c r="LOU1" s="20"/>
      <c r="LOV1" s="20"/>
      <c r="LOW1" s="20"/>
      <c r="LOY1" s="20"/>
      <c r="LOZ1" s="20"/>
      <c r="LPJ1" s="2"/>
      <c r="LPK1" s="20"/>
      <c r="LPL1" s="20"/>
      <c r="LPM1" s="20"/>
      <c r="LPO1" s="20"/>
      <c r="LPP1" s="20"/>
      <c r="LPZ1" s="2"/>
      <c r="LQA1" s="20"/>
      <c r="LQB1" s="20"/>
      <c r="LQC1" s="20"/>
      <c r="LQE1" s="20"/>
      <c r="LQF1" s="20"/>
      <c r="LQP1" s="2"/>
      <c r="LQQ1" s="20"/>
      <c r="LQR1" s="20"/>
      <c r="LQS1" s="20"/>
      <c r="LQU1" s="20"/>
      <c r="LQV1" s="20"/>
      <c r="LRF1" s="2"/>
      <c r="LRG1" s="20"/>
      <c r="LRH1" s="20"/>
      <c r="LRI1" s="20"/>
      <c r="LRK1" s="20"/>
      <c r="LRL1" s="20"/>
      <c r="LRV1" s="2"/>
      <c r="LRW1" s="20"/>
      <c r="LRX1" s="20"/>
      <c r="LRY1" s="20"/>
      <c r="LSA1" s="20"/>
      <c r="LSB1" s="20"/>
      <c r="LSL1" s="2"/>
      <c r="LSM1" s="20"/>
      <c r="LSN1" s="20"/>
      <c r="LSO1" s="20"/>
      <c r="LSQ1" s="20"/>
      <c r="LSR1" s="20"/>
      <c r="LTB1" s="2"/>
      <c r="LTC1" s="20"/>
      <c r="LTD1" s="20"/>
      <c r="LTE1" s="20"/>
      <c r="LTG1" s="20"/>
      <c r="LTH1" s="20"/>
      <c r="LTR1" s="2"/>
      <c r="LTS1" s="20"/>
      <c r="LTT1" s="20"/>
      <c r="LTU1" s="20"/>
      <c r="LTW1" s="20"/>
      <c r="LTX1" s="20"/>
      <c r="LUH1" s="2"/>
      <c r="LUI1" s="20"/>
      <c r="LUJ1" s="20"/>
      <c r="LUK1" s="20"/>
      <c r="LUM1" s="20"/>
      <c r="LUN1" s="20"/>
      <c r="LUX1" s="2"/>
      <c r="LUY1" s="20"/>
      <c r="LUZ1" s="20"/>
      <c r="LVA1" s="20"/>
      <c r="LVC1" s="20"/>
      <c r="LVD1" s="20"/>
      <c r="LVN1" s="2"/>
      <c r="LVO1" s="20"/>
      <c r="LVP1" s="20"/>
      <c r="LVQ1" s="20"/>
      <c r="LVS1" s="20"/>
      <c r="LVT1" s="20"/>
      <c r="LWD1" s="2"/>
      <c r="LWE1" s="20"/>
      <c r="LWF1" s="20"/>
      <c r="LWG1" s="20"/>
      <c r="LWI1" s="20"/>
      <c r="LWJ1" s="20"/>
      <c r="LWT1" s="2"/>
      <c r="LWU1" s="20"/>
      <c r="LWV1" s="20"/>
      <c r="LWW1" s="20"/>
      <c r="LWY1" s="20"/>
      <c r="LWZ1" s="20"/>
      <c r="LXJ1" s="2"/>
      <c r="LXK1" s="20"/>
      <c r="LXL1" s="20"/>
      <c r="LXM1" s="20"/>
      <c r="LXO1" s="20"/>
      <c r="LXP1" s="20"/>
      <c r="LXZ1" s="2"/>
      <c r="LYA1" s="20"/>
      <c r="LYB1" s="20"/>
      <c r="LYC1" s="20"/>
      <c r="LYE1" s="20"/>
      <c r="LYF1" s="20"/>
      <c r="LYP1" s="2"/>
      <c r="LYQ1" s="20"/>
      <c r="LYR1" s="20"/>
      <c r="LYS1" s="20"/>
      <c r="LYU1" s="20"/>
      <c r="LYV1" s="20"/>
      <c r="LZF1" s="2"/>
      <c r="LZG1" s="20"/>
      <c r="LZH1" s="20"/>
      <c r="LZI1" s="20"/>
      <c r="LZK1" s="20"/>
      <c r="LZL1" s="20"/>
      <c r="LZV1" s="2"/>
      <c r="LZW1" s="20"/>
      <c r="LZX1" s="20"/>
      <c r="LZY1" s="20"/>
      <c r="MAA1" s="20"/>
      <c r="MAB1" s="20"/>
      <c r="MAL1" s="2"/>
      <c r="MAM1" s="20"/>
      <c r="MAN1" s="20"/>
      <c r="MAO1" s="20"/>
      <c r="MAQ1" s="20"/>
      <c r="MAR1" s="20"/>
      <c r="MBB1" s="2"/>
      <c r="MBC1" s="20"/>
      <c r="MBD1" s="20"/>
      <c r="MBE1" s="20"/>
      <c r="MBG1" s="20"/>
      <c r="MBH1" s="20"/>
      <c r="MBR1" s="2"/>
      <c r="MBS1" s="20"/>
      <c r="MBT1" s="20"/>
      <c r="MBU1" s="20"/>
      <c r="MBW1" s="20"/>
      <c r="MBX1" s="20"/>
      <c r="MCH1" s="2"/>
      <c r="MCI1" s="20"/>
      <c r="MCJ1" s="20"/>
      <c r="MCK1" s="20"/>
      <c r="MCM1" s="20"/>
      <c r="MCN1" s="20"/>
      <c r="MCX1" s="2"/>
      <c r="MCY1" s="20"/>
      <c r="MCZ1" s="20"/>
      <c r="MDA1" s="20"/>
      <c r="MDC1" s="20"/>
      <c r="MDD1" s="20"/>
      <c r="MDN1" s="2"/>
      <c r="MDO1" s="20"/>
      <c r="MDP1" s="20"/>
      <c r="MDQ1" s="20"/>
      <c r="MDS1" s="20"/>
      <c r="MDT1" s="20"/>
      <c r="MED1" s="2"/>
      <c r="MEE1" s="20"/>
      <c r="MEF1" s="20"/>
      <c r="MEG1" s="20"/>
      <c r="MEI1" s="20"/>
      <c r="MEJ1" s="20"/>
      <c r="MET1" s="2"/>
      <c r="MEU1" s="20"/>
      <c r="MEV1" s="20"/>
      <c r="MEW1" s="20"/>
      <c r="MEY1" s="20"/>
      <c r="MEZ1" s="20"/>
      <c r="MFJ1" s="2"/>
      <c r="MFK1" s="20"/>
      <c r="MFL1" s="20"/>
      <c r="MFM1" s="20"/>
      <c r="MFO1" s="20"/>
      <c r="MFP1" s="20"/>
      <c r="MFZ1" s="2"/>
      <c r="MGA1" s="20"/>
      <c r="MGB1" s="20"/>
      <c r="MGC1" s="20"/>
      <c r="MGE1" s="20"/>
      <c r="MGF1" s="20"/>
      <c r="MGP1" s="2"/>
      <c r="MGQ1" s="20"/>
      <c r="MGR1" s="20"/>
      <c r="MGS1" s="20"/>
      <c r="MGU1" s="20"/>
      <c r="MGV1" s="20"/>
      <c r="MHF1" s="2"/>
      <c r="MHG1" s="20"/>
      <c r="MHH1" s="20"/>
      <c r="MHI1" s="20"/>
      <c r="MHK1" s="20"/>
      <c r="MHL1" s="20"/>
      <c r="MHV1" s="2"/>
      <c r="MHW1" s="20"/>
      <c r="MHX1" s="20"/>
      <c r="MHY1" s="20"/>
      <c r="MIA1" s="20"/>
      <c r="MIB1" s="20"/>
      <c r="MIL1" s="2"/>
      <c r="MIM1" s="20"/>
      <c r="MIN1" s="20"/>
      <c r="MIO1" s="20"/>
      <c r="MIQ1" s="20"/>
      <c r="MIR1" s="20"/>
      <c r="MJB1" s="2"/>
      <c r="MJC1" s="20"/>
      <c r="MJD1" s="20"/>
      <c r="MJE1" s="20"/>
      <c r="MJG1" s="20"/>
      <c r="MJH1" s="20"/>
      <c r="MJR1" s="2"/>
      <c r="MJS1" s="20"/>
      <c r="MJT1" s="20"/>
      <c r="MJU1" s="20"/>
      <c r="MJW1" s="20"/>
      <c r="MJX1" s="20"/>
      <c r="MKH1" s="2"/>
      <c r="MKI1" s="20"/>
      <c r="MKJ1" s="20"/>
      <c r="MKK1" s="20"/>
      <c r="MKM1" s="20"/>
      <c r="MKN1" s="20"/>
      <c r="MKX1" s="2"/>
      <c r="MKY1" s="20"/>
      <c r="MKZ1" s="20"/>
      <c r="MLA1" s="20"/>
      <c r="MLC1" s="20"/>
      <c r="MLD1" s="20"/>
      <c r="MLN1" s="2"/>
      <c r="MLO1" s="20"/>
      <c r="MLP1" s="20"/>
      <c r="MLQ1" s="20"/>
      <c r="MLS1" s="20"/>
      <c r="MLT1" s="20"/>
      <c r="MMD1" s="2"/>
      <c r="MME1" s="20"/>
      <c r="MMF1" s="20"/>
      <c r="MMG1" s="20"/>
      <c r="MMI1" s="20"/>
      <c r="MMJ1" s="20"/>
      <c r="MMT1" s="2"/>
      <c r="MMU1" s="20"/>
      <c r="MMV1" s="20"/>
      <c r="MMW1" s="20"/>
      <c r="MMY1" s="20"/>
      <c r="MMZ1" s="20"/>
      <c r="MNJ1" s="2"/>
      <c r="MNK1" s="20"/>
      <c r="MNL1" s="20"/>
      <c r="MNM1" s="20"/>
      <c r="MNO1" s="20"/>
      <c r="MNP1" s="20"/>
      <c r="MNZ1" s="2"/>
      <c r="MOA1" s="20"/>
      <c r="MOB1" s="20"/>
      <c r="MOC1" s="20"/>
      <c r="MOE1" s="20"/>
      <c r="MOF1" s="20"/>
      <c r="MOP1" s="2"/>
      <c r="MOQ1" s="20"/>
      <c r="MOR1" s="20"/>
      <c r="MOS1" s="20"/>
      <c r="MOU1" s="20"/>
      <c r="MOV1" s="20"/>
      <c r="MPF1" s="2"/>
      <c r="MPG1" s="20"/>
      <c r="MPH1" s="20"/>
      <c r="MPI1" s="20"/>
      <c r="MPK1" s="20"/>
      <c r="MPL1" s="20"/>
      <c r="MPV1" s="2"/>
      <c r="MPW1" s="20"/>
      <c r="MPX1" s="20"/>
      <c r="MPY1" s="20"/>
      <c r="MQA1" s="20"/>
      <c r="MQB1" s="20"/>
      <c r="MQL1" s="2"/>
      <c r="MQM1" s="20"/>
      <c r="MQN1" s="20"/>
      <c r="MQO1" s="20"/>
      <c r="MQQ1" s="20"/>
      <c r="MQR1" s="20"/>
      <c r="MRB1" s="2"/>
      <c r="MRC1" s="20"/>
      <c r="MRD1" s="20"/>
      <c r="MRE1" s="20"/>
      <c r="MRG1" s="20"/>
      <c r="MRH1" s="20"/>
      <c r="MRR1" s="2"/>
      <c r="MRS1" s="20"/>
      <c r="MRT1" s="20"/>
      <c r="MRU1" s="20"/>
      <c r="MRW1" s="20"/>
      <c r="MRX1" s="20"/>
      <c r="MSH1" s="2"/>
      <c r="MSI1" s="20"/>
      <c r="MSJ1" s="20"/>
      <c r="MSK1" s="20"/>
      <c r="MSM1" s="20"/>
      <c r="MSN1" s="20"/>
      <c r="MSX1" s="2"/>
      <c r="MSY1" s="20"/>
      <c r="MSZ1" s="20"/>
      <c r="MTA1" s="20"/>
      <c r="MTC1" s="20"/>
      <c r="MTD1" s="20"/>
      <c r="MTN1" s="2"/>
      <c r="MTO1" s="20"/>
      <c r="MTP1" s="20"/>
      <c r="MTQ1" s="20"/>
      <c r="MTS1" s="20"/>
      <c r="MTT1" s="20"/>
      <c r="MUD1" s="2"/>
      <c r="MUE1" s="20"/>
      <c r="MUF1" s="20"/>
      <c r="MUG1" s="20"/>
      <c r="MUI1" s="20"/>
      <c r="MUJ1" s="20"/>
      <c r="MUT1" s="2"/>
      <c r="MUU1" s="20"/>
      <c r="MUV1" s="20"/>
      <c r="MUW1" s="20"/>
      <c r="MUY1" s="20"/>
      <c r="MUZ1" s="20"/>
      <c r="MVJ1" s="2"/>
      <c r="MVK1" s="20"/>
      <c r="MVL1" s="20"/>
      <c r="MVM1" s="20"/>
      <c r="MVO1" s="20"/>
      <c r="MVP1" s="20"/>
      <c r="MVZ1" s="2"/>
      <c r="MWA1" s="20"/>
      <c r="MWB1" s="20"/>
      <c r="MWC1" s="20"/>
      <c r="MWE1" s="20"/>
      <c r="MWF1" s="20"/>
      <c r="MWP1" s="2"/>
      <c r="MWQ1" s="20"/>
      <c r="MWR1" s="20"/>
      <c r="MWS1" s="20"/>
      <c r="MWU1" s="20"/>
      <c r="MWV1" s="20"/>
      <c r="MXF1" s="2"/>
      <c r="MXG1" s="20"/>
      <c r="MXH1" s="20"/>
      <c r="MXI1" s="20"/>
      <c r="MXK1" s="20"/>
      <c r="MXL1" s="20"/>
      <c r="MXV1" s="2"/>
      <c r="MXW1" s="20"/>
      <c r="MXX1" s="20"/>
      <c r="MXY1" s="20"/>
      <c r="MYA1" s="20"/>
      <c r="MYB1" s="20"/>
      <c r="MYL1" s="2"/>
      <c r="MYM1" s="20"/>
      <c r="MYN1" s="20"/>
      <c r="MYO1" s="20"/>
      <c r="MYQ1" s="20"/>
      <c r="MYR1" s="20"/>
      <c r="MZB1" s="2"/>
      <c r="MZC1" s="20"/>
      <c r="MZD1" s="20"/>
      <c r="MZE1" s="20"/>
      <c r="MZG1" s="20"/>
      <c r="MZH1" s="20"/>
      <c r="MZR1" s="2"/>
      <c r="MZS1" s="20"/>
      <c r="MZT1" s="20"/>
      <c r="MZU1" s="20"/>
      <c r="MZW1" s="20"/>
      <c r="MZX1" s="20"/>
      <c r="NAH1" s="2"/>
      <c r="NAI1" s="20"/>
      <c r="NAJ1" s="20"/>
      <c r="NAK1" s="20"/>
      <c r="NAM1" s="20"/>
      <c r="NAN1" s="20"/>
      <c r="NAX1" s="2"/>
      <c r="NAY1" s="20"/>
      <c r="NAZ1" s="20"/>
      <c r="NBA1" s="20"/>
      <c r="NBC1" s="20"/>
      <c r="NBD1" s="20"/>
      <c r="NBN1" s="2"/>
      <c r="NBO1" s="20"/>
      <c r="NBP1" s="20"/>
      <c r="NBQ1" s="20"/>
      <c r="NBS1" s="20"/>
      <c r="NBT1" s="20"/>
      <c r="NCD1" s="2"/>
      <c r="NCE1" s="20"/>
      <c r="NCF1" s="20"/>
      <c r="NCG1" s="20"/>
      <c r="NCI1" s="20"/>
      <c r="NCJ1" s="20"/>
      <c r="NCT1" s="2"/>
      <c r="NCU1" s="20"/>
      <c r="NCV1" s="20"/>
      <c r="NCW1" s="20"/>
      <c r="NCY1" s="20"/>
      <c r="NCZ1" s="20"/>
      <c r="NDJ1" s="2"/>
      <c r="NDK1" s="20"/>
      <c r="NDL1" s="20"/>
      <c r="NDM1" s="20"/>
      <c r="NDO1" s="20"/>
      <c r="NDP1" s="20"/>
      <c r="NDZ1" s="2"/>
      <c r="NEA1" s="20"/>
      <c r="NEB1" s="20"/>
      <c r="NEC1" s="20"/>
      <c r="NEE1" s="20"/>
      <c r="NEF1" s="20"/>
      <c r="NEP1" s="2"/>
      <c r="NEQ1" s="20"/>
      <c r="NER1" s="20"/>
      <c r="NES1" s="20"/>
      <c r="NEU1" s="20"/>
      <c r="NEV1" s="20"/>
      <c r="NFF1" s="2"/>
      <c r="NFG1" s="20"/>
      <c r="NFH1" s="20"/>
      <c r="NFI1" s="20"/>
      <c r="NFK1" s="20"/>
      <c r="NFL1" s="20"/>
      <c r="NFV1" s="2"/>
      <c r="NFW1" s="20"/>
      <c r="NFX1" s="20"/>
      <c r="NFY1" s="20"/>
      <c r="NGA1" s="20"/>
      <c r="NGB1" s="20"/>
      <c r="NGL1" s="2"/>
      <c r="NGM1" s="20"/>
      <c r="NGN1" s="20"/>
      <c r="NGO1" s="20"/>
      <c r="NGQ1" s="20"/>
      <c r="NGR1" s="20"/>
      <c r="NHB1" s="2"/>
      <c r="NHC1" s="20"/>
      <c r="NHD1" s="20"/>
      <c r="NHE1" s="20"/>
      <c r="NHG1" s="20"/>
      <c r="NHH1" s="20"/>
      <c r="NHR1" s="2"/>
      <c r="NHS1" s="20"/>
      <c r="NHT1" s="20"/>
      <c r="NHU1" s="20"/>
      <c r="NHW1" s="20"/>
      <c r="NHX1" s="20"/>
      <c r="NIH1" s="2"/>
      <c r="NII1" s="20"/>
      <c r="NIJ1" s="20"/>
      <c r="NIK1" s="20"/>
      <c r="NIM1" s="20"/>
      <c r="NIN1" s="20"/>
      <c r="NIX1" s="2"/>
      <c r="NIY1" s="20"/>
      <c r="NIZ1" s="20"/>
      <c r="NJA1" s="20"/>
      <c r="NJC1" s="20"/>
      <c r="NJD1" s="20"/>
      <c r="NJN1" s="2"/>
      <c r="NJO1" s="20"/>
      <c r="NJP1" s="20"/>
      <c r="NJQ1" s="20"/>
      <c r="NJS1" s="20"/>
      <c r="NJT1" s="20"/>
      <c r="NKD1" s="2"/>
      <c r="NKE1" s="20"/>
      <c r="NKF1" s="20"/>
      <c r="NKG1" s="20"/>
      <c r="NKI1" s="20"/>
      <c r="NKJ1" s="20"/>
      <c r="NKT1" s="2"/>
      <c r="NKU1" s="20"/>
      <c r="NKV1" s="20"/>
      <c r="NKW1" s="20"/>
      <c r="NKY1" s="20"/>
      <c r="NKZ1" s="20"/>
      <c r="NLJ1" s="2"/>
      <c r="NLK1" s="20"/>
      <c r="NLL1" s="20"/>
      <c r="NLM1" s="20"/>
      <c r="NLO1" s="20"/>
      <c r="NLP1" s="20"/>
      <c r="NLZ1" s="2"/>
      <c r="NMA1" s="20"/>
      <c r="NMB1" s="20"/>
      <c r="NMC1" s="20"/>
      <c r="NME1" s="20"/>
      <c r="NMF1" s="20"/>
      <c r="NMP1" s="2"/>
      <c r="NMQ1" s="20"/>
      <c r="NMR1" s="20"/>
      <c r="NMS1" s="20"/>
      <c r="NMU1" s="20"/>
      <c r="NMV1" s="20"/>
      <c r="NNF1" s="2"/>
      <c r="NNG1" s="20"/>
      <c r="NNH1" s="20"/>
      <c r="NNI1" s="20"/>
      <c r="NNK1" s="20"/>
      <c r="NNL1" s="20"/>
      <c r="NNV1" s="2"/>
      <c r="NNW1" s="20"/>
      <c r="NNX1" s="20"/>
      <c r="NNY1" s="20"/>
      <c r="NOA1" s="20"/>
      <c r="NOB1" s="20"/>
      <c r="NOL1" s="2"/>
      <c r="NOM1" s="20"/>
      <c r="NON1" s="20"/>
      <c r="NOO1" s="20"/>
      <c r="NOQ1" s="20"/>
      <c r="NOR1" s="20"/>
      <c r="NPB1" s="2"/>
      <c r="NPC1" s="20"/>
      <c r="NPD1" s="20"/>
      <c r="NPE1" s="20"/>
      <c r="NPG1" s="20"/>
      <c r="NPH1" s="20"/>
      <c r="NPR1" s="2"/>
      <c r="NPS1" s="20"/>
      <c r="NPT1" s="20"/>
      <c r="NPU1" s="20"/>
      <c r="NPW1" s="20"/>
      <c r="NPX1" s="20"/>
      <c r="NQH1" s="2"/>
      <c r="NQI1" s="20"/>
      <c r="NQJ1" s="20"/>
      <c r="NQK1" s="20"/>
      <c r="NQM1" s="20"/>
      <c r="NQN1" s="20"/>
      <c r="NQX1" s="2"/>
      <c r="NQY1" s="20"/>
      <c r="NQZ1" s="20"/>
      <c r="NRA1" s="20"/>
      <c r="NRC1" s="20"/>
      <c r="NRD1" s="20"/>
      <c r="NRN1" s="2"/>
      <c r="NRO1" s="20"/>
      <c r="NRP1" s="20"/>
      <c r="NRQ1" s="20"/>
      <c r="NRS1" s="20"/>
      <c r="NRT1" s="20"/>
      <c r="NSD1" s="2"/>
      <c r="NSE1" s="20"/>
      <c r="NSF1" s="20"/>
      <c r="NSG1" s="20"/>
      <c r="NSI1" s="20"/>
      <c r="NSJ1" s="20"/>
      <c r="NST1" s="2"/>
      <c r="NSU1" s="20"/>
      <c r="NSV1" s="20"/>
      <c r="NSW1" s="20"/>
      <c r="NSY1" s="20"/>
      <c r="NSZ1" s="20"/>
      <c r="NTJ1" s="2"/>
      <c r="NTK1" s="20"/>
      <c r="NTL1" s="20"/>
      <c r="NTM1" s="20"/>
      <c r="NTO1" s="20"/>
      <c r="NTP1" s="20"/>
      <c r="NTZ1" s="2"/>
      <c r="NUA1" s="20"/>
      <c r="NUB1" s="20"/>
      <c r="NUC1" s="20"/>
      <c r="NUE1" s="20"/>
      <c r="NUF1" s="20"/>
      <c r="NUP1" s="2"/>
      <c r="NUQ1" s="20"/>
      <c r="NUR1" s="20"/>
      <c r="NUS1" s="20"/>
      <c r="NUU1" s="20"/>
      <c r="NUV1" s="20"/>
      <c r="NVF1" s="2"/>
      <c r="NVG1" s="20"/>
      <c r="NVH1" s="20"/>
      <c r="NVI1" s="20"/>
      <c r="NVK1" s="20"/>
      <c r="NVL1" s="20"/>
      <c r="NVV1" s="2"/>
      <c r="NVW1" s="20"/>
      <c r="NVX1" s="20"/>
      <c r="NVY1" s="20"/>
      <c r="NWA1" s="20"/>
      <c r="NWB1" s="20"/>
      <c r="NWL1" s="2"/>
      <c r="NWM1" s="20"/>
      <c r="NWN1" s="20"/>
      <c r="NWO1" s="20"/>
      <c r="NWQ1" s="20"/>
      <c r="NWR1" s="20"/>
      <c r="NXB1" s="2"/>
      <c r="NXC1" s="20"/>
      <c r="NXD1" s="20"/>
      <c r="NXE1" s="20"/>
      <c r="NXG1" s="20"/>
      <c r="NXH1" s="20"/>
      <c r="NXR1" s="2"/>
      <c r="NXS1" s="20"/>
      <c r="NXT1" s="20"/>
      <c r="NXU1" s="20"/>
      <c r="NXW1" s="20"/>
      <c r="NXX1" s="20"/>
      <c r="NYH1" s="2"/>
      <c r="NYI1" s="20"/>
      <c r="NYJ1" s="20"/>
      <c r="NYK1" s="20"/>
      <c r="NYM1" s="20"/>
      <c r="NYN1" s="20"/>
      <c r="NYX1" s="2"/>
      <c r="NYY1" s="20"/>
      <c r="NYZ1" s="20"/>
      <c r="NZA1" s="20"/>
      <c r="NZC1" s="20"/>
      <c r="NZD1" s="20"/>
      <c r="NZN1" s="2"/>
      <c r="NZO1" s="20"/>
      <c r="NZP1" s="20"/>
      <c r="NZQ1" s="20"/>
      <c r="NZS1" s="20"/>
      <c r="NZT1" s="20"/>
      <c r="OAD1" s="2"/>
      <c r="OAE1" s="20"/>
      <c r="OAF1" s="20"/>
      <c r="OAG1" s="20"/>
      <c r="OAI1" s="20"/>
      <c r="OAJ1" s="20"/>
      <c r="OAT1" s="2"/>
      <c r="OAU1" s="20"/>
      <c r="OAV1" s="20"/>
      <c r="OAW1" s="20"/>
      <c r="OAY1" s="20"/>
      <c r="OAZ1" s="20"/>
      <c r="OBJ1" s="2"/>
      <c r="OBK1" s="20"/>
      <c r="OBL1" s="20"/>
      <c r="OBM1" s="20"/>
      <c r="OBO1" s="20"/>
      <c r="OBP1" s="20"/>
      <c r="OBZ1" s="2"/>
      <c r="OCA1" s="20"/>
      <c r="OCB1" s="20"/>
      <c r="OCC1" s="20"/>
      <c r="OCE1" s="20"/>
      <c r="OCF1" s="20"/>
      <c r="OCP1" s="2"/>
      <c r="OCQ1" s="20"/>
      <c r="OCR1" s="20"/>
      <c r="OCS1" s="20"/>
      <c r="OCU1" s="20"/>
      <c r="OCV1" s="20"/>
      <c r="ODF1" s="2"/>
      <c r="ODG1" s="20"/>
      <c r="ODH1" s="20"/>
      <c r="ODI1" s="20"/>
      <c r="ODK1" s="20"/>
      <c r="ODL1" s="20"/>
      <c r="ODV1" s="2"/>
      <c r="ODW1" s="20"/>
      <c r="ODX1" s="20"/>
      <c r="ODY1" s="20"/>
      <c r="OEA1" s="20"/>
      <c r="OEB1" s="20"/>
      <c r="OEL1" s="2"/>
      <c r="OEM1" s="20"/>
      <c r="OEN1" s="20"/>
      <c r="OEO1" s="20"/>
      <c r="OEQ1" s="20"/>
      <c r="OER1" s="20"/>
      <c r="OFB1" s="2"/>
      <c r="OFC1" s="20"/>
      <c r="OFD1" s="20"/>
      <c r="OFE1" s="20"/>
      <c r="OFG1" s="20"/>
      <c r="OFH1" s="20"/>
      <c r="OFR1" s="2"/>
      <c r="OFS1" s="20"/>
      <c r="OFT1" s="20"/>
      <c r="OFU1" s="20"/>
      <c r="OFW1" s="20"/>
      <c r="OFX1" s="20"/>
      <c r="OGH1" s="2"/>
      <c r="OGI1" s="20"/>
      <c r="OGJ1" s="20"/>
      <c r="OGK1" s="20"/>
      <c r="OGM1" s="20"/>
      <c r="OGN1" s="20"/>
      <c r="OGX1" s="2"/>
      <c r="OGY1" s="20"/>
      <c r="OGZ1" s="20"/>
      <c r="OHA1" s="20"/>
      <c r="OHC1" s="20"/>
      <c r="OHD1" s="20"/>
      <c r="OHN1" s="2"/>
      <c r="OHO1" s="20"/>
      <c r="OHP1" s="20"/>
      <c r="OHQ1" s="20"/>
      <c r="OHS1" s="20"/>
      <c r="OHT1" s="20"/>
      <c r="OID1" s="2"/>
      <c r="OIE1" s="20"/>
      <c r="OIF1" s="20"/>
      <c r="OIG1" s="20"/>
      <c r="OII1" s="20"/>
      <c r="OIJ1" s="20"/>
      <c r="OIT1" s="2"/>
      <c r="OIU1" s="20"/>
      <c r="OIV1" s="20"/>
      <c r="OIW1" s="20"/>
      <c r="OIY1" s="20"/>
      <c r="OIZ1" s="20"/>
      <c r="OJJ1" s="2"/>
      <c r="OJK1" s="20"/>
      <c r="OJL1" s="20"/>
      <c r="OJM1" s="20"/>
      <c r="OJO1" s="20"/>
      <c r="OJP1" s="20"/>
      <c r="OJZ1" s="2"/>
      <c r="OKA1" s="20"/>
      <c r="OKB1" s="20"/>
      <c r="OKC1" s="20"/>
      <c r="OKE1" s="20"/>
      <c r="OKF1" s="20"/>
      <c r="OKP1" s="2"/>
      <c r="OKQ1" s="20"/>
      <c r="OKR1" s="20"/>
      <c r="OKS1" s="20"/>
      <c r="OKU1" s="20"/>
      <c r="OKV1" s="20"/>
      <c r="OLF1" s="2"/>
      <c r="OLG1" s="20"/>
      <c r="OLH1" s="20"/>
      <c r="OLI1" s="20"/>
      <c r="OLK1" s="20"/>
      <c r="OLL1" s="20"/>
      <c r="OLV1" s="2"/>
      <c r="OLW1" s="20"/>
      <c r="OLX1" s="20"/>
      <c r="OLY1" s="20"/>
      <c r="OMA1" s="20"/>
      <c r="OMB1" s="20"/>
      <c r="OML1" s="2"/>
      <c r="OMM1" s="20"/>
      <c r="OMN1" s="20"/>
      <c r="OMO1" s="20"/>
      <c r="OMQ1" s="20"/>
      <c r="OMR1" s="20"/>
      <c r="ONB1" s="2"/>
      <c r="ONC1" s="20"/>
      <c r="OND1" s="20"/>
      <c r="ONE1" s="20"/>
      <c r="ONG1" s="20"/>
      <c r="ONH1" s="20"/>
      <c r="ONR1" s="2"/>
      <c r="ONS1" s="20"/>
      <c r="ONT1" s="20"/>
      <c r="ONU1" s="20"/>
      <c r="ONW1" s="20"/>
      <c r="ONX1" s="20"/>
      <c r="OOH1" s="2"/>
      <c r="OOI1" s="20"/>
      <c r="OOJ1" s="20"/>
      <c r="OOK1" s="20"/>
      <c r="OOM1" s="20"/>
      <c r="OON1" s="20"/>
      <c r="OOX1" s="2"/>
      <c r="OOY1" s="20"/>
      <c r="OOZ1" s="20"/>
      <c r="OPA1" s="20"/>
      <c r="OPC1" s="20"/>
      <c r="OPD1" s="20"/>
      <c r="OPN1" s="2"/>
      <c r="OPO1" s="20"/>
      <c r="OPP1" s="20"/>
      <c r="OPQ1" s="20"/>
      <c r="OPS1" s="20"/>
      <c r="OPT1" s="20"/>
      <c r="OQD1" s="2"/>
      <c r="OQE1" s="20"/>
      <c r="OQF1" s="20"/>
      <c r="OQG1" s="20"/>
      <c r="OQI1" s="20"/>
      <c r="OQJ1" s="20"/>
      <c r="OQT1" s="2"/>
      <c r="OQU1" s="20"/>
      <c r="OQV1" s="20"/>
      <c r="OQW1" s="20"/>
      <c r="OQY1" s="20"/>
      <c r="OQZ1" s="20"/>
      <c r="ORJ1" s="2"/>
      <c r="ORK1" s="20"/>
      <c r="ORL1" s="20"/>
      <c r="ORM1" s="20"/>
      <c r="ORO1" s="20"/>
      <c r="ORP1" s="20"/>
      <c r="ORZ1" s="2"/>
      <c r="OSA1" s="20"/>
      <c r="OSB1" s="20"/>
      <c r="OSC1" s="20"/>
      <c r="OSE1" s="20"/>
      <c r="OSF1" s="20"/>
      <c r="OSP1" s="2"/>
      <c r="OSQ1" s="20"/>
      <c r="OSR1" s="20"/>
      <c r="OSS1" s="20"/>
      <c r="OSU1" s="20"/>
      <c r="OSV1" s="20"/>
      <c r="OTF1" s="2"/>
      <c r="OTG1" s="20"/>
      <c r="OTH1" s="20"/>
      <c r="OTI1" s="20"/>
      <c r="OTK1" s="20"/>
      <c r="OTL1" s="20"/>
      <c r="OTV1" s="2"/>
      <c r="OTW1" s="20"/>
      <c r="OTX1" s="20"/>
      <c r="OTY1" s="20"/>
      <c r="OUA1" s="20"/>
      <c r="OUB1" s="20"/>
      <c r="OUL1" s="2"/>
      <c r="OUM1" s="20"/>
      <c r="OUN1" s="20"/>
      <c r="OUO1" s="20"/>
      <c r="OUQ1" s="20"/>
      <c r="OUR1" s="20"/>
      <c r="OVB1" s="2"/>
      <c r="OVC1" s="20"/>
      <c r="OVD1" s="20"/>
      <c r="OVE1" s="20"/>
      <c r="OVG1" s="20"/>
      <c r="OVH1" s="20"/>
      <c r="OVR1" s="2"/>
      <c r="OVS1" s="20"/>
      <c r="OVT1" s="20"/>
      <c r="OVU1" s="20"/>
      <c r="OVW1" s="20"/>
      <c r="OVX1" s="20"/>
      <c r="OWH1" s="2"/>
      <c r="OWI1" s="20"/>
      <c r="OWJ1" s="20"/>
      <c r="OWK1" s="20"/>
      <c r="OWM1" s="20"/>
      <c r="OWN1" s="20"/>
      <c r="OWX1" s="2"/>
      <c r="OWY1" s="20"/>
      <c r="OWZ1" s="20"/>
      <c r="OXA1" s="20"/>
      <c r="OXC1" s="20"/>
      <c r="OXD1" s="20"/>
      <c r="OXN1" s="2"/>
      <c r="OXO1" s="20"/>
      <c r="OXP1" s="20"/>
      <c r="OXQ1" s="20"/>
      <c r="OXS1" s="20"/>
      <c r="OXT1" s="20"/>
      <c r="OYD1" s="2"/>
      <c r="OYE1" s="20"/>
      <c r="OYF1" s="20"/>
      <c r="OYG1" s="20"/>
      <c r="OYI1" s="20"/>
      <c r="OYJ1" s="20"/>
      <c r="OYT1" s="2"/>
      <c r="OYU1" s="20"/>
      <c r="OYV1" s="20"/>
      <c r="OYW1" s="20"/>
      <c r="OYY1" s="20"/>
      <c r="OYZ1" s="20"/>
      <c r="OZJ1" s="2"/>
      <c r="OZK1" s="20"/>
      <c r="OZL1" s="20"/>
      <c r="OZM1" s="20"/>
      <c r="OZO1" s="20"/>
      <c r="OZP1" s="20"/>
      <c r="OZZ1" s="2"/>
      <c r="PAA1" s="20"/>
      <c r="PAB1" s="20"/>
      <c r="PAC1" s="20"/>
      <c r="PAE1" s="20"/>
      <c r="PAF1" s="20"/>
      <c r="PAP1" s="2"/>
      <c r="PAQ1" s="20"/>
      <c r="PAR1" s="20"/>
      <c r="PAS1" s="20"/>
      <c r="PAU1" s="20"/>
      <c r="PAV1" s="20"/>
      <c r="PBF1" s="2"/>
      <c r="PBG1" s="20"/>
      <c r="PBH1" s="20"/>
      <c r="PBI1" s="20"/>
      <c r="PBK1" s="20"/>
      <c r="PBL1" s="20"/>
      <c r="PBV1" s="2"/>
      <c r="PBW1" s="20"/>
      <c r="PBX1" s="20"/>
      <c r="PBY1" s="20"/>
      <c r="PCA1" s="20"/>
      <c r="PCB1" s="20"/>
      <c r="PCL1" s="2"/>
      <c r="PCM1" s="20"/>
      <c r="PCN1" s="20"/>
      <c r="PCO1" s="20"/>
      <c r="PCQ1" s="20"/>
      <c r="PCR1" s="20"/>
      <c r="PDB1" s="2"/>
      <c r="PDC1" s="20"/>
      <c r="PDD1" s="20"/>
      <c r="PDE1" s="20"/>
      <c r="PDG1" s="20"/>
      <c r="PDH1" s="20"/>
      <c r="PDR1" s="2"/>
      <c r="PDS1" s="20"/>
      <c r="PDT1" s="20"/>
      <c r="PDU1" s="20"/>
      <c r="PDW1" s="20"/>
      <c r="PDX1" s="20"/>
      <c r="PEH1" s="2"/>
      <c r="PEI1" s="20"/>
      <c r="PEJ1" s="20"/>
      <c r="PEK1" s="20"/>
      <c r="PEM1" s="20"/>
      <c r="PEN1" s="20"/>
      <c r="PEX1" s="2"/>
      <c r="PEY1" s="20"/>
      <c r="PEZ1" s="20"/>
      <c r="PFA1" s="20"/>
      <c r="PFC1" s="20"/>
      <c r="PFD1" s="20"/>
      <c r="PFN1" s="2"/>
      <c r="PFO1" s="20"/>
      <c r="PFP1" s="20"/>
      <c r="PFQ1" s="20"/>
      <c r="PFS1" s="20"/>
      <c r="PFT1" s="20"/>
      <c r="PGD1" s="2"/>
      <c r="PGE1" s="20"/>
      <c r="PGF1" s="20"/>
      <c r="PGG1" s="20"/>
      <c r="PGI1" s="20"/>
      <c r="PGJ1" s="20"/>
      <c r="PGT1" s="2"/>
      <c r="PGU1" s="20"/>
      <c r="PGV1" s="20"/>
      <c r="PGW1" s="20"/>
      <c r="PGY1" s="20"/>
      <c r="PGZ1" s="20"/>
      <c r="PHJ1" s="2"/>
      <c r="PHK1" s="20"/>
      <c r="PHL1" s="20"/>
      <c r="PHM1" s="20"/>
      <c r="PHO1" s="20"/>
      <c r="PHP1" s="20"/>
      <c r="PHZ1" s="2"/>
      <c r="PIA1" s="20"/>
      <c r="PIB1" s="20"/>
      <c r="PIC1" s="20"/>
      <c r="PIE1" s="20"/>
      <c r="PIF1" s="20"/>
      <c r="PIP1" s="2"/>
      <c r="PIQ1" s="20"/>
      <c r="PIR1" s="20"/>
      <c r="PIS1" s="20"/>
      <c r="PIU1" s="20"/>
      <c r="PIV1" s="20"/>
      <c r="PJF1" s="2"/>
      <c r="PJG1" s="20"/>
      <c r="PJH1" s="20"/>
      <c r="PJI1" s="20"/>
      <c r="PJK1" s="20"/>
      <c r="PJL1" s="20"/>
      <c r="PJV1" s="2"/>
      <c r="PJW1" s="20"/>
      <c r="PJX1" s="20"/>
      <c r="PJY1" s="20"/>
      <c r="PKA1" s="20"/>
      <c r="PKB1" s="20"/>
      <c r="PKL1" s="2"/>
      <c r="PKM1" s="20"/>
      <c r="PKN1" s="20"/>
      <c r="PKO1" s="20"/>
      <c r="PKQ1" s="20"/>
      <c r="PKR1" s="20"/>
      <c r="PLB1" s="2"/>
      <c r="PLC1" s="20"/>
      <c r="PLD1" s="20"/>
      <c r="PLE1" s="20"/>
      <c r="PLG1" s="20"/>
      <c r="PLH1" s="20"/>
      <c r="PLR1" s="2"/>
      <c r="PLS1" s="20"/>
      <c r="PLT1" s="20"/>
      <c r="PLU1" s="20"/>
      <c r="PLW1" s="20"/>
      <c r="PLX1" s="20"/>
      <c r="PMH1" s="2"/>
      <c r="PMI1" s="20"/>
      <c r="PMJ1" s="20"/>
      <c r="PMK1" s="20"/>
      <c r="PMM1" s="20"/>
      <c r="PMN1" s="20"/>
      <c r="PMX1" s="2"/>
      <c r="PMY1" s="20"/>
      <c r="PMZ1" s="20"/>
      <c r="PNA1" s="20"/>
      <c r="PNC1" s="20"/>
      <c r="PND1" s="20"/>
      <c r="PNN1" s="2"/>
      <c r="PNO1" s="20"/>
      <c r="PNP1" s="20"/>
      <c r="PNQ1" s="20"/>
      <c r="PNS1" s="20"/>
      <c r="PNT1" s="20"/>
      <c r="POD1" s="2"/>
      <c r="POE1" s="20"/>
      <c r="POF1" s="20"/>
      <c r="POG1" s="20"/>
      <c r="POI1" s="20"/>
      <c r="POJ1" s="20"/>
      <c r="POT1" s="2"/>
      <c r="POU1" s="20"/>
      <c r="POV1" s="20"/>
      <c r="POW1" s="20"/>
      <c r="POY1" s="20"/>
      <c r="POZ1" s="20"/>
      <c r="PPJ1" s="2"/>
      <c r="PPK1" s="20"/>
      <c r="PPL1" s="20"/>
      <c r="PPM1" s="20"/>
      <c r="PPO1" s="20"/>
      <c r="PPP1" s="20"/>
      <c r="PPZ1" s="2"/>
      <c r="PQA1" s="20"/>
      <c r="PQB1" s="20"/>
      <c r="PQC1" s="20"/>
      <c r="PQE1" s="20"/>
      <c r="PQF1" s="20"/>
      <c r="PQP1" s="2"/>
      <c r="PQQ1" s="20"/>
      <c r="PQR1" s="20"/>
      <c r="PQS1" s="20"/>
      <c r="PQU1" s="20"/>
      <c r="PQV1" s="20"/>
      <c r="PRF1" s="2"/>
      <c r="PRG1" s="20"/>
      <c r="PRH1" s="20"/>
      <c r="PRI1" s="20"/>
      <c r="PRK1" s="20"/>
      <c r="PRL1" s="20"/>
      <c r="PRV1" s="2"/>
      <c r="PRW1" s="20"/>
      <c r="PRX1" s="20"/>
      <c r="PRY1" s="20"/>
      <c r="PSA1" s="20"/>
      <c r="PSB1" s="20"/>
      <c r="PSL1" s="2"/>
      <c r="PSM1" s="20"/>
      <c r="PSN1" s="20"/>
      <c r="PSO1" s="20"/>
      <c r="PSQ1" s="20"/>
      <c r="PSR1" s="20"/>
      <c r="PTB1" s="2"/>
      <c r="PTC1" s="20"/>
      <c r="PTD1" s="20"/>
      <c r="PTE1" s="20"/>
      <c r="PTG1" s="20"/>
      <c r="PTH1" s="20"/>
      <c r="PTR1" s="2"/>
      <c r="PTS1" s="20"/>
      <c r="PTT1" s="20"/>
      <c r="PTU1" s="20"/>
      <c r="PTW1" s="20"/>
      <c r="PTX1" s="20"/>
      <c r="PUH1" s="2"/>
      <c r="PUI1" s="20"/>
      <c r="PUJ1" s="20"/>
      <c r="PUK1" s="20"/>
      <c r="PUM1" s="20"/>
      <c r="PUN1" s="20"/>
      <c r="PUX1" s="2"/>
      <c r="PUY1" s="20"/>
      <c r="PUZ1" s="20"/>
      <c r="PVA1" s="20"/>
      <c r="PVC1" s="20"/>
      <c r="PVD1" s="20"/>
      <c r="PVN1" s="2"/>
      <c r="PVO1" s="20"/>
      <c r="PVP1" s="20"/>
      <c r="PVQ1" s="20"/>
      <c r="PVS1" s="20"/>
      <c r="PVT1" s="20"/>
      <c r="PWD1" s="2"/>
      <c r="PWE1" s="20"/>
      <c r="PWF1" s="20"/>
      <c r="PWG1" s="20"/>
      <c r="PWI1" s="20"/>
      <c r="PWJ1" s="20"/>
      <c r="PWT1" s="2"/>
      <c r="PWU1" s="20"/>
      <c r="PWV1" s="20"/>
      <c r="PWW1" s="20"/>
      <c r="PWY1" s="20"/>
      <c r="PWZ1" s="20"/>
      <c r="PXJ1" s="2"/>
      <c r="PXK1" s="20"/>
      <c r="PXL1" s="20"/>
      <c r="PXM1" s="20"/>
      <c r="PXO1" s="20"/>
      <c r="PXP1" s="20"/>
      <c r="PXZ1" s="2"/>
      <c r="PYA1" s="20"/>
      <c r="PYB1" s="20"/>
      <c r="PYC1" s="20"/>
      <c r="PYE1" s="20"/>
      <c r="PYF1" s="20"/>
      <c r="PYP1" s="2"/>
      <c r="PYQ1" s="20"/>
      <c r="PYR1" s="20"/>
      <c r="PYS1" s="20"/>
      <c r="PYU1" s="20"/>
      <c r="PYV1" s="20"/>
      <c r="PZF1" s="2"/>
      <c r="PZG1" s="20"/>
      <c r="PZH1" s="20"/>
      <c r="PZI1" s="20"/>
      <c r="PZK1" s="20"/>
      <c r="PZL1" s="20"/>
      <c r="PZV1" s="2"/>
      <c r="PZW1" s="20"/>
      <c r="PZX1" s="20"/>
      <c r="PZY1" s="20"/>
      <c r="QAA1" s="20"/>
      <c r="QAB1" s="20"/>
      <c r="QAL1" s="2"/>
      <c r="QAM1" s="20"/>
      <c r="QAN1" s="20"/>
      <c r="QAO1" s="20"/>
      <c r="QAQ1" s="20"/>
      <c r="QAR1" s="20"/>
      <c r="QBB1" s="2"/>
      <c r="QBC1" s="20"/>
      <c r="QBD1" s="20"/>
      <c r="QBE1" s="20"/>
      <c r="QBG1" s="20"/>
      <c r="QBH1" s="20"/>
      <c r="QBR1" s="2"/>
      <c r="QBS1" s="20"/>
      <c r="QBT1" s="20"/>
      <c r="QBU1" s="20"/>
      <c r="QBW1" s="20"/>
      <c r="QBX1" s="20"/>
      <c r="QCH1" s="2"/>
      <c r="QCI1" s="20"/>
      <c r="QCJ1" s="20"/>
      <c r="QCK1" s="20"/>
      <c r="QCM1" s="20"/>
      <c r="QCN1" s="20"/>
      <c r="QCX1" s="2"/>
      <c r="QCY1" s="20"/>
      <c r="QCZ1" s="20"/>
      <c r="QDA1" s="20"/>
      <c r="QDC1" s="20"/>
      <c r="QDD1" s="20"/>
      <c r="QDN1" s="2"/>
      <c r="QDO1" s="20"/>
      <c r="QDP1" s="20"/>
      <c r="QDQ1" s="20"/>
      <c r="QDS1" s="20"/>
      <c r="QDT1" s="20"/>
      <c r="QED1" s="2"/>
      <c r="QEE1" s="20"/>
      <c r="QEF1" s="20"/>
      <c r="QEG1" s="20"/>
      <c r="QEI1" s="20"/>
      <c r="QEJ1" s="20"/>
      <c r="QET1" s="2"/>
      <c r="QEU1" s="20"/>
      <c r="QEV1" s="20"/>
      <c r="QEW1" s="20"/>
      <c r="QEY1" s="20"/>
      <c r="QEZ1" s="20"/>
      <c r="QFJ1" s="2"/>
      <c r="QFK1" s="20"/>
      <c r="QFL1" s="20"/>
      <c r="QFM1" s="20"/>
      <c r="QFO1" s="20"/>
      <c r="QFP1" s="20"/>
      <c r="QFZ1" s="2"/>
      <c r="QGA1" s="20"/>
      <c r="QGB1" s="20"/>
      <c r="QGC1" s="20"/>
      <c r="QGE1" s="20"/>
      <c r="QGF1" s="20"/>
      <c r="QGP1" s="2"/>
      <c r="QGQ1" s="20"/>
      <c r="QGR1" s="20"/>
      <c r="QGS1" s="20"/>
      <c r="QGU1" s="20"/>
      <c r="QGV1" s="20"/>
      <c r="QHF1" s="2"/>
      <c r="QHG1" s="20"/>
      <c r="QHH1" s="20"/>
      <c r="QHI1" s="20"/>
      <c r="QHK1" s="20"/>
      <c r="QHL1" s="20"/>
      <c r="QHV1" s="2"/>
      <c r="QHW1" s="20"/>
      <c r="QHX1" s="20"/>
      <c r="QHY1" s="20"/>
      <c r="QIA1" s="20"/>
      <c r="QIB1" s="20"/>
      <c r="QIL1" s="2"/>
      <c r="QIM1" s="20"/>
      <c r="QIN1" s="20"/>
      <c r="QIO1" s="20"/>
      <c r="QIQ1" s="20"/>
      <c r="QIR1" s="20"/>
      <c r="QJB1" s="2"/>
      <c r="QJC1" s="20"/>
      <c r="QJD1" s="20"/>
      <c r="QJE1" s="20"/>
      <c r="QJG1" s="20"/>
      <c r="QJH1" s="20"/>
      <c r="QJR1" s="2"/>
      <c r="QJS1" s="20"/>
      <c r="QJT1" s="20"/>
      <c r="QJU1" s="20"/>
      <c r="QJW1" s="20"/>
      <c r="QJX1" s="20"/>
      <c r="QKH1" s="2"/>
      <c r="QKI1" s="20"/>
      <c r="QKJ1" s="20"/>
      <c r="QKK1" s="20"/>
      <c r="QKM1" s="20"/>
      <c r="QKN1" s="20"/>
      <c r="QKX1" s="2"/>
      <c r="QKY1" s="20"/>
      <c r="QKZ1" s="20"/>
      <c r="QLA1" s="20"/>
      <c r="QLC1" s="20"/>
      <c r="QLD1" s="20"/>
      <c r="QLN1" s="2"/>
      <c r="QLO1" s="20"/>
      <c r="QLP1" s="20"/>
      <c r="QLQ1" s="20"/>
      <c r="QLS1" s="20"/>
      <c r="QLT1" s="20"/>
      <c r="QMD1" s="2"/>
      <c r="QME1" s="20"/>
      <c r="QMF1" s="20"/>
      <c r="QMG1" s="20"/>
      <c r="QMI1" s="20"/>
      <c r="QMJ1" s="20"/>
      <c r="QMT1" s="2"/>
      <c r="QMU1" s="20"/>
      <c r="QMV1" s="20"/>
      <c r="QMW1" s="20"/>
      <c r="QMY1" s="20"/>
      <c r="QMZ1" s="20"/>
      <c r="QNJ1" s="2"/>
      <c r="QNK1" s="20"/>
      <c r="QNL1" s="20"/>
      <c r="QNM1" s="20"/>
      <c r="QNO1" s="20"/>
      <c r="QNP1" s="20"/>
      <c r="QNZ1" s="2"/>
      <c r="QOA1" s="20"/>
      <c r="QOB1" s="20"/>
      <c r="QOC1" s="20"/>
      <c r="QOE1" s="20"/>
      <c r="QOF1" s="20"/>
      <c r="QOP1" s="2"/>
      <c r="QOQ1" s="20"/>
      <c r="QOR1" s="20"/>
      <c r="QOS1" s="20"/>
      <c r="QOU1" s="20"/>
      <c r="QOV1" s="20"/>
      <c r="QPF1" s="2"/>
      <c r="QPG1" s="20"/>
      <c r="QPH1" s="20"/>
      <c r="QPI1" s="20"/>
      <c r="QPK1" s="20"/>
      <c r="QPL1" s="20"/>
      <c r="QPV1" s="2"/>
      <c r="QPW1" s="20"/>
      <c r="QPX1" s="20"/>
      <c r="QPY1" s="20"/>
      <c r="QQA1" s="20"/>
      <c r="QQB1" s="20"/>
      <c r="QQL1" s="2"/>
      <c r="QQM1" s="20"/>
      <c r="QQN1" s="20"/>
      <c r="QQO1" s="20"/>
      <c r="QQQ1" s="20"/>
      <c r="QQR1" s="20"/>
      <c r="QRB1" s="2"/>
      <c r="QRC1" s="20"/>
      <c r="QRD1" s="20"/>
      <c r="QRE1" s="20"/>
      <c r="QRG1" s="20"/>
      <c r="QRH1" s="20"/>
      <c r="QRR1" s="2"/>
      <c r="QRS1" s="20"/>
      <c r="QRT1" s="20"/>
      <c r="QRU1" s="20"/>
      <c r="QRW1" s="20"/>
      <c r="QRX1" s="20"/>
      <c r="QSH1" s="2"/>
      <c r="QSI1" s="20"/>
      <c r="QSJ1" s="20"/>
      <c r="QSK1" s="20"/>
      <c r="QSM1" s="20"/>
      <c r="QSN1" s="20"/>
      <c r="QSX1" s="2"/>
      <c r="QSY1" s="20"/>
      <c r="QSZ1" s="20"/>
      <c r="QTA1" s="20"/>
      <c r="QTC1" s="20"/>
      <c r="QTD1" s="20"/>
      <c r="QTN1" s="2"/>
      <c r="QTO1" s="20"/>
      <c r="QTP1" s="20"/>
      <c r="QTQ1" s="20"/>
      <c r="QTS1" s="20"/>
      <c r="QTT1" s="20"/>
      <c r="QUD1" s="2"/>
      <c r="QUE1" s="20"/>
      <c r="QUF1" s="20"/>
      <c r="QUG1" s="20"/>
      <c r="QUI1" s="20"/>
      <c r="QUJ1" s="20"/>
      <c r="QUT1" s="2"/>
      <c r="QUU1" s="20"/>
      <c r="QUV1" s="20"/>
      <c r="QUW1" s="20"/>
      <c r="QUY1" s="20"/>
      <c r="QUZ1" s="20"/>
      <c r="QVJ1" s="2"/>
      <c r="QVK1" s="20"/>
      <c r="QVL1" s="20"/>
      <c r="QVM1" s="20"/>
      <c r="QVO1" s="20"/>
      <c r="QVP1" s="20"/>
      <c r="QVZ1" s="2"/>
      <c r="QWA1" s="20"/>
      <c r="QWB1" s="20"/>
      <c r="QWC1" s="20"/>
      <c r="QWE1" s="20"/>
      <c r="QWF1" s="20"/>
      <c r="QWP1" s="2"/>
      <c r="QWQ1" s="20"/>
      <c r="QWR1" s="20"/>
      <c r="QWS1" s="20"/>
      <c r="QWU1" s="20"/>
      <c r="QWV1" s="20"/>
      <c r="QXF1" s="2"/>
      <c r="QXG1" s="20"/>
      <c r="QXH1" s="20"/>
      <c r="QXI1" s="20"/>
      <c r="QXK1" s="20"/>
      <c r="QXL1" s="20"/>
      <c r="QXV1" s="2"/>
      <c r="QXW1" s="20"/>
      <c r="QXX1" s="20"/>
      <c r="QXY1" s="20"/>
      <c r="QYA1" s="20"/>
      <c r="QYB1" s="20"/>
      <c r="QYL1" s="2"/>
      <c r="QYM1" s="20"/>
      <c r="QYN1" s="20"/>
      <c r="QYO1" s="20"/>
      <c r="QYQ1" s="20"/>
      <c r="QYR1" s="20"/>
      <c r="QZB1" s="2"/>
      <c r="QZC1" s="20"/>
      <c r="QZD1" s="20"/>
      <c r="QZE1" s="20"/>
      <c r="QZG1" s="20"/>
      <c r="QZH1" s="20"/>
      <c r="QZR1" s="2"/>
      <c r="QZS1" s="20"/>
      <c r="QZT1" s="20"/>
      <c r="QZU1" s="20"/>
      <c r="QZW1" s="20"/>
      <c r="QZX1" s="20"/>
      <c r="RAH1" s="2"/>
      <c r="RAI1" s="20"/>
      <c r="RAJ1" s="20"/>
      <c r="RAK1" s="20"/>
      <c r="RAM1" s="20"/>
      <c r="RAN1" s="20"/>
      <c r="RAX1" s="2"/>
      <c r="RAY1" s="20"/>
      <c r="RAZ1" s="20"/>
      <c r="RBA1" s="20"/>
      <c r="RBC1" s="20"/>
      <c r="RBD1" s="20"/>
      <c r="RBN1" s="2"/>
      <c r="RBO1" s="20"/>
      <c r="RBP1" s="20"/>
      <c r="RBQ1" s="20"/>
      <c r="RBS1" s="20"/>
      <c r="RBT1" s="20"/>
      <c r="RCD1" s="2"/>
      <c r="RCE1" s="20"/>
      <c r="RCF1" s="20"/>
      <c r="RCG1" s="20"/>
      <c r="RCI1" s="20"/>
      <c r="RCJ1" s="20"/>
      <c r="RCT1" s="2"/>
      <c r="RCU1" s="20"/>
      <c r="RCV1" s="20"/>
      <c r="RCW1" s="20"/>
      <c r="RCY1" s="20"/>
      <c r="RCZ1" s="20"/>
      <c r="RDJ1" s="2"/>
      <c r="RDK1" s="20"/>
      <c r="RDL1" s="20"/>
      <c r="RDM1" s="20"/>
      <c r="RDO1" s="20"/>
      <c r="RDP1" s="20"/>
      <c r="RDZ1" s="2"/>
      <c r="REA1" s="20"/>
      <c r="REB1" s="20"/>
      <c r="REC1" s="20"/>
      <c r="REE1" s="20"/>
      <c r="REF1" s="20"/>
      <c r="REP1" s="2"/>
      <c r="REQ1" s="20"/>
      <c r="RER1" s="20"/>
      <c r="RES1" s="20"/>
      <c r="REU1" s="20"/>
      <c r="REV1" s="20"/>
      <c r="RFF1" s="2"/>
      <c r="RFG1" s="20"/>
      <c r="RFH1" s="20"/>
      <c r="RFI1" s="20"/>
      <c r="RFK1" s="20"/>
      <c r="RFL1" s="20"/>
      <c r="RFV1" s="2"/>
      <c r="RFW1" s="20"/>
      <c r="RFX1" s="20"/>
      <c r="RFY1" s="20"/>
      <c r="RGA1" s="20"/>
      <c r="RGB1" s="20"/>
      <c r="RGL1" s="2"/>
      <c r="RGM1" s="20"/>
      <c r="RGN1" s="20"/>
      <c r="RGO1" s="20"/>
      <c r="RGQ1" s="20"/>
      <c r="RGR1" s="20"/>
      <c r="RHB1" s="2"/>
      <c r="RHC1" s="20"/>
      <c r="RHD1" s="20"/>
      <c r="RHE1" s="20"/>
      <c r="RHG1" s="20"/>
      <c r="RHH1" s="20"/>
      <c r="RHR1" s="2"/>
      <c r="RHS1" s="20"/>
      <c r="RHT1" s="20"/>
      <c r="RHU1" s="20"/>
      <c r="RHW1" s="20"/>
      <c r="RHX1" s="20"/>
      <c r="RIH1" s="2"/>
      <c r="RII1" s="20"/>
      <c r="RIJ1" s="20"/>
      <c r="RIK1" s="20"/>
      <c r="RIM1" s="20"/>
      <c r="RIN1" s="20"/>
      <c r="RIX1" s="2"/>
      <c r="RIY1" s="20"/>
      <c r="RIZ1" s="20"/>
      <c r="RJA1" s="20"/>
      <c r="RJC1" s="20"/>
      <c r="RJD1" s="20"/>
      <c r="RJN1" s="2"/>
      <c r="RJO1" s="20"/>
      <c r="RJP1" s="20"/>
      <c r="RJQ1" s="20"/>
      <c r="RJS1" s="20"/>
      <c r="RJT1" s="20"/>
      <c r="RKD1" s="2"/>
      <c r="RKE1" s="20"/>
      <c r="RKF1" s="20"/>
      <c r="RKG1" s="20"/>
      <c r="RKI1" s="20"/>
      <c r="RKJ1" s="20"/>
      <c r="RKT1" s="2"/>
      <c r="RKU1" s="20"/>
      <c r="RKV1" s="20"/>
      <c r="RKW1" s="20"/>
      <c r="RKY1" s="20"/>
      <c r="RKZ1" s="20"/>
      <c r="RLJ1" s="2"/>
      <c r="RLK1" s="20"/>
      <c r="RLL1" s="20"/>
      <c r="RLM1" s="20"/>
      <c r="RLO1" s="20"/>
      <c r="RLP1" s="20"/>
      <c r="RLZ1" s="2"/>
      <c r="RMA1" s="20"/>
      <c r="RMB1" s="20"/>
      <c r="RMC1" s="20"/>
      <c r="RME1" s="20"/>
      <c r="RMF1" s="20"/>
      <c r="RMP1" s="2"/>
      <c r="RMQ1" s="20"/>
      <c r="RMR1" s="20"/>
      <c r="RMS1" s="20"/>
      <c r="RMU1" s="20"/>
      <c r="RMV1" s="20"/>
      <c r="RNF1" s="2"/>
      <c r="RNG1" s="20"/>
      <c r="RNH1" s="20"/>
      <c r="RNI1" s="20"/>
      <c r="RNK1" s="20"/>
      <c r="RNL1" s="20"/>
      <c r="RNV1" s="2"/>
      <c r="RNW1" s="20"/>
      <c r="RNX1" s="20"/>
      <c r="RNY1" s="20"/>
      <c r="ROA1" s="20"/>
      <c r="ROB1" s="20"/>
      <c r="ROL1" s="2"/>
      <c r="ROM1" s="20"/>
      <c r="RON1" s="20"/>
      <c r="ROO1" s="20"/>
      <c r="ROQ1" s="20"/>
      <c r="ROR1" s="20"/>
      <c r="RPB1" s="2"/>
      <c r="RPC1" s="20"/>
      <c r="RPD1" s="20"/>
      <c r="RPE1" s="20"/>
      <c r="RPG1" s="20"/>
      <c r="RPH1" s="20"/>
      <c r="RPR1" s="2"/>
      <c r="RPS1" s="20"/>
      <c r="RPT1" s="20"/>
      <c r="RPU1" s="20"/>
      <c r="RPW1" s="20"/>
      <c r="RPX1" s="20"/>
      <c r="RQH1" s="2"/>
      <c r="RQI1" s="20"/>
      <c r="RQJ1" s="20"/>
      <c r="RQK1" s="20"/>
      <c r="RQM1" s="20"/>
      <c r="RQN1" s="20"/>
      <c r="RQX1" s="2"/>
      <c r="RQY1" s="20"/>
      <c r="RQZ1" s="20"/>
      <c r="RRA1" s="20"/>
      <c r="RRC1" s="20"/>
      <c r="RRD1" s="20"/>
      <c r="RRN1" s="2"/>
      <c r="RRO1" s="20"/>
      <c r="RRP1" s="20"/>
      <c r="RRQ1" s="20"/>
      <c r="RRS1" s="20"/>
      <c r="RRT1" s="20"/>
      <c r="RSD1" s="2"/>
      <c r="RSE1" s="20"/>
      <c r="RSF1" s="20"/>
      <c r="RSG1" s="20"/>
      <c r="RSI1" s="20"/>
      <c r="RSJ1" s="20"/>
      <c r="RST1" s="2"/>
      <c r="RSU1" s="20"/>
      <c r="RSV1" s="20"/>
      <c r="RSW1" s="20"/>
      <c r="RSY1" s="20"/>
      <c r="RSZ1" s="20"/>
      <c r="RTJ1" s="2"/>
      <c r="RTK1" s="20"/>
      <c r="RTL1" s="20"/>
      <c r="RTM1" s="20"/>
      <c r="RTO1" s="20"/>
      <c r="RTP1" s="20"/>
      <c r="RTZ1" s="2"/>
      <c r="RUA1" s="20"/>
      <c r="RUB1" s="20"/>
      <c r="RUC1" s="20"/>
      <c r="RUE1" s="20"/>
      <c r="RUF1" s="20"/>
      <c r="RUP1" s="2"/>
      <c r="RUQ1" s="20"/>
      <c r="RUR1" s="20"/>
      <c r="RUS1" s="20"/>
      <c r="RUU1" s="20"/>
      <c r="RUV1" s="20"/>
      <c r="RVF1" s="2"/>
      <c r="RVG1" s="20"/>
      <c r="RVH1" s="20"/>
      <c r="RVI1" s="20"/>
      <c r="RVK1" s="20"/>
      <c r="RVL1" s="20"/>
      <c r="RVV1" s="2"/>
      <c r="RVW1" s="20"/>
      <c r="RVX1" s="20"/>
      <c r="RVY1" s="20"/>
      <c r="RWA1" s="20"/>
      <c r="RWB1" s="20"/>
      <c r="RWL1" s="2"/>
      <c r="RWM1" s="20"/>
      <c r="RWN1" s="20"/>
      <c r="RWO1" s="20"/>
      <c r="RWQ1" s="20"/>
      <c r="RWR1" s="20"/>
      <c r="RXB1" s="2"/>
      <c r="RXC1" s="20"/>
      <c r="RXD1" s="20"/>
      <c r="RXE1" s="20"/>
      <c r="RXG1" s="20"/>
      <c r="RXH1" s="20"/>
      <c r="RXR1" s="2"/>
      <c r="RXS1" s="20"/>
      <c r="RXT1" s="20"/>
      <c r="RXU1" s="20"/>
      <c r="RXW1" s="20"/>
      <c r="RXX1" s="20"/>
      <c r="RYH1" s="2"/>
      <c r="RYI1" s="20"/>
      <c r="RYJ1" s="20"/>
      <c r="RYK1" s="20"/>
      <c r="RYM1" s="20"/>
      <c r="RYN1" s="20"/>
      <c r="RYX1" s="2"/>
      <c r="RYY1" s="20"/>
      <c r="RYZ1" s="20"/>
      <c r="RZA1" s="20"/>
      <c r="RZC1" s="20"/>
      <c r="RZD1" s="20"/>
      <c r="RZN1" s="2"/>
      <c r="RZO1" s="20"/>
      <c r="RZP1" s="20"/>
      <c r="RZQ1" s="20"/>
      <c r="RZS1" s="20"/>
      <c r="RZT1" s="20"/>
      <c r="SAD1" s="2"/>
      <c r="SAE1" s="20"/>
      <c r="SAF1" s="20"/>
      <c r="SAG1" s="20"/>
      <c r="SAI1" s="20"/>
      <c r="SAJ1" s="20"/>
      <c r="SAT1" s="2"/>
      <c r="SAU1" s="20"/>
      <c r="SAV1" s="20"/>
      <c r="SAW1" s="20"/>
      <c r="SAY1" s="20"/>
      <c r="SAZ1" s="20"/>
      <c r="SBJ1" s="2"/>
      <c r="SBK1" s="20"/>
      <c r="SBL1" s="20"/>
      <c r="SBM1" s="20"/>
      <c r="SBO1" s="20"/>
      <c r="SBP1" s="20"/>
      <c r="SBZ1" s="2"/>
      <c r="SCA1" s="20"/>
      <c r="SCB1" s="20"/>
      <c r="SCC1" s="20"/>
      <c r="SCE1" s="20"/>
      <c r="SCF1" s="20"/>
      <c r="SCP1" s="2"/>
      <c r="SCQ1" s="20"/>
      <c r="SCR1" s="20"/>
      <c r="SCS1" s="20"/>
      <c r="SCU1" s="20"/>
      <c r="SCV1" s="20"/>
      <c r="SDF1" s="2"/>
      <c r="SDG1" s="20"/>
      <c r="SDH1" s="20"/>
      <c r="SDI1" s="20"/>
      <c r="SDK1" s="20"/>
      <c r="SDL1" s="20"/>
      <c r="SDV1" s="2"/>
      <c r="SDW1" s="20"/>
      <c r="SDX1" s="20"/>
      <c r="SDY1" s="20"/>
      <c r="SEA1" s="20"/>
      <c r="SEB1" s="20"/>
      <c r="SEL1" s="2"/>
      <c r="SEM1" s="20"/>
      <c r="SEN1" s="20"/>
      <c r="SEO1" s="20"/>
      <c r="SEQ1" s="20"/>
      <c r="SER1" s="20"/>
      <c r="SFB1" s="2"/>
      <c r="SFC1" s="20"/>
      <c r="SFD1" s="20"/>
      <c r="SFE1" s="20"/>
      <c r="SFG1" s="20"/>
      <c r="SFH1" s="20"/>
      <c r="SFR1" s="2"/>
      <c r="SFS1" s="20"/>
      <c r="SFT1" s="20"/>
      <c r="SFU1" s="20"/>
      <c r="SFW1" s="20"/>
      <c r="SFX1" s="20"/>
      <c r="SGH1" s="2"/>
      <c r="SGI1" s="20"/>
      <c r="SGJ1" s="20"/>
      <c r="SGK1" s="20"/>
      <c r="SGM1" s="20"/>
      <c r="SGN1" s="20"/>
      <c r="SGX1" s="2"/>
      <c r="SGY1" s="20"/>
      <c r="SGZ1" s="20"/>
      <c r="SHA1" s="20"/>
      <c r="SHC1" s="20"/>
      <c r="SHD1" s="20"/>
      <c r="SHN1" s="2"/>
      <c r="SHO1" s="20"/>
      <c r="SHP1" s="20"/>
      <c r="SHQ1" s="20"/>
      <c r="SHS1" s="20"/>
      <c r="SHT1" s="20"/>
      <c r="SID1" s="2"/>
      <c r="SIE1" s="20"/>
      <c r="SIF1" s="20"/>
      <c r="SIG1" s="20"/>
      <c r="SII1" s="20"/>
      <c r="SIJ1" s="20"/>
      <c r="SIT1" s="2"/>
      <c r="SIU1" s="20"/>
      <c r="SIV1" s="20"/>
      <c r="SIW1" s="20"/>
      <c r="SIY1" s="20"/>
      <c r="SIZ1" s="20"/>
      <c r="SJJ1" s="2"/>
      <c r="SJK1" s="20"/>
      <c r="SJL1" s="20"/>
      <c r="SJM1" s="20"/>
      <c r="SJO1" s="20"/>
      <c r="SJP1" s="20"/>
      <c r="SJZ1" s="2"/>
      <c r="SKA1" s="20"/>
      <c r="SKB1" s="20"/>
      <c r="SKC1" s="20"/>
      <c r="SKE1" s="20"/>
      <c r="SKF1" s="20"/>
      <c r="SKP1" s="2"/>
      <c r="SKQ1" s="20"/>
      <c r="SKR1" s="20"/>
      <c r="SKS1" s="20"/>
      <c r="SKU1" s="20"/>
      <c r="SKV1" s="20"/>
      <c r="SLF1" s="2"/>
      <c r="SLG1" s="20"/>
      <c r="SLH1" s="20"/>
      <c r="SLI1" s="20"/>
      <c r="SLK1" s="20"/>
      <c r="SLL1" s="20"/>
      <c r="SLV1" s="2"/>
      <c r="SLW1" s="20"/>
      <c r="SLX1" s="20"/>
      <c r="SLY1" s="20"/>
      <c r="SMA1" s="20"/>
      <c r="SMB1" s="20"/>
      <c r="SML1" s="2"/>
      <c r="SMM1" s="20"/>
      <c r="SMN1" s="20"/>
      <c r="SMO1" s="20"/>
      <c r="SMQ1" s="20"/>
      <c r="SMR1" s="20"/>
      <c r="SNB1" s="2"/>
      <c r="SNC1" s="20"/>
      <c r="SND1" s="20"/>
      <c r="SNE1" s="20"/>
      <c r="SNG1" s="20"/>
      <c r="SNH1" s="20"/>
      <c r="SNR1" s="2"/>
      <c r="SNS1" s="20"/>
      <c r="SNT1" s="20"/>
      <c r="SNU1" s="20"/>
      <c r="SNW1" s="20"/>
      <c r="SNX1" s="20"/>
      <c r="SOH1" s="2"/>
      <c r="SOI1" s="20"/>
      <c r="SOJ1" s="20"/>
      <c r="SOK1" s="20"/>
      <c r="SOM1" s="20"/>
      <c r="SON1" s="20"/>
      <c r="SOX1" s="2"/>
      <c r="SOY1" s="20"/>
      <c r="SOZ1" s="20"/>
      <c r="SPA1" s="20"/>
      <c r="SPC1" s="20"/>
      <c r="SPD1" s="20"/>
      <c r="SPN1" s="2"/>
      <c r="SPO1" s="20"/>
      <c r="SPP1" s="20"/>
      <c r="SPQ1" s="20"/>
      <c r="SPS1" s="20"/>
      <c r="SPT1" s="20"/>
      <c r="SQD1" s="2"/>
      <c r="SQE1" s="20"/>
      <c r="SQF1" s="20"/>
      <c r="SQG1" s="20"/>
      <c r="SQI1" s="20"/>
      <c r="SQJ1" s="20"/>
      <c r="SQT1" s="2"/>
      <c r="SQU1" s="20"/>
      <c r="SQV1" s="20"/>
      <c r="SQW1" s="20"/>
      <c r="SQY1" s="20"/>
      <c r="SQZ1" s="20"/>
      <c r="SRJ1" s="2"/>
      <c r="SRK1" s="20"/>
      <c r="SRL1" s="20"/>
      <c r="SRM1" s="20"/>
      <c r="SRO1" s="20"/>
      <c r="SRP1" s="20"/>
      <c r="SRZ1" s="2"/>
      <c r="SSA1" s="20"/>
      <c r="SSB1" s="20"/>
      <c r="SSC1" s="20"/>
      <c r="SSE1" s="20"/>
      <c r="SSF1" s="20"/>
      <c r="SSP1" s="2"/>
      <c r="SSQ1" s="20"/>
      <c r="SSR1" s="20"/>
      <c r="SSS1" s="20"/>
      <c r="SSU1" s="20"/>
      <c r="SSV1" s="20"/>
      <c r="STF1" s="2"/>
      <c r="STG1" s="20"/>
      <c r="STH1" s="20"/>
      <c r="STI1" s="20"/>
      <c r="STK1" s="20"/>
      <c r="STL1" s="20"/>
      <c r="STV1" s="2"/>
      <c r="STW1" s="20"/>
      <c r="STX1" s="20"/>
      <c r="STY1" s="20"/>
      <c r="SUA1" s="20"/>
      <c r="SUB1" s="20"/>
      <c r="SUL1" s="2"/>
      <c r="SUM1" s="20"/>
      <c r="SUN1" s="20"/>
      <c r="SUO1" s="20"/>
      <c r="SUQ1" s="20"/>
      <c r="SUR1" s="20"/>
      <c r="SVB1" s="2"/>
      <c r="SVC1" s="20"/>
      <c r="SVD1" s="20"/>
      <c r="SVE1" s="20"/>
      <c r="SVG1" s="20"/>
      <c r="SVH1" s="20"/>
      <c r="SVR1" s="2"/>
      <c r="SVS1" s="20"/>
      <c r="SVT1" s="20"/>
      <c r="SVU1" s="20"/>
      <c r="SVW1" s="20"/>
      <c r="SVX1" s="20"/>
      <c r="SWH1" s="2"/>
      <c r="SWI1" s="20"/>
      <c r="SWJ1" s="20"/>
      <c r="SWK1" s="20"/>
      <c r="SWM1" s="20"/>
      <c r="SWN1" s="20"/>
      <c r="SWX1" s="2"/>
      <c r="SWY1" s="20"/>
      <c r="SWZ1" s="20"/>
      <c r="SXA1" s="20"/>
      <c r="SXC1" s="20"/>
      <c r="SXD1" s="20"/>
      <c r="SXN1" s="2"/>
      <c r="SXO1" s="20"/>
      <c r="SXP1" s="20"/>
      <c r="SXQ1" s="20"/>
      <c r="SXS1" s="20"/>
      <c r="SXT1" s="20"/>
      <c r="SYD1" s="2"/>
      <c r="SYE1" s="20"/>
      <c r="SYF1" s="20"/>
      <c r="SYG1" s="20"/>
      <c r="SYI1" s="20"/>
      <c r="SYJ1" s="20"/>
      <c r="SYT1" s="2"/>
      <c r="SYU1" s="20"/>
      <c r="SYV1" s="20"/>
      <c r="SYW1" s="20"/>
      <c r="SYY1" s="20"/>
      <c r="SYZ1" s="20"/>
      <c r="SZJ1" s="2"/>
      <c r="SZK1" s="20"/>
      <c r="SZL1" s="20"/>
      <c r="SZM1" s="20"/>
      <c r="SZO1" s="20"/>
      <c r="SZP1" s="20"/>
      <c r="SZZ1" s="2"/>
      <c r="TAA1" s="20"/>
      <c r="TAB1" s="20"/>
      <c r="TAC1" s="20"/>
      <c r="TAE1" s="20"/>
      <c r="TAF1" s="20"/>
      <c r="TAP1" s="2"/>
      <c r="TAQ1" s="20"/>
      <c r="TAR1" s="20"/>
      <c r="TAS1" s="20"/>
      <c r="TAU1" s="20"/>
      <c r="TAV1" s="20"/>
      <c r="TBF1" s="2"/>
      <c r="TBG1" s="20"/>
      <c r="TBH1" s="20"/>
      <c r="TBI1" s="20"/>
      <c r="TBK1" s="20"/>
      <c r="TBL1" s="20"/>
      <c r="TBV1" s="2"/>
      <c r="TBW1" s="20"/>
      <c r="TBX1" s="20"/>
      <c r="TBY1" s="20"/>
      <c r="TCA1" s="20"/>
      <c r="TCB1" s="20"/>
      <c r="TCL1" s="2"/>
      <c r="TCM1" s="20"/>
      <c r="TCN1" s="20"/>
      <c r="TCO1" s="20"/>
      <c r="TCQ1" s="20"/>
      <c r="TCR1" s="20"/>
      <c r="TDB1" s="2"/>
      <c r="TDC1" s="20"/>
      <c r="TDD1" s="20"/>
      <c r="TDE1" s="20"/>
      <c r="TDG1" s="20"/>
      <c r="TDH1" s="20"/>
      <c r="TDR1" s="2"/>
      <c r="TDS1" s="20"/>
      <c r="TDT1" s="20"/>
      <c r="TDU1" s="20"/>
      <c r="TDW1" s="20"/>
      <c r="TDX1" s="20"/>
      <c r="TEH1" s="2"/>
      <c r="TEI1" s="20"/>
      <c r="TEJ1" s="20"/>
      <c r="TEK1" s="20"/>
      <c r="TEM1" s="20"/>
      <c r="TEN1" s="20"/>
      <c r="TEX1" s="2"/>
      <c r="TEY1" s="20"/>
      <c r="TEZ1" s="20"/>
      <c r="TFA1" s="20"/>
      <c r="TFC1" s="20"/>
      <c r="TFD1" s="20"/>
      <c r="TFN1" s="2"/>
      <c r="TFO1" s="20"/>
      <c r="TFP1" s="20"/>
      <c r="TFQ1" s="20"/>
      <c r="TFS1" s="20"/>
      <c r="TFT1" s="20"/>
      <c r="TGD1" s="2"/>
      <c r="TGE1" s="20"/>
      <c r="TGF1" s="20"/>
      <c r="TGG1" s="20"/>
      <c r="TGI1" s="20"/>
      <c r="TGJ1" s="20"/>
      <c r="TGT1" s="2"/>
      <c r="TGU1" s="20"/>
      <c r="TGV1" s="20"/>
      <c r="TGW1" s="20"/>
      <c r="TGY1" s="20"/>
      <c r="TGZ1" s="20"/>
      <c r="THJ1" s="2"/>
      <c r="THK1" s="20"/>
      <c r="THL1" s="20"/>
      <c r="THM1" s="20"/>
      <c r="THO1" s="20"/>
      <c r="THP1" s="20"/>
      <c r="THZ1" s="2"/>
      <c r="TIA1" s="20"/>
      <c r="TIB1" s="20"/>
      <c r="TIC1" s="20"/>
      <c r="TIE1" s="20"/>
      <c r="TIF1" s="20"/>
      <c r="TIP1" s="2"/>
      <c r="TIQ1" s="20"/>
      <c r="TIR1" s="20"/>
      <c r="TIS1" s="20"/>
      <c r="TIU1" s="20"/>
      <c r="TIV1" s="20"/>
      <c r="TJF1" s="2"/>
      <c r="TJG1" s="20"/>
      <c r="TJH1" s="20"/>
      <c r="TJI1" s="20"/>
      <c r="TJK1" s="20"/>
      <c r="TJL1" s="20"/>
      <c r="TJV1" s="2"/>
      <c r="TJW1" s="20"/>
      <c r="TJX1" s="20"/>
      <c r="TJY1" s="20"/>
      <c r="TKA1" s="20"/>
      <c r="TKB1" s="20"/>
      <c r="TKL1" s="2"/>
      <c r="TKM1" s="20"/>
      <c r="TKN1" s="20"/>
      <c r="TKO1" s="20"/>
      <c r="TKQ1" s="20"/>
      <c r="TKR1" s="20"/>
      <c r="TLB1" s="2"/>
      <c r="TLC1" s="20"/>
      <c r="TLD1" s="20"/>
      <c r="TLE1" s="20"/>
      <c r="TLG1" s="20"/>
      <c r="TLH1" s="20"/>
      <c r="TLR1" s="2"/>
      <c r="TLS1" s="20"/>
      <c r="TLT1" s="20"/>
      <c r="TLU1" s="20"/>
      <c r="TLW1" s="20"/>
      <c r="TLX1" s="20"/>
      <c r="TMH1" s="2"/>
      <c r="TMI1" s="20"/>
      <c r="TMJ1" s="20"/>
      <c r="TMK1" s="20"/>
      <c r="TMM1" s="20"/>
      <c r="TMN1" s="20"/>
      <c r="TMX1" s="2"/>
      <c r="TMY1" s="20"/>
      <c r="TMZ1" s="20"/>
      <c r="TNA1" s="20"/>
      <c r="TNC1" s="20"/>
      <c r="TND1" s="20"/>
      <c r="TNN1" s="2"/>
      <c r="TNO1" s="20"/>
      <c r="TNP1" s="20"/>
      <c r="TNQ1" s="20"/>
      <c r="TNS1" s="20"/>
      <c r="TNT1" s="20"/>
      <c r="TOD1" s="2"/>
      <c r="TOE1" s="20"/>
      <c r="TOF1" s="20"/>
      <c r="TOG1" s="20"/>
      <c r="TOI1" s="20"/>
      <c r="TOJ1" s="20"/>
      <c r="TOT1" s="2"/>
      <c r="TOU1" s="20"/>
      <c r="TOV1" s="20"/>
      <c r="TOW1" s="20"/>
      <c r="TOY1" s="20"/>
      <c r="TOZ1" s="20"/>
      <c r="TPJ1" s="2"/>
      <c r="TPK1" s="20"/>
      <c r="TPL1" s="20"/>
      <c r="TPM1" s="20"/>
      <c r="TPO1" s="20"/>
      <c r="TPP1" s="20"/>
      <c r="TPZ1" s="2"/>
      <c r="TQA1" s="20"/>
      <c r="TQB1" s="20"/>
      <c r="TQC1" s="20"/>
      <c r="TQE1" s="20"/>
      <c r="TQF1" s="20"/>
      <c r="TQP1" s="2"/>
      <c r="TQQ1" s="20"/>
      <c r="TQR1" s="20"/>
      <c r="TQS1" s="20"/>
      <c r="TQU1" s="20"/>
      <c r="TQV1" s="20"/>
      <c r="TRF1" s="2"/>
      <c r="TRG1" s="20"/>
      <c r="TRH1" s="20"/>
      <c r="TRI1" s="20"/>
      <c r="TRK1" s="20"/>
      <c r="TRL1" s="20"/>
      <c r="TRV1" s="2"/>
      <c r="TRW1" s="20"/>
      <c r="TRX1" s="20"/>
      <c r="TRY1" s="20"/>
      <c r="TSA1" s="20"/>
      <c r="TSB1" s="20"/>
      <c r="TSL1" s="2"/>
      <c r="TSM1" s="20"/>
      <c r="TSN1" s="20"/>
      <c r="TSO1" s="20"/>
      <c r="TSQ1" s="20"/>
      <c r="TSR1" s="20"/>
      <c r="TTB1" s="2"/>
      <c r="TTC1" s="20"/>
      <c r="TTD1" s="20"/>
      <c r="TTE1" s="20"/>
      <c r="TTG1" s="20"/>
      <c r="TTH1" s="20"/>
      <c r="TTR1" s="2"/>
      <c r="TTS1" s="20"/>
      <c r="TTT1" s="20"/>
      <c r="TTU1" s="20"/>
      <c r="TTW1" s="20"/>
      <c r="TTX1" s="20"/>
      <c r="TUH1" s="2"/>
      <c r="TUI1" s="20"/>
      <c r="TUJ1" s="20"/>
      <c r="TUK1" s="20"/>
      <c r="TUM1" s="20"/>
      <c r="TUN1" s="20"/>
      <c r="TUX1" s="2"/>
      <c r="TUY1" s="20"/>
      <c r="TUZ1" s="20"/>
      <c r="TVA1" s="20"/>
      <c r="TVC1" s="20"/>
      <c r="TVD1" s="20"/>
      <c r="TVN1" s="2"/>
      <c r="TVO1" s="20"/>
      <c r="TVP1" s="20"/>
      <c r="TVQ1" s="20"/>
      <c r="TVS1" s="20"/>
      <c r="TVT1" s="20"/>
      <c r="TWD1" s="2"/>
      <c r="TWE1" s="20"/>
      <c r="TWF1" s="20"/>
      <c r="TWG1" s="20"/>
      <c r="TWI1" s="20"/>
      <c r="TWJ1" s="20"/>
      <c r="TWT1" s="2"/>
      <c r="TWU1" s="20"/>
      <c r="TWV1" s="20"/>
      <c r="TWW1" s="20"/>
      <c r="TWY1" s="20"/>
      <c r="TWZ1" s="20"/>
      <c r="TXJ1" s="2"/>
      <c r="TXK1" s="20"/>
      <c r="TXL1" s="20"/>
      <c r="TXM1" s="20"/>
      <c r="TXO1" s="20"/>
      <c r="TXP1" s="20"/>
      <c r="TXZ1" s="2"/>
      <c r="TYA1" s="20"/>
      <c r="TYB1" s="20"/>
      <c r="TYC1" s="20"/>
      <c r="TYE1" s="20"/>
      <c r="TYF1" s="20"/>
      <c r="TYP1" s="2"/>
      <c r="TYQ1" s="20"/>
      <c r="TYR1" s="20"/>
      <c r="TYS1" s="20"/>
      <c r="TYU1" s="20"/>
      <c r="TYV1" s="20"/>
      <c r="TZF1" s="2"/>
      <c r="TZG1" s="20"/>
      <c r="TZH1" s="20"/>
      <c r="TZI1" s="20"/>
      <c r="TZK1" s="20"/>
      <c r="TZL1" s="20"/>
      <c r="TZV1" s="2"/>
      <c r="TZW1" s="20"/>
      <c r="TZX1" s="20"/>
      <c r="TZY1" s="20"/>
      <c r="UAA1" s="20"/>
      <c r="UAB1" s="20"/>
      <c r="UAL1" s="2"/>
      <c r="UAM1" s="20"/>
      <c r="UAN1" s="20"/>
      <c r="UAO1" s="20"/>
      <c r="UAQ1" s="20"/>
      <c r="UAR1" s="20"/>
      <c r="UBB1" s="2"/>
      <c r="UBC1" s="20"/>
      <c r="UBD1" s="20"/>
      <c r="UBE1" s="20"/>
      <c r="UBG1" s="20"/>
      <c r="UBH1" s="20"/>
      <c r="UBR1" s="2"/>
      <c r="UBS1" s="20"/>
      <c r="UBT1" s="20"/>
      <c r="UBU1" s="20"/>
      <c r="UBW1" s="20"/>
      <c r="UBX1" s="20"/>
      <c r="UCH1" s="2"/>
      <c r="UCI1" s="20"/>
      <c r="UCJ1" s="20"/>
      <c r="UCK1" s="20"/>
      <c r="UCM1" s="20"/>
      <c r="UCN1" s="20"/>
      <c r="UCX1" s="2"/>
      <c r="UCY1" s="20"/>
      <c r="UCZ1" s="20"/>
      <c r="UDA1" s="20"/>
      <c r="UDC1" s="20"/>
      <c r="UDD1" s="20"/>
      <c r="UDN1" s="2"/>
      <c r="UDO1" s="20"/>
      <c r="UDP1" s="20"/>
      <c r="UDQ1" s="20"/>
      <c r="UDS1" s="20"/>
      <c r="UDT1" s="20"/>
      <c r="UED1" s="2"/>
      <c r="UEE1" s="20"/>
      <c r="UEF1" s="20"/>
      <c r="UEG1" s="20"/>
      <c r="UEI1" s="20"/>
      <c r="UEJ1" s="20"/>
      <c r="UET1" s="2"/>
      <c r="UEU1" s="20"/>
      <c r="UEV1" s="20"/>
      <c r="UEW1" s="20"/>
      <c r="UEY1" s="20"/>
      <c r="UEZ1" s="20"/>
      <c r="UFJ1" s="2"/>
      <c r="UFK1" s="20"/>
      <c r="UFL1" s="20"/>
      <c r="UFM1" s="20"/>
      <c r="UFO1" s="20"/>
      <c r="UFP1" s="20"/>
      <c r="UFZ1" s="2"/>
      <c r="UGA1" s="20"/>
      <c r="UGB1" s="20"/>
      <c r="UGC1" s="20"/>
      <c r="UGE1" s="20"/>
      <c r="UGF1" s="20"/>
      <c r="UGP1" s="2"/>
      <c r="UGQ1" s="20"/>
      <c r="UGR1" s="20"/>
      <c r="UGS1" s="20"/>
      <c r="UGU1" s="20"/>
      <c r="UGV1" s="20"/>
      <c r="UHF1" s="2"/>
      <c r="UHG1" s="20"/>
      <c r="UHH1" s="20"/>
      <c r="UHI1" s="20"/>
      <c r="UHK1" s="20"/>
      <c r="UHL1" s="20"/>
      <c r="UHV1" s="2"/>
      <c r="UHW1" s="20"/>
      <c r="UHX1" s="20"/>
      <c r="UHY1" s="20"/>
      <c r="UIA1" s="20"/>
      <c r="UIB1" s="20"/>
      <c r="UIL1" s="2"/>
      <c r="UIM1" s="20"/>
      <c r="UIN1" s="20"/>
      <c r="UIO1" s="20"/>
      <c r="UIQ1" s="20"/>
      <c r="UIR1" s="20"/>
      <c r="UJB1" s="2"/>
      <c r="UJC1" s="20"/>
      <c r="UJD1" s="20"/>
      <c r="UJE1" s="20"/>
      <c r="UJG1" s="20"/>
      <c r="UJH1" s="20"/>
      <c r="UJR1" s="2"/>
      <c r="UJS1" s="20"/>
      <c r="UJT1" s="20"/>
      <c r="UJU1" s="20"/>
      <c r="UJW1" s="20"/>
      <c r="UJX1" s="20"/>
      <c r="UKH1" s="2"/>
      <c r="UKI1" s="20"/>
      <c r="UKJ1" s="20"/>
      <c r="UKK1" s="20"/>
      <c r="UKM1" s="20"/>
      <c r="UKN1" s="20"/>
      <c r="UKX1" s="2"/>
      <c r="UKY1" s="20"/>
      <c r="UKZ1" s="20"/>
      <c r="ULA1" s="20"/>
      <c r="ULC1" s="20"/>
      <c r="ULD1" s="20"/>
      <c r="ULN1" s="2"/>
      <c r="ULO1" s="20"/>
      <c r="ULP1" s="20"/>
      <c r="ULQ1" s="20"/>
      <c r="ULS1" s="20"/>
      <c r="ULT1" s="20"/>
      <c r="UMD1" s="2"/>
      <c r="UME1" s="20"/>
      <c r="UMF1" s="20"/>
      <c r="UMG1" s="20"/>
      <c r="UMI1" s="20"/>
      <c r="UMJ1" s="20"/>
      <c r="UMT1" s="2"/>
      <c r="UMU1" s="20"/>
      <c r="UMV1" s="20"/>
      <c r="UMW1" s="20"/>
      <c r="UMY1" s="20"/>
      <c r="UMZ1" s="20"/>
      <c r="UNJ1" s="2"/>
      <c r="UNK1" s="20"/>
      <c r="UNL1" s="20"/>
      <c r="UNM1" s="20"/>
      <c r="UNO1" s="20"/>
      <c r="UNP1" s="20"/>
      <c r="UNZ1" s="2"/>
      <c r="UOA1" s="20"/>
      <c r="UOB1" s="20"/>
      <c r="UOC1" s="20"/>
      <c r="UOE1" s="20"/>
      <c r="UOF1" s="20"/>
      <c r="UOP1" s="2"/>
      <c r="UOQ1" s="20"/>
      <c r="UOR1" s="20"/>
      <c r="UOS1" s="20"/>
      <c r="UOU1" s="20"/>
      <c r="UOV1" s="20"/>
      <c r="UPF1" s="2"/>
      <c r="UPG1" s="20"/>
      <c r="UPH1" s="20"/>
      <c r="UPI1" s="20"/>
      <c r="UPK1" s="20"/>
      <c r="UPL1" s="20"/>
      <c r="UPV1" s="2"/>
      <c r="UPW1" s="20"/>
      <c r="UPX1" s="20"/>
      <c r="UPY1" s="20"/>
      <c r="UQA1" s="20"/>
      <c r="UQB1" s="20"/>
      <c r="UQL1" s="2"/>
      <c r="UQM1" s="20"/>
      <c r="UQN1" s="20"/>
      <c r="UQO1" s="20"/>
      <c r="UQQ1" s="20"/>
      <c r="UQR1" s="20"/>
      <c r="URB1" s="2"/>
      <c r="URC1" s="20"/>
      <c r="URD1" s="20"/>
      <c r="URE1" s="20"/>
      <c r="URG1" s="20"/>
      <c r="URH1" s="20"/>
      <c r="URR1" s="2"/>
      <c r="URS1" s="20"/>
      <c r="URT1" s="20"/>
      <c r="URU1" s="20"/>
      <c r="URW1" s="20"/>
      <c r="URX1" s="20"/>
      <c r="USH1" s="2"/>
      <c r="USI1" s="20"/>
      <c r="USJ1" s="20"/>
      <c r="USK1" s="20"/>
      <c r="USM1" s="20"/>
      <c r="USN1" s="20"/>
      <c r="USX1" s="2"/>
      <c r="USY1" s="20"/>
      <c r="USZ1" s="20"/>
      <c r="UTA1" s="20"/>
      <c r="UTC1" s="20"/>
      <c r="UTD1" s="20"/>
      <c r="UTN1" s="2"/>
      <c r="UTO1" s="20"/>
      <c r="UTP1" s="20"/>
      <c r="UTQ1" s="20"/>
      <c r="UTS1" s="20"/>
      <c r="UTT1" s="20"/>
      <c r="UUD1" s="2"/>
      <c r="UUE1" s="20"/>
      <c r="UUF1" s="20"/>
      <c r="UUG1" s="20"/>
      <c r="UUI1" s="20"/>
      <c r="UUJ1" s="20"/>
      <c r="UUT1" s="2"/>
      <c r="UUU1" s="20"/>
      <c r="UUV1" s="20"/>
      <c r="UUW1" s="20"/>
      <c r="UUY1" s="20"/>
      <c r="UUZ1" s="20"/>
      <c r="UVJ1" s="2"/>
      <c r="UVK1" s="20"/>
      <c r="UVL1" s="20"/>
      <c r="UVM1" s="20"/>
      <c r="UVO1" s="20"/>
      <c r="UVP1" s="20"/>
      <c r="UVZ1" s="2"/>
      <c r="UWA1" s="20"/>
      <c r="UWB1" s="20"/>
      <c r="UWC1" s="20"/>
      <c r="UWE1" s="20"/>
      <c r="UWF1" s="20"/>
      <c r="UWP1" s="2"/>
      <c r="UWQ1" s="20"/>
      <c r="UWR1" s="20"/>
      <c r="UWS1" s="20"/>
      <c r="UWU1" s="20"/>
      <c r="UWV1" s="20"/>
      <c r="UXF1" s="2"/>
      <c r="UXG1" s="20"/>
      <c r="UXH1" s="20"/>
      <c r="UXI1" s="20"/>
      <c r="UXK1" s="20"/>
      <c r="UXL1" s="20"/>
      <c r="UXV1" s="2"/>
      <c r="UXW1" s="20"/>
      <c r="UXX1" s="20"/>
      <c r="UXY1" s="20"/>
      <c r="UYA1" s="20"/>
      <c r="UYB1" s="20"/>
      <c r="UYL1" s="2"/>
      <c r="UYM1" s="20"/>
      <c r="UYN1" s="20"/>
      <c r="UYO1" s="20"/>
      <c r="UYQ1" s="20"/>
      <c r="UYR1" s="20"/>
      <c r="UZB1" s="2"/>
      <c r="UZC1" s="20"/>
      <c r="UZD1" s="20"/>
      <c r="UZE1" s="20"/>
      <c r="UZG1" s="20"/>
      <c r="UZH1" s="20"/>
      <c r="UZR1" s="2"/>
      <c r="UZS1" s="20"/>
      <c r="UZT1" s="20"/>
      <c r="UZU1" s="20"/>
      <c r="UZW1" s="20"/>
      <c r="UZX1" s="20"/>
      <c r="VAH1" s="2"/>
      <c r="VAI1" s="20"/>
      <c r="VAJ1" s="20"/>
      <c r="VAK1" s="20"/>
      <c r="VAM1" s="20"/>
      <c r="VAN1" s="20"/>
      <c r="VAX1" s="2"/>
      <c r="VAY1" s="20"/>
      <c r="VAZ1" s="20"/>
      <c r="VBA1" s="20"/>
      <c r="VBC1" s="20"/>
      <c r="VBD1" s="20"/>
      <c r="VBN1" s="2"/>
      <c r="VBO1" s="20"/>
      <c r="VBP1" s="20"/>
      <c r="VBQ1" s="20"/>
      <c r="VBS1" s="20"/>
      <c r="VBT1" s="20"/>
      <c r="VCD1" s="2"/>
      <c r="VCE1" s="20"/>
      <c r="VCF1" s="20"/>
      <c r="VCG1" s="20"/>
      <c r="VCI1" s="20"/>
      <c r="VCJ1" s="20"/>
      <c r="VCT1" s="2"/>
      <c r="VCU1" s="20"/>
      <c r="VCV1" s="20"/>
      <c r="VCW1" s="20"/>
      <c r="VCY1" s="20"/>
      <c r="VCZ1" s="20"/>
      <c r="VDJ1" s="2"/>
      <c r="VDK1" s="20"/>
      <c r="VDL1" s="20"/>
      <c r="VDM1" s="20"/>
      <c r="VDO1" s="20"/>
      <c r="VDP1" s="20"/>
      <c r="VDZ1" s="2"/>
      <c r="VEA1" s="20"/>
      <c r="VEB1" s="20"/>
      <c r="VEC1" s="20"/>
      <c r="VEE1" s="20"/>
      <c r="VEF1" s="20"/>
      <c r="VEP1" s="2"/>
      <c r="VEQ1" s="20"/>
      <c r="VER1" s="20"/>
      <c r="VES1" s="20"/>
      <c r="VEU1" s="20"/>
      <c r="VEV1" s="20"/>
      <c r="VFF1" s="2"/>
      <c r="VFG1" s="20"/>
      <c r="VFH1" s="20"/>
      <c r="VFI1" s="20"/>
      <c r="VFK1" s="20"/>
      <c r="VFL1" s="20"/>
      <c r="VFV1" s="2"/>
      <c r="VFW1" s="20"/>
      <c r="VFX1" s="20"/>
      <c r="VFY1" s="20"/>
      <c r="VGA1" s="20"/>
      <c r="VGB1" s="20"/>
      <c r="VGL1" s="2"/>
      <c r="VGM1" s="20"/>
      <c r="VGN1" s="20"/>
      <c r="VGO1" s="20"/>
      <c r="VGQ1" s="20"/>
      <c r="VGR1" s="20"/>
      <c r="VHB1" s="2"/>
      <c r="VHC1" s="20"/>
      <c r="VHD1" s="20"/>
      <c r="VHE1" s="20"/>
      <c r="VHG1" s="20"/>
      <c r="VHH1" s="20"/>
      <c r="VHR1" s="2"/>
      <c r="VHS1" s="20"/>
      <c r="VHT1" s="20"/>
      <c r="VHU1" s="20"/>
      <c r="VHW1" s="20"/>
      <c r="VHX1" s="20"/>
      <c r="VIH1" s="2"/>
      <c r="VII1" s="20"/>
      <c r="VIJ1" s="20"/>
      <c r="VIK1" s="20"/>
      <c r="VIM1" s="20"/>
      <c r="VIN1" s="20"/>
      <c r="VIX1" s="2"/>
      <c r="VIY1" s="20"/>
      <c r="VIZ1" s="20"/>
      <c r="VJA1" s="20"/>
      <c r="VJC1" s="20"/>
      <c r="VJD1" s="20"/>
      <c r="VJN1" s="2"/>
      <c r="VJO1" s="20"/>
      <c r="VJP1" s="20"/>
      <c r="VJQ1" s="20"/>
      <c r="VJS1" s="20"/>
      <c r="VJT1" s="20"/>
      <c r="VKD1" s="2"/>
      <c r="VKE1" s="20"/>
      <c r="VKF1" s="20"/>
      <c r="VKG1" s="20"/>
      <c r="VKI1" s="20"/>
      <c r="VKJ1" s="20"/>
      <c r="VKT1" s="2"/>
      <c r="VKU1" s="20"/>
      <c r="VKV1" s="20"/>
      <c r="VKW1" s="20"/>
      <c r="VKY1" s="20"/>
      <c r="VKZ1" s="20"/>
      <c r="VLJ1" s="2"/>
      <c r="VLK1" s="20"/>
      <c r="VLL1" s="20"/>
      <c r="VLM1" s="20"/>
      <c r="VLO1" s="20"/>
      <c r="VLP1" s="20"/>
      <c r="VLZ1" s="2"/>
      <c r="VMA1" s="20"/>
      <c r="VMB1" s="20"/>
      <c r="VMC1" s="20"/>
      <c r="VME1" s="20"/>
      <c r="VMF1" s="20"/>
      <c r="VMP1" s="2"/>
      <c r="VMQ1" s="20"/>
      <c r="VMR1" s="20"/>
      <c r="VMS1" s="20"/>
      <c r="VMU1" s="20"/>
      <c r="VMV1" s="20"/>
      <c r="VNF1" s="2"/>
      <c r="VNG1" s="20"/>
      <c r="VNH1" s="20"/>
      <c r="VNI1" s="20"/>
      <c r="VNK1" s="20"/>
      <c r="VNL1" s="20"/>
      <c r="VNV1" s="2"/>
      <c r="VNW1" s="20"/>
      <c r="VNX1" s="20"/>
      <c r="VNY1" s="20"/>
      <c r="VOA1" s="20"/>
      <c r="VOB1" s="20"/>
      <c r="VOL1" s="2"/>
      <c r="VOM1" s="20"/>
      <c r="VON1" s="20"/>
      <c r="VOO1" s="20"/>
      <c r="VOQ1" s="20"/>
      <c r="VOR1" s="20"/>
      <c r="VPB1" s="2"/>
      <c r="VPC1" s="20"/>
      <c r="VPD1" s="20"/>
      <c r="VPE1" s="20"/>
      <c r="VPG1" s="20"/>
      <c r="VPH1" s="20"/>
      <c r="VPR1" s="2"/>
      <c r="VPS1" s="20"/>
      <c r="VPT1" s="20"/>
      <c r="VPU1" s="20"/>
      <c r="VPW1" s="20"/>
      <c r="VPX1" s="20"/>
      <c r="VQH1" s="2"/>
      <c r="VQI1" s="20"/>
      <c r="VQJ1" s="20"/>
      <c r="VQK1" s="20"/>
      <c r="VQM1" s="20"/>
      <c r="VQN1" s="20"/>
      <c r="VQX1" s="2"/>
      <c r="VQY1" s="20"/>
      <c r="VQZ1" s="20"/>
      <c r="VRA1" s="20"/>
      <c r="VRC1" s="20"/>
      <c r="VRD1" s="20"/>
      <c r="VRN1" s="2"/>
      <c r="VRO1" s="20"/>
      <c r="VRP1" s="20"/>
      <c r="VRQ1" s="20"/>
      <c r="VRS1" s="20"/>
      <c r="VRT1" s="20"/>
      <c r="VSD1" s="2"/>
      <c r="VSE1" s="20"/>
      <c r="VSF1" s="20"/>
      <c r="VSG1" s="20"/>
      <c r="VSI1" s="20"/>
      <c r="VSJ1" s="20"/>
      <c r="VST1" s="2"/>
      <c r="VSU1" s="20"/>
      <c r="VSV1" s="20"/>
      <c r="VSW1" s="20"/>
      <c r="VSY1" s="20"/>
      <c r="VSZ1" s="20"/>
      <c r="VTJ1" s="2"/>
      <c r="VTK1" s="20"/>
      <c r="VTL1" s="20"/>
      <c r="VTM1" s="20"/>
      <c r="VTO1" s="20"/>
      <c r="VTP1" s="20"/>
      <c r="VTZ1" s="2"/>
      <c r="VUA1" s="20"/>
      <c r="VUB1" s="20"/>
      <c r="VUC1" s="20"/>
      <c r="VUE1" s="20"/>
      <c r="VUF1" s="20"/>
      <c r="VUP1" s="2"/>
      <c r="VUQ1" s="20"/>
      <c r="VUR1" s="20"/>
      <c r="VUS1" s="20"/>
      <c r="VUU1" s="20"/>
      <c r="VUV1" s="20"/>
      <c r="VVF1" s="2"/>
      <c r="VVG1" s="20"/>
      <c r="VVH1" s="20"/>
      <c r="VVI1" s="20"/>
      <c r="VVK1" s="20"/>
      <c r="VVL1" s="20"/>
      <c r="VVV1" s="2"/>
      <c r="VVW1" s="20"/>
      <c r="VVX1" s="20"/>
      <c r="VVY1" s="20"/>
      <c r="VWA1" s="20"/>
      <c r="VWB1" s="20"/>
      <c r="VWL1" s="2"/>
      <c r="VWM1" s="20"/>
      <c r="VWN1" s="20"/>
      <c r="VWO1" s="20"/>
      <c r="VWQ1" s="20"/>
      <c r="VWR1" s="20"/>
      <c r="VXB1" s="2"/>
      <c r="VXC1" s="20"/>
      <c r="VXD1" s="20"/>
      <c r="VXE1" s="20"/>
      <c r="VXG1" s="20"/>
      <c r="VXH1" s="20"/>
      <c r="VXR1" s="2"/>
      <c r="VXS1" s="20"/>
      <c r="VXT1" s="20"/>
      <c r="VXU1" s="20"/>
      <c r="VXW1" s="20"/>
      <c r="VXX1" s="20"/>
      <c r="VYH1" s="2"/>
      <c r="VYI1" s="20"/>
      <c r="VYJ1" s="20"/>
      <c r="VYK1" s="20"/>
      <c r="VYM1" s="20"/>
      <c r="VYN1" s="20"/>
      <c r="VYX1" s="2"/>
      <c r="VYY1" s="20"/>
      <c r="VYZ1" s="20"/>
      <c r="VZA1" s="20"/>
      <c r="VZC1" s="20"/>
      <c r="VZD1" s="20"/>
      <c r="VZN1" s="2"/>
      <c r="VZO1" s="20"/>
      <c r="VZP1" s="20"/>
      <c r="VZQ1" s="20"/>
      <c r="VZS1" s="20"/>
      <c r="VZT1" s="20"/>
      <c r="WAD1" s="2"/>
      <c r="WAE1" s="20"/>
      <c r="WAF1" s="20"/>
      <c r="WAG1" s="20"/>
      <c r="WAI1" s="20"/>
      <c r="WAJ1" s="20"/>
      <c r="WAT1" s="2"/>
      <c r="WAU1" s="20"/>
      <c r="WAV1" s="20"/>
      <c r="WAW1" s="20"/>
      <c r="WAY1" s="20"/>
      <c r="WAZ1" s="20"/>
      <c r="WBJ1" s="2"/>
      <c r="WBK1" s="20"/>
      <c r="WBL1" s="20"/>
      <c r="WBM1" s="20"/>
      <c r="WBO1" s="20"/>
      <c r="WBP1" s="20"/>
      <c r="WBZ1" s="2"/>
      <c r="WCA1" s="20"/>
      <c r="WCB1" s="20"/>
      <c r="WCC1" s="20"/>
      <c r="WCE1" s="20"/>
      <c r="WCF1" s="20"/>
      <c r="WCP1" s="2"/>
      <c r="WCQ1" s="20"/>
      <c r="WCR1" s="20"/>
      <c r="WCS1" s="20"/>
      <c r="WCU1" s="20"/>
      <c r="WCV1" s="20"/>
      <c r="WDF1" s="2"/>
      <c r="WDG1" s="20"/>
      <c r="WDH1" s="20"/>
      <c r="WDI1" s="20"/>
      <c r="WDK1" s="20"/>
      <c r="WDL1" s="20"/>
      <c r="WDV1" s="2"/>
      <c r="WDW1" s="20"/>
      <c r="WDX1" s="20"/>
      <c r="WDY1" s="20"/>
      <c r="WEA1" s="20"/>
      <c r="WEB1" s="20"/>
      <c r="WEL1" s="2"/>
      <c r="WEM1" s="20"/>
      <c r="WEN1" s="20"/>
      <c r="WEO1" s="20"/>
      <c r="WEQ1" s="20"/>
      <c r="WER1" s="20"/>
      <c r="WFB1" s="2"/>
      <c r="WFC1" s="20"/>
      <c r="WFD1" s="20"/>
      <c r="WFE1" s="20"/>
      <c r="WFG1" s="20"/>
      <c r="WFH1" s="20"/>
      <c r="WFR1" s="2"/>
      <c r="WFS1" s="20"/>
      <c r="WFT1" s="20"/>
      <c r="WFU1" s="20"/>
      <c r="WFW1" s="20"/>
      <c r="WFX1" s="20"/>
      <c r="WGH1" s="2"/>
      <c r="WGI1" s="20"/>
      <c r="WGJ1" s="20"/>
      <c r="WGK1" s="20"/>
      <c r="WGM1" s="20"/>
      <c r="WGN1" s="20"/>
      <c r="WGX1" s="2"/>
      <c r="WGY1" s="20"/>
      <c r="WGZ1" s="20"/>
      <c r="WHA1" s="20"/>
      <c r="WHC1" s="20"/>
      <c r="WHD1" s="20"/>
      <c r="WHN1" s="2"/>
      <c r="WHO1" s="20"/>
      <c r="WHP1" s="20"/>
      <c r="WHQ1" s="20"/>
      <c r="WHS1" s="20"/>
      <c r="WHT1" s="20"/>
      <c r="WID1" s="2"/>
      <c r="WIE1" s="20"/>
      <c r="WIF1" s="20"/>
      <c r="WIG1" s="20"/>
      <c r="WII1" s="20"/>
      <c r="WIJ1" s="20"/>
      <c r="WIT1" s="2"/>
      <c r="WIU1" s="20"/>
      <c r="WIV1" s="20"/>
      <c r="WIW1" s="20"/>
      <c r="WIY1" s="20"/>
      <c r="WIZ1" s="20"/>
      <c r="WJJ1" s="2"/>
      <c r="WJK1" s="20"/>
      <c r="WJL1" s="20"/>
      <c r="WJM1" s="20"/>
      <c r="WJO1" s="20"/>
      <c r="WJP1" s="20"/>
      <c r="WJZ1" s="2"/>
      <c r="WKA1" s="20"/>
      <c r="WKB1" s="20"/>
      <c r="WKC1" s="20"/>
      <c r="WKE1" s="20"/>
      <c r="WKF1" s="20"/>
      <c r="WKP1" s="2"/>
      <c r="WKQ1" s="20"/>
      <c r="WKR1" s="20"/>
      <c r="WKS1" s="20"/>
      <c r="WKU1" s="20"/>
      <c r="WKV1" s="20"/>
      <c r="WLF1" s="2"/>
      <c r="WLG1" s="20"/>
      <c r="WLH1" s="20"/>
      <c r="WLI1" s="20"/>
      <c r="WLK1" s="20"/>
      <c r="WLL1" s="20"/>
      <c r="WLV1" s="2"/>
      <c r="WLW1" s="20"/>
      <c r="WLX1" s="20"/>
      <c r="WLY1" s="20"/>
      <c r="WMA1" s="20"/>
      <c r="WMB1" s="20"/>
      <c r="WML1" s="2"/>
      <c r="WMM1" s="20"/>
      <c r="WMN1" s="20"/>
      <c r="WMO1" s="20"/>
      <c r="WMQ1" s="20"/>
      <c r="WMR1" s="20"/>
      <c r="WNB1" s="2"/>
      <c r="WNC1" s="20"/>
      <c r="WND1" s="20"/>
      <c r="WNE1" s="20"/>
      <c r="WNG1" s="20"/>
      <c r="WNH1" s="20"/>
      <c r="WNR1" s="2"/>
      <c r="WNS1" s="20"/>
      <c r="WNT1" s="20"/>
      <c r="WNU1" s="20"/>
      <c r="WNW1" s="20"/>
      <c r="WNX1" s="20"/>
      <c r="WOH1" s="2"/>
      <c r="WOI1" s="20"/>
      <c r="WOJ1" s="20"/>
      <c r="WOK1" s="20"/>
      <c r="WOM1" s="20"/>
      <c r="WON1" s="20"/>
      <c r="WOX1" s="2"/>
      <c r="WOY1" s="20"/>
      <c r="WOZ1" s="20"/>
      <c r="WPA1" s="20"/>
      <c r="WPC1" s="20"/>
      <c r="WPD1" s="20"/>
      <c r="WPN1" s="2"/>
      <c r="WPO1" s="20"/>
      <c r="WPP1" s="20"/>
      <c r="WPQ1" s="20"/>
      <c r="WPS1" s="20"/>
      <c r="WPT1" s="20"/>
      <c r="WQD1" s="2"/>
      <c r="WQE1" s="20"/>
      <c r="WQF1" s="20"/>
      <c r="WQG1" s="20"/>
      <c r="WQI1" s="20"/>
      <c r="WQJ1" s="20"/>
      <c r="WQT1" s="2"/>
      <c r="WQU1" s="20"/>
      <c r="WQV1" s="20"/>
      <c r="WQW1" s="20"/>
      <c r="WQY1" s="20"/>
      <c r="WQZ1" s="20"/>
      <c r="WRJ1" s="2"/>
      <c r="WRK1" s="20"/>
      <c r="WRL1" s="20"/>
      <c r="WRM1" s="20"/>
      <c r="WRO1" s="20"/>
      <c r="WRP1" s="20"/>
      <c r="WRZ1" s="2"/>
      <c r="WSA1" s="20"/>
      <c r="WSB1" s="20"/>
      <c r="WSC1" s="20"/>
      <c r="WSE1" s="20"/>
      <c r="WSF1" s="20"/>
      <c r="WSP1" s="2"/>
      <c r="WSQ1" s="20"/>
      <c r="WSR1" s="20"/>
      <c r="WSS1" s="20"/>
      <c r="WSU1" s="20"/>
      <c r="WSV1" s="20"/>
      <c r="WTF1" s="2"/>
      <c r="WTG1" s="20"/>
      <c r="WTH1" s="20"/>
      <c r="WTI1" s="20"/>
      <c r="WTK1" s="20"/>
      <c r="WTL1" s="20"/>
      <c r="WTV1" s="2"/>
      <c r="WTW1" s="20"/>
      <c r="WTX1" s="20"/>
      <c r="WTY1" s="20"/>
      <c r="WUA1" s="20"/>
      <c r="WUB1" s="20"/>
      <c r="WUL1" s="2"/>
      <c r="WUM1" s="20"/>
      <c r="WUN1" s="20"/>
      <c r="WUO1" s="20"/>
      <c r="WUQ1" s="20"/>
      <c r="WUR1" s="20"/>
      <c r="WVB1" s="2"/>
      <c r="WVC1" s="20"/>
      <c r="WVD1" s="20"/>
      <c r="WVE1" s="20"/>
      <c r="WVG1" s="20"/>
      <c r="WVH1" s="20"/>
      <c r="WVR1" s="2"/>
      <c r="WVS1" s="20"/>
      <c r="WVT1" s="20"/>
      <c r="WVU1" s="20"/>
      <c r="WVW1" s="20"/>
      <c r="WVX1" s="20"/>
      <c r="WWH1" s="2"/>
      <c r="WWI1" s="20"/>
      <c r="WWJ1" s="20"/>
      <c r="WWK1" s="20"/>
      <c r="WWM1" s="20"/>
      <c r="WWN1" s="20"/>
      <c r="WWX1" s="2"/>
      <c r="WWY1" s="20"/>
      <c r="WWZ1" s="20"/>
      <c r="WXA1" s="20"/>
      <c r="WXC1" s="20"/>
      <c r="WXD1" s="20"/>
      <c r="WXN1" s="2"/>
      <c r="WXO1" s="20"/>
      <c r="WXP1" s="20"/>
      <c r="WXQ1" s="20"/>
      <c r="WXS1" s="20"/>
      <c r="WXT1" s="20"/>
      <c r="WYD1" s="2"/>
      <c r="WYE1" s="20"/>
      <c r="WYF1" s="20"/>
      <c r="WYG1" s="20"/>
      <c r="WYI1" s="20"/>
      <c r="WYJ1" s="20"/>
      <c r="WYT1" s="2"/>
      <c r="WYU1" s="20"/>
      <c r="WYV1" s="20"/>
      <c r="WYW1" s="20"/>
      <c r="WYY1" s="20"/>
      <c r="WYZ1" s="20"/>
      <c r="WZJ1" s="2"/>
      <c r="WZK1" s="20"/>
      <c r="WZL1" s="20"/>
      <c r="WZM1" s="20"/>
      <c r="WZO1" s="20"/>
      <c r="WZP1" s="20"/>
      <c r="WZZ1" s="2"/>
      <c r="XAA1" s="20"/>
      <c r="XAB1" s="20"/>
      <c r="XAC1" s="20"/>
      <c r="XAE1" s="20"/>
      <c r="XAF1" s="20"/>
      <c r="XAP1" s="2"/>
      <c r="XAQ1" s="20"/>
      <c r="XAR1" s="20"/>
      <c r="XAS1" s="20"/>
      <c r="XAU1" s="20"/>
      <c r="XAV1" s="20"/>
      <c r="XBF1" s="2"/>
      <c r="XBG1" s="20"/>
      <c r="XBH1" s="20"/>
      <c r="XBI1" s="20"/>
      <c r="XBK1" s="20"/>
      <c r="XBL1" s="20"/>
      <c r="XBV1" s="2"/>
      <c r="XBW1" s="20"/>
      <c r="XBX1" s="20"/>
      <c r="XBY1" s="20"/>
      <c r="XCA1" s="20"/>
      <c r="XCB1" s="20"/>
      <c r="XCL1" s="2"/>
      <c r="XCM1" s="20"/>
      <c r="XCN1" s="20"/>
      <c r="XCO1" s="20"/>
      <c r="XCQ1" s="20"/>
      <c r="XCR1" s="20"/>
      <c r="XDB1" s="2"/>
      <c r="XDC1" s="20"/>
      <c r="XDD1" s="20"/>
      <c r="XDE1" s="20"/>
      <c r="XDG1" s="20"/>
      <c r="XDH1" s="20"/>
      <c r="XDR1" s="2"/>
      <c r="XDS1" s="20"/>
      <c r="XDT1" s="20"/>
      <c r="XDU1" s="20"/>
      <c r="XDW1" s="20"/>
      <c r="XDX1" s="20"/>
      <c r="XEH1" s="2"/>
      <c r="XEI1" s="20"/>
      <c r="XEJ1" s="20"/>
      <c r="XEK1" s="20"/>
      <c r="XEM1" s="20"/>
      <c r="XEN1" s="20"/>
      <c r="XEX1" s="2"/>
      <c r="XEY1" s="20"/>
      <c r="XEZ1" s="20"/>
      <c r="XFA1" s="20"/>
      <c r="XFC1" s="20"/>
      <c r="XFD1" s="20"/>
    </row>
    <row r="2" spans="1:1024 1034:2048 2058:3072 3082:4096 4106:5120 5130:6144 6154:7168 7178:8192 8202:9216 9226:10240 10250:11264 11274:12288 12298:13312 13322:14336 14346:15360 15370:16384" x14ac:dyDescent="0.3">
      <c r="G2" t="s">
        <v>130</v>
      </c>
      <c r="I2" t="s">
        <v>131</v>
      </c>
      <c r="J2" s="2" t="s">
        <v>38</v>
      </c>
      <c r="K2" s="3" t="s">
        <v>74</v>
      </c>
      <c r="L2" s="3" t="s">
        <v>75</v>
      </c>
      <c r="M2" t="s">
        <v>76</v>
      </c>
      <c r="O2" t="s">
        <v>77</v>
      </c>
      <c r="P2" t="s">
        <v>78</v>
      </c>
      <c r="R2" t="s">
        <v>77</v>
      </c>
      <c r="S2" t="s">
        <v>134</v>
      </c>
      <c r="Z2" s="2"/>
      <c r="AA2" s="3"/>
      <c r="AB2" s="3"/>
      <c r="AP2" s="2"/>
      <c r="AQ2" s="3"/>
      <c r="AR2" s="3"/>
      <c r="BF2" s="2"/>
      <c r="BG2" s="3"/>
      <c r="BH2" s="3"/>
      <c r="BV2" s="2"/>
      <c r="BW2" s="3"/>
      <c r="BX2" s="3"/>
      <c r="CL2" s="2"/>
      <c r="CM2" s="3"/>
      <c r="CN2" s="3"/>
      <c r="DB2" s="2"/>
      <c r="DC2" s="3"/>
      <c r="DD2" s="3"/>
      <c r="DR2" s="2"/>
      <c r="DS2" s="3"/>
      <c r="DT2" s="3"/>
      <c r="EH2" s="2"/>
      <c r="EI2" s="3"/>
      <c r="EJ2" s="3"/>
      <c r="EX2" s="2"/>
      <c r="EY2" s="3"/>
      <c r="EZ2" s="3"/>
      <c r="FN2" s="2"/>
      <c r="FO2" s="3"/>
      <c r="FP2" s="3"/>
      <c r="GD2" s="2"/>
      <c r="GE2" s="3"/>
      <c r="GF2" s="3"/>
      <c r="GT2" s="2"/>
      <c r="GU2" s="3"/>
      <c r="GV2" s="3"/>
      <c r="HJ2" s="2"/>
      <c r="HK2" s="3"/>
      <c r="HL2" s="3"/>
      <c r="HZ2" s="2"/>
      <c r="IA2" s="3"/>
      <c r="IB2" s="3"/>
      <c r="IP2" s="2"/>
      <c r="IQ2" s="3"/>
      <c r="IR2" s="3"/>
      <c r="JF2" s="2"/>
      <c r="JG2" s="3"/>
      <c r="JH2" s="3"/>
      <c r="JV2" s="2"/>
      <c r="JW2" s="3"/>
      <c r="JX2" s="3"/>
      <c r="KL2" s="2"/>
      <c r="KM2" s="3"/>
      <c r="KN2" s="3"/>
      <c r="LB2" s="2"/>
      <c r="LC2" s="3"/>
      <c r="LD2" s="3"/>
      <c r="LR2" s="2"/>
      <c r="LS2" s="3"/>
      <c r="LT2" s="3"/>
      <c r="MH2" s="2"/>
      <c r="MI2" s="3"/>
      <c r="MJ2" s="3"/>
      <c r="MX2" s="2"/>
      <c r="MY2" s="3"/>
      <c r="MZ2" s="3"/>
      <c r="NN2" s="2"/>
      <c r="NO2" s="3"/>
      <c r="NP2" s="3"/>
      <c r="OD2" s="2"/>
      <c r="OE2" s="3"/>
      <c r="OF2" s="3"/>
      <c r="OT2" s="2"/>
      <c r="OU2" s="3"/>
      <c r="OV2" s="3"/>
      <c r="PJ2" s="2"/>
      <c r="PK2" s="3"/>
      <c r="PL2" s="3"/>
      <c r="PZ2" s="2"/>
      <c r="QA2" s="3"/>
      <c r="QB2" s="3"/>
      <c r="QP2" s="2"/>
      <c r="QQ2" s="3"/>
      <c r="QR2" s="3"/>
      <c r="RF2" s="2"/>
      <c r="RG2" s="3"/>
      <c r="RH2" s="3"/>
      <c r="RV2" s="2"/>
      <c r="RW2" s="3"/>
      <c r="RX2" s="3"/>
      <c r="SL2" s="2"/>
      <c r="SM2" s="3"/>
      <c r="SN2" s="3"/>
      <c r="TB2" s="2"/>
      <c r="TC2" s="3"/>
      <c r="TD2" s="3"/>
      <c r="TR2" s="2"/>
      <c r="TS2" s="3"/>
      <c r="TT2" s="3"/>
      <c r="UH2" s="2"/>
      <c r="UI2" s="3"/>
      <c r="UJ2" s="3"/>
      <c r="UX2" s="2"/>
      <c r="UY2" s="3"/>
      <c r="UZ2" s="3"/>
      <c r="VN2" s="2"/>
      <c r="VO2" s="3"/>
      <c r="VP2" s="3"/>
      <c r="WD2" s="2"/>
      <c r="WE2" s="3"/>
      <c r="WF2" s="3"/>
      <c r="WT2" s="2"/>
      <c r="WU2" s="3"/>
      <c r="WV2" s="3"/>
      <c r="XJ2" s="2"/>
      <c r="XK2" s="3"/>
      <c r="XL2" s="3"/>
      <c r="XZ2" s="2"/>
      <c r="YA2" s="3"/>
      <c r="YB2" s="3"/>
      <c r="YP2" s="2"/>
      <c r="YQ2" s="3"/>
      <c r="YR2" s="3"/>
      <c r="ZF2" s="2"/>
      <c r="ZG2" s="3"/>
      <c r="ZH2" s="3"/>
      <c r="ZV2" s="2"/>
      <c r="ZW2" s="3"/>
      <c r="ZX2" s="3"/>
      <c r="AAL2" s="2"/>
      <c r="AAM2" s="3"/>
      <c r="AAN2" s="3"/>
      <c r="ABB2" s="2"/>
      <c r="ABC2" s="3"/>
      <c r="ABD2" s="3"/>
      <c r="ABR2" s="2"/>
      <c r="ABS2" s="3"/>
      <c r="ABT2" s="3"/>
      <c r="ACH2" s="2"/>
      <c r="ACI2" s="3"/>
      <c r="ACJ2" s="3"/>
      <c r="ACX2" s="2"/>
      <c r="ACY2" s="3"/>
      <c r="ACZ2" s="3"/>
      <c r="ADN2" s="2"/>
      <c r="ADO2" s="3"/>
      <c r="ADP2" s="3"/>
      <c r="AED2" s="2"/>
      <c r="AEE2" s="3"/>
      <c r="AEF2" s="3"/>
      <c r="AET2" s="2"/>
      <c r="AEU2" s="3"/>
      <c r="AEV2" s="3"/>
      <c r="AFJ2" s="2"/>
      <c r="AFK2" s="3"/>
      <c r="AFL2" s="3"/>
      <c r="AFZ2" s="2"/>
      <c r="AGA2" s="3"/>
      <c r="AGB2" s="3"/>
      <c r="AGP2" s="2"/>
      <c r="AGQ2" s="3"/>
      <c r="AGR2" s="3"/>
      <c r="AHF2" s="2"/>
      <c r="AHG2" s="3"/>
      <c r="AHH2" s="3"/>
      <c r="AHV2" s="2"/>
      <c r="AHW2" s="3"/>
      <c r="AHX2" s="3"/>
      <c r="AIL2" s="2"/>
      <c r="AIM2" s="3"/>
      <c r="AIN2" s="3"/>
      <c r="AJB2" s="2"/>
      <c r="AJC2" s="3"/>
      <c r="AJD2" s="3"/>
      <c r="AJR2" s="2"/>
      <c r="AJS2" s="3"/>
      <c r="AJT2" s="3"/>
      <c r="AKH2" s="2"/>
      <c r="AKI2" s="3"/>
      <c r="AKJ2" s="3"/>
      <c r="AKX2" s="2"/>
      <c r="AKY2" s="3"/>
      <c r="AKZ2" s="3"/>
      <c r="ALN2" s="2"/>
      <c r="ALO2" s="3"/>
      <c r="ALP2" s="3"/>
      <c r="AMD2" s="2"/>
      <c r="AME2" s="3"/>
      <c r="AMF2" s="3"/>
      <c r="AMT2" s="2"/>
      <c r="AMU2" s="3"/>
      <c r="AMV2" s="3"/>
      <c r="ANJ2" s="2"/>
      <c r="ANK2" s="3"/>
      <c r="ANL2" s="3"/>
      <c r="ANZ2" s="2"/>
      <c r="AOA2" s="3"/>
      <c r="AOB2" s="3"/>
      <c r="AOP2" s="2"/>
      <c r="AOQ2" s="3"/>
      <c r="AOR2" s="3"/>
      <c r="APF2" s="2"/>
      <c r="APG2" s="3"/>
      <c r="APH2" s="3"/>
      <c r="APV2" s="2"/>
      <c r="APW2" s="3"/>
      <c r="APX2" s="3"/>
      <c r="AQL2" s="2"/>
      <c r="AQM2" s="3"/>
      <c r="AQN2" s="3"/>
      <c r="ARB2" s="2"/>
      <c r="ARC2" s="3"/>
      <c r="ARD2" s="3"/>
      <c r="ARR2" s="2"/>
      <c r="ARS2" s="3"/>
      <c r="ART2" s="3"/>
      <c r="ASH2" s="2"/>
      <c r="ASI2" s="3"/>
      <c r="ASJ2" s="3"/>
      <c r="ASX2" s="2"/>
      <c r="ASY2" s="3"/>
      <c r="ASZ2" s="3"/>
      <c r="ATN2" s="2"/>
      <c r="ATO2" s="3"/>
      <c r="ATP2" s="3"/>
      <c r="AUD2" s="2"/>
      <c r="AUE2" s="3"/>
      <c r="AUF2" s="3"/>
      <c r="AUT2" s="2"/>
      <c r="AUU2" s="3"/>
      <c r="AUV2" s="3"/>
      <c r="AVJ2" s="2"/>
      <c r="AVK2" s="3"/>
      <c r="AVL2" s="3"/>
      <c r="AVZ2" s="2"/>
      <c r="AWA2" s="3"/>
      <c r="AWB2" s="3"/>
      <c r="AWP2" s="2"/>
      <c r="AWQ2" s="3"/>
      <c r="AWR2" s="3"/>
      <c r="AXF2" s="2"/>
      <c r="AXG2" s="3"/>
      <c r="AXH2" s="3"/>
      <c r="AXV2" s="2"/>
      <c r="AXW2" s="3"/>
      <c r="AXX2" s="3"/>
      <c r="AYL2" s="2"/>
      <c r="AYM2" s="3"/>
      <c r="AYN2" s="3"/>
      <c r="AZB2" s="2"/>
      <c r="AZC2" s="3"/>
      <c r="AZD2" s="3"/>
      <c r="AZR2" s="2"/>
      <c r="AZS2" s="3"/>
      <c r="AZT2" s="3"/>
      <c r="BAH2" s="2"/>
      <c r="BAI2" s="3"/>
      <c r="BAJ2" s="3"/>
      <c r="BAX2" s="2"/>
      <c r="BAY2" s="3"/>
      <c r="BAZ2" s="3"/>
      <c r="BBN2" s="2"/>
      <c r="BBO2" s="3"/>
      <c r="BBP2" s="3"/>
      <c r="BCD2" s="2"/>
      <c r="BCE2" s="3"/>
      <c r="BCF2" s="3"/>
      <c r="BCT2" s="2"/>
      <c r="BCU2" s="3"/>
      <c r="BCV2" s="3"/>
      <c r="BDJ2" s="2"/>
      <c r="BDK2" s="3"/>
      <c r="BDL2" s="3"/>
      <c r="BDZ2" s="2"/>
      <c r="BEA2" s="3"/>
      <c r="BEB2" s="3"/>
      <c r="BEP2" s="2"/>
      <c r="BEQ2" s="3"/>
      <c r="BER2" s="3"/>
      <c r="BFF2" s="2"/>
      <c r="BFG2" s="3"/>
      <c r="BFH2" s="3"/>
      <c r="BFV2" s="2"/>
      <c r="BFW2" s="3"/>
      <c r="BFX2" s="3"/>
      <c r="BGL2" s="2"/>
      <c r="BGM2" s="3"/>
      <c r="BGN2" s="3"/>
      <c r="BHB2" s="2"/>
      <c r="BHC2" s="3"/>
      <c r="BHD2" s="3"/>
      <c r="BHR2" s="2"/>
      <c r="BHS2" s="3"/>
      <c r="BHT2" s="3"/>
      <c r="BIH2" s="2"/>
      <c r="BII2" s="3"/>
      <c r="BIJ2" s="3"/>
      <c r="BIX2" s="2"/>
      <c r="BIY2" s="3"/>
      <c r="BIZ2" s="3"/>
      <c r="BJN2" s="2"/>
      <c r="BJO2" s="3"/>
      <c r="BJP2" s="3"/>
      <c r="BKD2" s="2"/>
      <c r="BKE2" s="3"/>
      <c r="BKF2" s="3"/>
      <c r="BKT2" s="2"/>
      <c r="BKU2" s="3"/>
      <c r="BKV2" s="3"/>
      <c r="BLJ2" s="2"/>
      <c r="BLK2" s="3"/>
      <c r="BLL2" s="3"/>
      <c r="BLZ2" s="2"/>
      <c r="BMA2" s="3"/>
      <c r="BMB2" s="3"/>
      <c r="BMP2" s="2"/>
      <c r="BMQ2" s="3"/>
      <c r="BMR2" s="3"/>
      <c r="BNF2" s="2"/>
      <c r="BNG2" s="3"/>
      <c r="BNH2" s="3"/>
      <c r="BNV2" s="2"/>
      <c r="BNW2" s="3"/>
      <c r="BNX2" s="3"/>
      <c r="BOL2" s="2"/>
      <c r="BOM2" s="3"/>
      <c r="BON2" s="3"/>
      <c r="BPB2" s="2"/>
      <c r="BPC2" s="3"/>
      <c r="BPD2" s="3"/>
      <c r="BPR2" s="2"/>
      <c r="BPS2" s="3"/>
      <c r="BPT2" s="3"/>
      <c r="BQH2" s="2"/>
      <c r="BQI2" s="3"/>
      <c r="BQJ2" s="3"/>
      <c r="BQX2" s="2"/>
      <c r="BQY2" s="3"/>
      <c r="BQZ2" s="3"/>
      <c r="BRN2" s="2"/>
      <c r="BRO2" s="3"/>
      <c r="BRP2" s="3"/>
      <c r="BSD2" s="2"/>
      <c r="BSE2" s="3"/>
      <c r="BSF2" s="3"/>
      <c r="BST2" s="2"/>
      <c r="BSU2" s="3"/>
      <c r="BSV2" s="3"/>
      <c r="BTJ2" s="2"/>
      <c r="BTK2" s="3"/>
      <c r="BTL2" s="3"/>
      <c r="BTZ2" s="2"/>
      <c r="BUA2" s="3"/>
      <c r="BUB2" s="3"/>
      <c r="BUP2" s="2"/>
      <c r="BUQ2" s="3"/>
      <c r="BUR2" s="3"/>
      <c r="BVF2" s="2"/>
      <c r="BVG2" s="3"/>
      <c r="BVH2" s="3"/>
      <c r="BVV2" s="2"/>
      <c r="BVW2" s="3"/>
      <c r="BVX2" s="3"/>
      <c r="BWL2" s="2"/>
      <c r="BWM2" s="3"/>
      <c r="BWN2" s="3"/>
      <c r="BXB2" s="2"/>
      <c r="BXC2" s="3"/>
      <c r="BXD2" s="3"/>
      <c r="BXR2" s="2"/>
      <c r="BXS2" s="3"/>
      <c r="BXT2" s="3"/>
      <c r="BYH2" s="2"/>
      <c r="BYI2" s="3"/>
      <c r="BYJ2" s="3"/>
      <c r="BYX2" s="2"/>
      <c r="BYY2" s="3"/>
      <c r="BYZ2" s="3"/>
      <c r="BZN2" s="2"/>
      <c r="BZO2" s="3"/>
      <c r="BZP2" s="3"/>
      <c r="CAD2" s="2"/>
      <c r="CAE2" s="3"/>
      <c r="CAF2" s="3"/>
      <c r="CAT2" s="2"/>
      <c r="CAU2" s="3"/>
      <c r="CAV2" s="3"/>
      <c r="CBJ2" s="2"/>
      <c r="CBK2" s="3"/>
      <c r="CBL2" s="3"/>
      <c r="CBZ2" s="2"/>
      <c r="CCA2" s="3"/>
      <c r="CCB2" s="3"/>
      <c r="CCP2" s="2"/>
      <c r="CCQ2" s="3"/>
      <c r="CCR2" s="3"/>
      <c r="CDF2" s="2"/>
      <c r="CDG2" s="3"/>
      <c r="CDH2" s="3"/>
      <c r="CDV2" s="2"/>
      <c r="CDW2" s="3"/>
      <c r="CDX2" s="3"/>
      <c r="CEL2" s="2"/>
      <c r="CEM2" s="3"/>
      <c r="CEN2" s="3"/>
      <c r="CFB2" s="2"/>
      <c r="CFC2" s="3"/>
      <c r="CFD2" s="3"/>
      <c r="CFR2" s="2"/>
      <c r="CFS2" s="3"/>
      <c r="CFT2" s="3"/>
      <c r="CGH2" s="2"/>
      <c r="CGI2" s="3"/>
      <c r="CGJ2" s="3"/>
      <c r="CGX2" s="2"/>
      <c r="CGY2" s="3"/>
      <c r="CGZ2" s="3"/>
      <c r="CHN2" s="2"/>
      <c r="CHO2" s="3"/>
      <c r="CHP2" s="3"/>
      <c r="CID2" s="2"/>
      <c r="CIE2" s="3"/>
      <c r="CIF2" s="3"/>
      <c r="CIT2" s="2"/>
      <c r="CIU2" s="3"/>
      <c r="CIV2" s="3"/>
      <c r="CJJ2" s="2"/>
      <c r="CJK2" s="3"/>
      <c r="CJL2" s="3"/>
      <c r="CJZ2" s="2"/>
      <c r="CKA2" s="3"/>
      <c r="CKB2" s="3"/>
      <c r="CKP2" s="2"/>
      <c r="CKQ2" s="3"/>
      <c r="CKR2" s="3"/>
      <c r="CLF2" s="2"/>
      <c r="CLG2" s="3"/>
      <c r="CLH2" s="3"/>
      <c r="CLV2" s="2"/>
      <c r="CLW2" s="3"/>
      <c r="CLX2" s="3"/>
      <c r="CML2" s="2"/>
      <c r="CMM2" s="3"/>
      <c r="CMN2" s="3"/>
      <c r="CNB2" s="2"/>
      <c r="CNC2" s="3"/>
      <c r="CND2" s="3"/>
      <c r="CNR2" s="2"/>
      <c r="CNS2" s="3"/>
      <c r="CNT2" s="3"/>
      <c r="COH2" s="2"/>
      <c r="COI2" s="3"/>
      <c r="COJ2" s="3"/>
      <c r="COX2" s="2"/>
      <c r="COY2" s="3"/>
      <c r="COZ2" s="3"/>
      <c r="CPN2" s="2"/>
      <c r="CPO2" s="3"/>
      <c r="CPP2" s="3"/>
      <c r="CQD2" s="2"/>
      <c r="CQE2" s="3"/>
      <c r="CQF2" s="3"/>
      <c r="CQT2" s="2"/>
      <c r="CQU2" s="3"/>
      <c r="CQV2" s="3"/>
      <c r="CRJ2" s="2"/>
      <c r="CRK2" s="3"/>
      <c r="CRL2" s="3"/>
      <c r="CRZ2" s="2"/>
      <c r="CSA2" s="3"/>
      <c r="CSB2" s="3"/>
      <c r="CSP2" s="2"/>
      <c r="CSQ2" s="3"/>
      <c r="CSR2" s="3"/>
      <c r="CTF2" s="2"/>
      <c r="CTG2" s="3"/>
      <c r="CTH2" s="3"/>
      <c r="CTV2" s="2"/>
      <c r="CTW2" s="3"/>
      <c r="CTX2" s="3"/>
      <c r="CUL2" s="2"/>
      <c r="CUM2" s="3"/>
      <c r="CUN2" s="3"/>
      <c r="CVB2" s="2"/>
      <c r="CVC2" s="3"/>
      <c r="CVD2" s="3"/>
      <c r="CVR2" s="2"/>
      <c r="CVS2" s="3"/>
      <c r="CVT2" s="3"/>
      <c r="CWH2" s="2"/>
      <c r="CWI2" s="3"/>
      <c r="CWJ2" s="3"/>
      <c r="CWX2" s="2"/>
      <c r="CWY2" s="3"/>
      <c r="CWZ2" s="3"/>
      <c r="CXN2" s="2"/>
      <c r="CXO2" s="3"/>
      <c r="CXP2" s="3"/>
      <c r="CYD2" s="2"/>
      <c r="CYE2" s="3"/>
      <c r="CYF2" s="3"/>
      <c r="CYT2" s="2"/>
      <c r="CYU2" s="3"/>
      <c r="CYV2" s="3"/>
      <c r="CZJ2" s="2"/>
      <c r="CZK2" s="3"/>
      <c r="CZL2" s="3"/>
      <c r="CZZ2" s="2"/>
      <c r="DAA2" s="3"/>
      <c r="DAB2" s="3"/>
      <c r="DAP2" s="2"/>
      <c r="DAQ2" s="3"/>
      <c r="DAR2" s="3"/>
      <c r="DBF2" s="2"/>
      <c r="DBG2" s="3"/>
      <c r="DBH2" s="3"/>
      <c r="DBV2" s="2"/>
      <c r="DBW2" s="3"/>
      <c r="DBX2" s="3"/>
      <c r="DCL2" s="2"/>
      <c r="DCM2" s="3"/>
      <c r="DCN2" s="3"/>
      <c r="DDB2" s="2"/>
      <c r="DDC2" s="3"/>
      <c r="DDD2" s="3"/>
      <c r="DDR2" s="2"/>
      <c r="DDS2" s="3"/>
      <c r="DDT2" s="3"/>
      <c r="DEH2" s="2"/>
      <c r="DEI2" s="3"/>
      <c r="DEJ2" s="3"/>
      <c r="DEX2" s="2"/>
      <c r="DEY2" s="3"/>
      <c r="DEZ2" s="3"/>
      <c r="DFN2" s="2"/>
      <c r="DFO2" s="3"/>
      <c r="DFP2" s="3"/>
      <c r="DGD2" s="2"/>
      <c r="DGE2" s="3"/>
      <c r="DGF2" s="3"/>
      <c r="DGT2" s="2"/>
      <c r="DGU2" s="3"/>
      <c r="DGV2" s="3"/>
      <c r="DHJ2" s="2"/>
      <c r="DHK2" s="3"/>
      <c r="DHL2" s="3"/>
      <c r="DHZ2" s="2"/>
      <c r="DIA2" s="3"/>
      <c r="DIB2" s="3"/>
      <c r="DIP2" s="2"/>
      <c r="DIQ2" s="3"/>
      <c r="DIR2" s="3"/>
      <c r="DJF2" s="2"/>
      <c r="DJG2" s="3"/>
      <c r="DJH2" s="3"/>
      <c r="DJV2" s="2"/>
      <c r="DJW2" s="3"/>
      <c r="DJX2" s="3"/>
      <c r="DKL2" s="2"/>
      <c r="DKM2" s="3"/>
      <c r="DKN2" s="3"/>
      <c r="DLB2" s="2"/>
      <c r="DLC2" s="3"/>
      <c r="DLD2" s="3"/>
      <c r="DLR2" s="2"/>
      <c r="DLS2" s="3"/>
      <c r="DLT2" s="3"/>
      <c r="DMH2" s="2"/>
      <c r="DMI2" s="3"/>
      <c r="DMJ2" s="3"/>
      <c r="DMX2" s="2"/>
      <c r="DMY2" s="3"/>
      <c r="DMZ2" s="3"/>
      <c r="DNN2" s="2"/>
      <c r="DNO2" s="3"/>
      <c r="DNP2" s="3"/>
      <c r="DOD2" s="2"/>
      <c r="DOE2" s="3"/>
      <c r="DOF2" s="3"/>
      <c r="DOT2" s="2"/>
      <c r="DOU2" s="3"/>
      <c r="DOV2" s="3"/>
      <c r="DPJ2" s="2"/>
      <c r="DPK2" s="3"/>
      <c r="DPL2" s="3"/>
      <c r="DPZ2" s="2"/>
      <c r="DQA2" s="3"/>
      <c r="DQB2" s="3"/>
      <c r="DQP2" s="2"/>
      <c r="DQQ2" s="3"/>
      <c r="DQR2" s="3"/>
      <c r="DRF2" s="2"/>
      <c r="DRG2" s="3"/>
      <c r="DRH2" s="3"/>
      <c r="DRV2" s="2"/>
      <c r="DRW2" s="3"/>
      <c r="DRX2" s="3"/>
      <c r="DSL2" s="2"/>
      <c r="DSM2" s="3"/>
      <c r="DSN2" s="3"/>
      <c r="DTB2" s="2"/>
      <c r="DTC2" s="3"/>
      <c r="DTD2" s="3"/>
      <c r="DTR2" s="2"/>
      <c r="DTS2" s="3"/>
      <c r="DTT2" s="3"/>
      <c r="DUH2" s="2"/>
      <c r="DUI2" s="3"/>
      <c r="DUJ2" s="3"/>
      <c r="DUX2" s="2"/>
      <c r="DUY2" s="3"/>
      <c r="DUZ2" s="3"/>
      <c r="DVN2" s="2"/>
      <c r="DVO2" s="3"/>
      <c r="DVP2" s="3"/>
      <c r="DWD2" s="2"/>
      <c r="DWE2" s="3"/>
      <c r="DWF2" s="3"/>
      <c r="DWT2" s="2"/>
      <c r="DWU2" s="3"/>
      <c r="DWV2" s="3"/>
      <c r="DXJ2" s="2"/>
      <c r="DXK2" s="3"/>
      <c r="DXL2" s="3"/>
      <c r="DXZ2" s="2"/>
      <c r="DYA2" s="3"/>
      <c r="DYB2" s="3"/>
      <c r="DYP2" s="2"/>
      <c r="DYQ2" s="3"/>
      <c r="DYR2" s="3"/>
      <c r="DZF2" s="2"/>
      <c r="DZG2" s="3"/>
      <c r="DZH2" s="3"/>
      <c r="DZV2" s="2"/>
      <c r="DZW2" s="3"/>
      <c r="DZX2" s="3"/>
      <c r="EAL2" s="2"/>
      <c r="EAM2" s="3"/>
      <c r="EAN2" s="3"/>
      <c r="EBB2" s="2"/>
      <c r="EBC2" s="3"/>
      <c r="EBD2" s="3"/>
      <c r="EBR2" s="2"/>
      <c r="EBS2" s="3"/>
      <c r="EBT2" s="3"/>
      <c r="ECH2" s="2"/>
      <c r="ECI2" s="3"/>
      <c r="ECJ2" s="3"/>
      <c r="ECX2" s="2"/>
      <c r="ECY2" s="3"/>
      <c r="ECZ2" s="3"/>
      <c r="EDN2" s="2"/>
      <c r="EDO2" s="3"/>
      <c r="EDP2" s="3"/>
      <c r="EED2" s="2"/>
      <c r="EEE2" s="3"/>
      <c r="EEF2" s="3"/>
      <c r="EET2" s="2"/>
      <c r="EEU2" s="3"/>
      <c r="EEV2" s="3"/>
      <c r="EFJ2" s="2"/>
      <c r="EFK2" s="3"/>
      <c r="EFL2" s="3"/>
      <c r="EFZ2" s="2"/>
      <c r="EGA2" s="3"/>
      <c r="EGB2" s="3"/>
      <c r="EGP2" s="2"/>
      <c r="EGQ2" s="3"/>
      <c r="EGR2" s="3"/>
      <c r="EHF2" s="2"/>
      <c r="EHG2" s="3"/>
      <c r="EHH2" s="3"/>
      <c r="EHV2" s="2"/>
      <c r="EHW2" s="3"/>
      <c r="EHX2" s="3"/>
      <c r="EIL2" s="2"/>
      <c r="EIM2" s="3"/>
      <c r="EIN2" s="3"/>
      <c r="EJB2" s="2"/>
      <c r="EJC2" s="3"/>
      <c r="EJD2" s="3"/>
      <c r="EJR2" s="2"/>
      <c r="EJS2" s="3"/>
      <c r="EJT2" s="3"/>
      <c r="EKH2" s="2"/>
      <c r="EKI2" s="3"/>
      <c r="EKJ2" s="3"/>
      <c r="EKX2" s="2"/>
      <c r="EKY2" s="3"/>
      <c r="EKZ2" s="3"/>
      <c r="ELN2" s="2"/>
      <c r="ELO2" s="3"/>
      <c r="ELP2" s="3"/>
      <c r="EMD2" s="2"/>
      <c r="EME2" s="3"/>
      <c r="EMF2" s="3"/>
      <c r="EMT2" s="2"/>
      <c r="EMU2" s="3"/>
      <c r="EMV2" s="3"/>
      <c r="ENJ2" s="2"/>
      <c r="ENK2" s="3"/>
      <c r="ENL2" s="3"/>
      <c r="ENZ2" s="2"/>
      <c r="EOA2" s="3"/>
      <c r="EOB2" s="3"/>
      <c r="EOP2" s="2"/>
      <c r="EOQ2" s="3"/>
      <c r="EOR2" s="3"/>
      <c r="EPF2" s="2"/>
      <c r="EPG2" s="3"/>
      <c r="EPH2" s="3"/>
      <c r="EPV2" s="2"/>
      <c r="EPW2" s="3"/>
      <c r="EPX2" s="3"/>
      <c r="EQL2" s="2"/>
      <c r="EQM2" s="3"/>
      <c r="EQN2" s="3"/>
      <c r="ERB2" s="2"/>
      <c r="ERC2" s="3"/>
      <c r="ERD2" s="3"/>
      <c r="ERR2" s="2"/>
      <c r="ERS2" s="3"/>
      <c r="ERT2" s="3"/>
      <c r="ESH2" s="2"/>
      <c r="ESI2" s="3"/>
      <c r="ESJ2" s="3"/>
      <c r="ESX2" s="2"/>
      <c r="ESY2" s="3"/>
      <c r="ESZ2" s="3"/>
      <c r="ETN2" s="2"/>
      <c r="ETO2" s="3"/>
      <c r="ETP2" s="3"/>
      <c r="EUD2" s="2"/>
      <c r="EUE2" s="3"/>
      <c r="EUF2" s="3"/>
      <c r="EUT2" s="2"/>
      <c r="EUU2" s="3"/>
      <c r="EUV2" s="3"/>
      <c r="EVJ2" s="2"/>
      <c r="EVK2" s="3"/>
      <c r="EVL2" s="3"/>
      <c r="EVZ2" s="2"/>
      <c r="EWA2" s="3"/>
      <c r="EWB2" s="3"/>
      <c r="EWP2" s="2"/>
      <c r="EWQ2" s="3"/>
      <c r="EWR2" s="3"/>
      <c r="EXF2" s="2"/>
      <c r="EXG2" s="3"/>
      <c r="EXH2" s="3"/>
      <c r="EXV2" s="2"/>
      <c r="EXW2" s="3"/>
      <c r="EXX2" s="3"/>
      <c r="EYL2" s="2"/>
      <c r="EYM2" s="3"/>
      <c r="EYN2" s="3"/>
      <c r="EZB2" s="2"/>
      <c r="EZC2" s="3"/>
      <c r="EZD2" s="3"/>
      <c r="EZR2" s="2"/>
      <c r="EZS2" s="3"/>
      <c r="EZT2" s="3"/>
      <c r="FAH2" s="2"/>
      <c r="FAI2" s="3"/>
      <c r="FAJ2" s="3"/>
      <c r="FAX2" s="2"/>
      <c r="FAY2" s="3"/>
      <c r="FAZ2" s="3"/>
      <c r="FBN2" s="2"/>
      <c r="FBO2" s="3"/>
      <c r="FBP2" s="3"/>
      <c r="FCD2" s="2"/>
      <c r="FCE2" s="3"/>
      <c r="FCF2" s="3"/>
      <c r="FCT2" s="2"/>
      <c r="FCU2" s="3"/>
      <c r="FCV2" s="3"/>
      <c r="FDJ2" s="2"/>
      <c r="FDK2" s="3"/>
      <c r="FDL2" s="3"/>
      <c r="FDZ2" s="2"/>
      <c r="FEA2" s="3"/>
      <c r="FEB2" s="3"/>
      <c r="FEP2" s="2"/>
      <c r="FEQ2" s="3"/>
      <c r="FER2" s="3"/>
      <c r="FFF2" s="2"/>
      <c r="FFG2" s="3"/>
      <c r="FFH2" s="3"/>
      <c r="FFV2" s="2"/>
      <c r="FFW2" s="3"/>
      <c r="FFX2" s="3"/>
      <c r="FGL2" s="2"/>
      <c r="FGM2" s="3"/>
      <c r="FGN2" s="3"/>
      <c r="FHB2" s="2"/>
      <c r="FHC2" s="3"/>
      <c r="FHD2" s="3"/>
      <c r="FHR2" s="2"/>
      <c r="FHS2" s="3"/>
      <c r="FHT2" s="3"/>
      <c r="FIH2" s="2"/>
      <c r="FII2" s="3"/>
      <c r="FIJ2" s="3"/>
      <c r="FIX2" s="2"/>
      <c r="FIY2" s="3"/>
      <c r="FIZ2" s="3"/>
      <c r="FJN2" s="2"/>
      <c r="FJO2" s="3"/>
      <c r="FJP2" s="3"/>
      <c r="FKD2" s="2"/>
      <c r="FKE2" s="3"/>
      <c r="FKF2" s="3"/>
      <c r="FKT2" s="2"/>
      <c r="FKU2" s="3"/>
      <c r="FKV2" s="3"/>
      <c r="FLJ2" s="2"/>
      <c r="FLK2" s="3"/>
      <c r="FLL2" s="3"/>
      <c r="FLZ2" s="2"/>
      <c r="FMA2" s="3"/>
      <c r="FMB2" s="3"/>
      <c r="FMP2" s="2"/>
      <c r="FMQ2" s="3"/>
      <c r="FMR2" s="3"/>
      <c r="FNF2" s="2"/>
      <c r="FNG2" s="3"/>
      <c r="FNH2" s="3"/>
      <c r="FNV2" s="2"/>
      <c r="FNW2" s="3"/>
      <c r="FNX2" s="3"/>
      <c r="FOL2" s="2"/>
      <c r="FOM2" s="3"/>
      <c r="FON2" s="3"/>
      <c r="FPB2" s="2"/>
      <c r="FPC2" s="3"/>
      <c r="FPD2" s="3"/>
      <c r="FPR2" s="2"/>
      <c r="FPS2" s="3"/>
      <c r="FPT2" s="3"/>
      <c r="FQH2" s="2"/>
      <c r="FQI2" s="3"/>
      <c r="FQJ2" s="3"/>
      <c r="FQX2" s="2"/>
      <c r="FQY2" s="3"/>
      <c r="FQZ2" s="3"/>
      <c r="FRN2" s="2"/>
      <c r="FRO2" s="3"/>
      <c r="FRP2" s="3"/>
      <c r="FSD2" s="2"/>
      <c r="FSE2" s="3"/>
      <c r="FSF2" s="3"/>
      <c r="FST2" s="2"/>
      <c r="FSU2" s="3"/>
      <c r="FSV2" s="3"/>
      <c r="FTJ2" s="2"/>
      <c r="FTK2" s="3"/>
      <c r="FTL2" s="3"/>
      <c r="FTZ2" s="2"/>
      <c r="FUA2" s="3"/>
      <c r="FUB2" s="3"/>
      <c r="FUP2" s="2"/>
      <c r="FUQ2" s="3"/>
      <c r="FUR2" s="3"/>
      <c r="FVF2" s="2"/>
      <c r="FVG2" s="3"/>
      <c r="FVH2" s="3"/>
      <c r="FVV2" s="2"/>
      <c r="FVW2" s="3"/>
      <c r="FVX2" s="3"/>
      <c r="FWL2" s="2"/>
      <c r="FWM2" s="3"/>
      <c r="FWN2" s="3"/>
      <c r="FXB2" s="2"/>
      <c r="FXC2" s="3"/>
      <c r="FXD2" s="3"/>
      <c r="FXR2" s="2"/>
      <c r="FXS2" s="3"/>
      <c r="FXT2" s="3"/>
      <c r="FYH2" s="2"/>
      <c r="FYI2" s="3"/>
      <c r="FYJ2" s="3"/>
      <c r="FYX2" s="2"/>
      <c r="FYY2" s="3"/>
      <c r="FYZ2" s="3"/>
      <c r="FZN2" s="2"/>
      <c r="FZO2" s="3"/>
      <c r="FZP2" s="3"/>
      <c r="GAD2" s="2"/>
      <c r="GAE2" s="3"/>
      <c r="GAF2" s="3"/>
      <c r="GAT2" s="2"/>
      <c r="GAU2" s="3"/>
      <c r="GAV2" s="3"/>
      <c r="GBJ2" s="2"/>
      <c r="GBK2" s="3"/>
      <c r="GBL2" s="3"/>
      <c r="GBZ2" s="2"/>
      <c r="GCA2" s="3"/>
      <c r="GCB2" s="3"/>
      <c r="GCP2" s="2"/>
      <c r="GCQ2" s="3"/>
      <c r="GCR2" s="3"/>
      <c r="GDF2" s="2"/>
      <c r="GDG2" s="3"/>
      <c r="GDH2" s="3"/>
      <c r="GDV2" s="2"/>
      <c r="GDW2" s="3"/>
      <c r="GDX2" s="3"/>
      <c r="GEL2" s="2"/>
      <c r="GEM2" s="3"/>
      <c r="GEN2" s="3"/>
      <c r="GFB2" s="2"/>
      <c r="GFC2" s="3"/>
      <c r="GFD2" s="3"/>
      <c r="GFR2" s="2"/>
      <c r="GFS2" s="3"/>
      <c r="GFT2" s="3"/>
      <c r="GGH2" s="2"/>
      <c r="GGI2" s="3"/>
      <c r="GGJ2" s="3"/>
      <c r="GGX2" s="2"/>
      <c r="GGY2" s="3"/>
      <c r="GGZ2" s="3"/>
      <c r="GHN2" s="2"/>
      <c r="GHO2" s="3"/>
      <c r="GHP2" s="3"/>
      <c r="GID2" s="2"/>
      <c r="GIE2" s="3"/>
      <c r="GIF2" s="3"/>
      <c r="GIT2" s="2"/>
      <c r="GIU2" s="3"/>
      <c r="GIV2" s="3"/>
      <c r="GJJ2" s="2"/>
      <c r="GJK2" s="3"/>
      <c r="GJL2" s="3"/>
      <c r="GJZ2" s="2"/>
      <c r="GKA2" s="3"/>
      <c r="GKB2" s="3"/>
      <c r="GKP2" s="2"/>
      <c r="GKQ2" s="3"/>
      <c r="GKR2" s="3"/>
      <c r="GLF2" s="2"/>
      <c r="GLG2" s="3"/>
      <c r="GLH2" s="3"/>
      <c r="GLV2" s="2"/>
      <c r="GLW2" s="3"/>
      <c r="GLX2" s="3"/>
      <c r="GML2" s="2"/>
      <c r="GMM2" s="3"/>
      <c r="GMN2" s="3"/>
      <c r="GNB2" s="2"/>
      <c r="GNC2" s="3"/>
      <c r="GND2" s="3"/>
      <c r="GNR2" s="2"/>
      <c r="GNS2" s="3"/>
      <c r="GNT2" s="3"/>
      <c r="GOH2" s="2"/>
      <c r="GOI2" s="3"/>
      <c r="GOJ2" s="3"/>
      <c r="GOX2" s="2"/>
      <c r="GOY2" s="3"/>
      <c r="GOZ2" s="3"/>
      <c r="GPN2" s="2"/>
      <c r="GPO2" s="3"/>
      <c r="GPP2" s="3"/>
      <c r="GQD2" s="2"/>
      <c r="GQE2" s="3"/>
      <c r="GQF2" s="3"/>
      <c r="GQT2" s="2"/>
      <c r="GQU2" s="3"/>
      <c r="GQV2" s="3"/>
      <c r="GRJ2" s="2"/>
      <c r="GRK2" s="3"/>
      <c r="GRL2" s="3"/>
      <c r="GRZ2" s="2"/>
      <c r="GSA2" s="3"/>
      <c r="GSB2" s="3"/>
      <c r="GSP2" s="2"/>
      <c r="GSQ2" s="3"/>
      <c r="GSR2" s="3"/>
      <c r="GTF2" s="2"/>
      <c r="GTG2" s="3"/>
      <c r="GTH2" s="3"/>
      <c r="GTV2" s="2"/>
      <c r="GTW2" s="3"/>
      <c r="GTX2" s="3"/>
      <c r="GUL2" s="2"/>
      <c r="GUM2" s="3"/>
      <c r="GUN2" s="3"/>
      <c r="GVB2" s="2"/>
      <c r="GVC2" s="3"/>
      <c r="GVD2" s="3"/>
      <c r="GVR2" s="2"/>
      <c r="GVS2" s="3"/>
      <c r="GVT2" s="3"/>
      <c r="GWH2" s="2"/>
      <c r="GWI2" s="3"/>
      <c r="GWJ2" s="3"/>
      <c r="GWX2" s="2"/>
      <c r="GWY2" s="3"/>
      <c r="GWZ2" s="3"/>
      <c r="GXN2" s="2"/>
      <c r="GXO2" s="3"/>
      <c r="GXP2" s="3"/>
      <c r="GYD2" s="2"/>
      <c r="GYE2" s="3"/>
      <c r="GYF2" s="3"/>
      <c r="GYT2" s="2"/>
      <c r="GYU2" s="3"/>
      <c r="GYV2" s="3"/>
      <c r="GZJ2" s="2"/>
      <c r="GZK2" s="3"/>
      <c r="GZL2" s="3"/>
      <c r="GZZ2" s="2"/>
      <c r="HAA2" s="3"/>
      <c r="HAB2" s="3"/>
      <c r="HAP2" s="2"/>
      <c r="HAQ2" s="3"/>
      <c r="HAR2" s="3"/>
      <c r="HBF2" s="2"/>
      <c r="HBG2" s="3"/>
      <c r="HBH2" s="3"/>
      <c r="HBV2" s="2"/>
      <c r="HBW2" s="3"/>
      <c r="HBX2" s="3"/>
      <c r="HCL2" s="2"/>
      <c r="HCM2" s="3"/>
      <c r="HCN2" s="3"/>
      <c r="HDB2" s="2"/>
      <c r="HDC2" s="3"/>
      <c r="HDD2" s="3"/>
      <c r="HDR2" s="2"/>
      <c r="HDS2" s="3"/>
      <c r="HDT2" s="3"/>
      <c r="HEH2" s="2"/>
      <c r="HEI2" s="3"/>
      <c r="HEJ2" s="3"/>
      <c r="HEX2" s="2"/>
      <c r="HEY2" s="3"/>
      <c r="HEZ2" s="3"/>
      <c r="HFN2" s="2"/>
      <c r="HFO2" s="3"/>
      <c r="HFP2" s="3"/>
      <c r="HGD2" s="2"/>
      <c r="HGE2" s="3"/>
      <c r="HGF2" s="3"/>
      <c r="HGT2" s="2"/>
      <c r="HGU2" s="3"/>
      <c r="HGV2" s="3"/>
      <c r="HHJ2" s="2"/>
      <c r="HHK2" s="3"/>
      <c r="HHL2" s="3"/>
      <c r="HHZ2" s="2"/>
      <c r="HIA2" s="3"/>
      <c r="HIB2" s="3"/>
      <c r="HIP2" s="2"/>
      <c r="HIQ2" s="3"/>
      <c r="HIR2" s="3"/>
      <c r="HJF2" s="2"/>
      <c r="HJG2" s="3"/>
      <c r="HJH2" s="3"/>
      <c r="HJV2" s="2"/>
      <c r="HJW2" s="3"/>
      <c r="HJX2" s="3"/>
      <c r="HKL2" s="2"/>
      <c r="HKM2" s="3"/>
      <c r="HKN2" s="3"/>
      <c r="HLB2" s="2"/>
      <c r="HLC2" s="3"/>
      <c r="HLD2" s="3"/>
      <c r="HLR2" s="2"/>
      <c r="HLS2" s="3"/>
      <c r="HLT2" s="3"/>
      <c r="HMH2" s="2"/>
      <c r="HMI2" s="3"/>
      <c r="HMJ2" s="3"/>
      <c r="HMX2" s="2"/>
      <c r="HMY2" s="3"/>
      <c r="HMZ2" s="3"/>
      <c r="HNN2" s="2"/>
      <c r="HNO2" s="3"/>
      <c r="HNP2" s="3"/>
      <c r="HOD2" s="2"/>
      <c r="HOE2" s="3"/>
      <c r="HOF2" s="3"/>
      <c r="HOT2" s="2"/>
      <c r="HOU2" s="3"/>
      <c r="HOV2" s="3"/>
      <c r="HPJ2" s="2"/>
      <c r="HPK2" s="3"/>
      <c r="HPL2" s="3"/>
      <c r="HPZ2" s="2"/>
      <c r="HQA2" s="3"/>
      <c r="HQB2" s="3"/>
      <c r="HQP2" s="2"/>
      <c r="HQQ2" s="3"/>
      <c r="HQR2" s="3"/>
      <c r="HRF2" s="2"/>
      <c r="HRG2" s="3"/>
      <c r="HRH2" s="3"/>
      <c r="HRV2" s="2"/>
      <c r="HRW2" s="3"/>
      <c r="HRX2" s="3"/>
      <c r="HSL2" s="2"/>
      <c r="HSM2" s="3"/>
      <c r="HSN2" s="3"/>
      <c r="HTB2" s="2"/>
      <c r="HTC2" s="3"/>
      <c r="HTD2" s="3"/>
      <c r="HTR2" s="2"/>
      <c r="HTS2" s="3"/>
      <c r="HTT2" s="3"/>
      <c r="HUH2" s="2"/>
      <c r="HUI2" s="3"/>
      <c r="HUJ2" s="3"/>
      <c r="HUX2" s="2"/>
      <c r="HUY2" s="3"/>
      <c r="HUZ2" s="3"/>
      <c r="HVN2" s="2"/>
      <c r="HVO2" s="3"/>
      <c r="HVP2" s="3"/>
      <c r="HWD2" s="2"/>
      <c r="HWE2" s="3"/>
      <c r="HWF2" s="3"/>
      <c r="HWT2" s="2"/>
      <c r="HWU2" s="3"/>
      <c r="HWV2" s="3"/>
      <c r="HXJ2" s="2"/>
      <c r="HXK2" s="3"/>
      <c r="HXL2" s="3"/>
      <c r="HXZ2" s="2"/>
      <c r="HYA2" s="3"/>
      <c r="HYB2" s="3"/>
      <c r="HYP2" s="2"/>
      <c r="HYQ2" s="3"/>
      <c r="HYR2" s="3"/>
      <c r="HZF2" s="2"/>
      <c r="HZG2" s="3"/>
      <c r="HZH2" s="3"/>
      <c r="HZV2" s="2"/>
      <c r="HZW2" s="3"/>
      <c r="HZX2" s="3"/>
      <c r="IAL2" s="2"/>
      <c r="IAM2" s="3"/>
      <c r="IAN2" s="3"/>
      <c r="IBB2" s="2"/>
      <c r="IBC2" s="3"/>
      <c r="IBD2" s="3"/>
      <c r="IBR2" s="2"/>
      <c r="IBS2" s="3"/>
      <c r="IBT2" s="3"/>
      <c r="ICH2" s="2"/>
      <c r="ICI2" s="3"/>
      <c r="ICJ2" s="3"/>
      <c r="ICX2" s="2"/>
      <c r="ICY2" s="3"/>
      <c r="ICZ2" s="3"/>
      <c r="IDN2" s="2"/>
      <c r="IDO2" s="3"/>
      <c r="IDP2" s="3"/>
      <c r="IED2" s="2"/>
      <c r="IEE2" s="3"/>
      <c r="IEF2" s="3"/>
      <c r="IET2" s="2"/>
      <c r="IEU2" s="3"/>
      <c r="IEV2" s="3"/>
      <c r="IFJ2" s="2"/>
      <c r="IFK2" s="3"/>
      <c r="IFL2" s="3"/>
      <c r="IFZ2" s="2"/>
      <c r="IGA2" s="3"/>
      <c r="IGB2" s="3"/>
      <c r="IGP2" s="2"/>
      <c r="IGQ2" s="3"/>
      <c r="IGR2" s="3"/>
      <c r="IHF2" s="2"/>
      <c r="IHG2" s="3"/>
      <c r="IHH2" s="3"/>
      <c r="IHV2" s="2"/>
      <c r="IHW2" s="3"/>
      <c r="IHX2" s="3"/>
      <c r="IIL2" s="2"/>
      <c r="IIM2" s="3"/>
      <c r="IIN2" s="3"/>
      <c r="IJB2" s="2"/>
      <c r="IJC2" s="3"/>
      <c r="IJD2" s="3"/>
      <c r="IJR2" s="2"/>
      <c r="IJS2" s="3"/>
      <c r="IJT2" s="3"/>
      <c r="IKH2" s="2"/>
      <c r="IKI2" s="3"/>
      <c r="IKJ2" s="3"/>
      <c r="IKX2" s="2"/>
      <c r="IKY2" s="3"/>
      <c r="IKZ2" s="3"/>
      <c r="ILN2" s="2"/>
      <c r="ILO2" s="3"/>
      <c r="ILP2" s="3"/>
      <c r="IMD2" s="2"/>
      <c r="IME2" s="3"/>
      <c r="IMF2" s="3"/>
      <c r="IMT2" s="2"/>
      <c r="IMU2" s="3"/>
      <c r="IMV2" s="3"/>
      <c r="INJ2" s="2"/>
      <c r="INK2" s="3"/>
      <c r="INL2" s="3"/>
      <c r="INZ2" s="2"/>
      <c r="IOA2" s="3"/>
      <c r="IOB2" s="3"/>
      <c r="IOP2" s="2"/>
      <c r="IOQ2" s="3"/>
      <c r="IOR2" s="3"/>
      <c r="IPF2" s="2"/>
      <c r="IPG2" s="3"/>
      <c r="IPH2" s="3"/>
      <c r="IPV2" s="2"/>
      <c r="IPW2" s="3"/>
      <c r="IPX2" s="3"/>
      <c r="IQL2" s="2"/>
      <c r="IQM2" s="3"/>
      <c r="IQN2" s="3"/>
      <c r="IRB2" s="2"/>
      <c r="IRC2" s="3"/>
      <c r="IRD2" s="3"/>
      <c r="IRR2" s="2"/>
      <c r="IRS2" s="3"/>
      <c r="IRT2" s="3"/>
      <c r="ISH2" s="2"/>
      <c r="ISI2" s="3"/>
      <c r="ISJ2" s="3"/>
      <c r="ISX2" s="2"/>
      <c r="ISY2" s="3"/>
      <c r="ISZ2" s="3"/>
      <c r="ITN2" s="2"/>
      <c r="ITO2" s="3"/>
      <c r="ITP2" s="3"/>
      <c r="IUD2" s="2"/>
      <c r="IUE2" s="3"/>
      <c r="IUF2" s="3"/>
      <c r="IUT2" s="2"/>
      <c r="IUU2" s="3"/>
      <c r="IUV2" s="3"/>
      <c r="IVJ2" s="2"/>
      <c r="IVK2" s="3"/>
      <c r="IVL2" s="3"/>
      <c r="IVZ2" s="2"/>
      <c r="IWA2" s="3"/>
      <c r="IWB2" s="3"/>
      <c r="IWP2" s="2"/>
      <c r="IWQ2" s="3"/>
      <c r="IWR2" s="3"/>
      <c r="IXF2" s="2"/>
      <c r="IXG2" s="3"/>
      <c r="IXH2" s="3"/>
      <c r="IXV2" s="2"/>
      <c r="IXW2" s="3"/>
      <c r="IXX2" s="3"/>
      <c r="IYL2" s="2"/>
      <c r="IYM2" s="3"/>
      <c r="IYN2" s="3"/>
      <c r="IZB2" s="2"/>
      <c r="IZC2" s="3"/>
      <c r="IZD2" s="3"/>
      <c r="IZR2" s="2"/>
      <c r="IZS2" s="3"/>
      <c r="IZT2" s="3"/>
      <c r="JAH2" s="2"/>
      <c r="JAI2" s="3"/>
      <c r="JAJ2" s="3"/>
      <c r="JAX2" s="2"/>
      <c r="JAY2" s="3"/>
      <c r="JAZ2" s="3"/>
      <c r="JBN2" s="2"/>
      <c r="JBO2" s="3"/>
      <c r="JBP2" s="3"/>
      <c r="JCD2" s="2"/>
      <c r="JCE2" s="3"/>
      <c r="JCF2" s="3"/>
      <c r="JCT2" s="2"/>
      <c r="JCU2" s="3"/>
      <c r="JCV2" s="3"/>
      <c r="JDJ2" s="2"/>
      <c r="JDK2" s="3"/>
      <c r="JDL2" s="3"/>
      <c r="JDZ2" s="2"/>
      <c r="JEA2" s="3"/>
      <c r="JEB2" s="3"/>
      <c r="JEP2" s="2"/>
      <c r="JEQ2" s="3"/>
      <c r="JER2" s="3"/>
      <c r="JFF2" s="2"/>
      <c r="JFG2" s="3"/>
      <c r="JFH2" s="3"/>
      <c r="JFV2" s="2"/>
      <c r="JFW2" s="3"/>
      <c r="JFX2" s="3"/>
      <c r="JGL2" s="2"/>
      <c r="JGM2" s="3"/>
      <c r="JGN2" s="3"/>
      <c r="JHB2" s="2"/>
      <c r="JHC2" s="3"/>
      <c r="JHD2" s="3"/>
      <c r="JHR2" s="2"/>
      <c r="JHS2" s="3"/>
      <c r="JHT2" s="3"/>
      <c r="JIH2" s="2"/>
      <c r="JII2" s="3"/>
      <c r="JIJ2" s="3"/>
      <c r="JIX2" s="2"/>
      <c r="JIY2" s="3"/>
      <c r="JIZ2" s="3"/>
      <c r="JJN2" s="2"/>
      <c r="JJO2" s="3"/>
      <c r="JJP2" s="3"/>
      <c r="JKD2" s="2"/>
      <c r="JKE2" s="3"/>
      <c r="JKF2" s="3"/>
      <c r="JKT2" s="2"/>
      <c r="JKU2" s="3"/>
      <c r="JKV2" s="3"/>
      <c r="JLJ2" s="2"/>
      <c r="JLK2" s="3"/>
      <c r="JLL2" s="3"/>
      <c r="JLZ2" s="2"/>
      <c r="JMA2" s="3"/>
      <c r="JMB2" s="3"/>
      <c r="JMP2" s="2"/>
      <c r="JMQ2" s="3"/>
      <c r="JMR2" s="3"/>
      <c r="JNF2" s="2"/>
      <c r="JNG2" s="3"/>
      <c r="JNH2" s="3"/>
      <c r="JNV2" s="2"/>
      <c r="JNW2" s="3"/>
      <c r="JNX2" s="3"/>
      <c r="JOL2" s="2"/>
      <c r="JOM2" s="3"/>
      <c r="JON2" s="3"/>
      <c r="JPB2" s="2"/>
      <c r="JPC2" s="3"/>
      <c r="JPD2" s="3"/>
      <c r="JPR2" s="2"/>
      <c r="JPS2" s="3"/>
      <c r="JPT2" s="3"/>
      <c r="JQH2" s="2"/>
      <c r="JQI2" s="3"/>
      <c r="JQJ2" s="3"/>
      <c r="JQX2" s="2"/>
      <c r="JQY2" s="3"/>
      <c r="JQZ2" s="3"/>
      <c r="JRN2" s="2"/>
      <c r="JRO2" s="3"/>
      <c r="JRP2" s="3"/>
      <c r="JSD2" s="2"/>
      <c r="JSE2" s="3"/>
      <c r="JSF2" s="3"/>
      <c r="JST2" s="2"/>
      <c r="JSU2" s="3"/>
      <c r="JSV2" s="3"/>
      <c r="JTJ2" s="2"/>
      <c r="JTK2" s="3"/>
      <c r="JTL2" s="3"/>
      <c r="JTZ2" s="2"/>
      <c r="JUA2" s="3"/>
      <c r="JUB2" s="3"/>
      <c r="JUP2" s="2"/>
      <c r="JUQ2" s="3"/>
      <c r="JUR2" s="3"/>
      <c r="JVF2" s="2"/>
      <c r="JVG2" s="3"/>
      <c r="JVH2" s="3"/>
      <c r="JVV2" s="2"/>
      <c r="JVW2" s="3"/>
      <c r="JVX2" s="3"/>
      <c r="JWL2" s="2"/>
      <c r="JWM2" s="3"/>
      <c r="JWN2" s="3"/>
      <c r="JXB2" s="2"/>
      <c r="JXC2" s="3"/>
      <c r="JXD2" s="3"/>
      <c r="JXR2" s="2"/>
      <c r="JXS2" s="3"/>
      <c r="JXT2" s="3"/>
      <c r="JYH2" s="2"/>
      <c r="JYI2" s="3"/>
      <c r="JYJ2" s="3"/>
      <c r="JYX2" s="2"/>
      <c r="JYY2" s="3"/>
      <c r="JYZ2" s="3"/>
      <c r="JZN2" s="2"/>
      <c r="JZO2" s="3"/>
      <c r="JZP2" s="3"/>
      <c r="KAD2" s="2"/>
      <c r="KAE2" s="3"/>
      <c r="KAF2" s="3"/>
      <c r="KAT2" s="2"/>
      <c r="KAU2" s="3"/>
      <c r="KAV2" s="3"/>
      <c r="KBJ2" s="2"/>
      <c r="KBK2" s="3"/>
      <c r="KBL2" s="3"/>
      <c r="KBZ2" s="2"/>
      <c r="KCA2" s="3"/>
      <c r="KCB2" s="3"/>
      <c r="KCP2" s="2"/>
      <c r="KCQ2" s="3"/>
      <c r="KCR2" s="3"/>
      <c r="KDF2" s="2"/>
      <c r="KDG2" s="3"/>
      <c r="KDH2" s="3"/>
      <c r="KDV2" s="2"/>
      <c r="KDW2" s="3"/>
      <c r="KDX2" s="3"/>
      <c r="KEL2" s="2"/>
      <c r="KEM2" s="3"/>
      <c r="KEN2" s="3"/>
      <c r="KFB2" s="2"/>
      <c r="KFC2" s="3"/>
      <c r="KFD2" s="3"/>
      <c r="KFR2" s="2"/>
      <c r="KFS2" s="3"/>
      <c r="KFT2" s="3"/>
      <c r="KGH2" s="2"/>
      <c r="KGI2" s="3"/>
      <c r="KGJ2" s="3"/>
      <c r="KGX2" s="2"/>
      <c r="KGY2" s="3"/>
      <c r="KGZ2" s="3"/>
      <c r="KHN2" s="2"/>
      <c r="KHO2" s="3"/>
      <c r="KHP2" s="3"/>
      <c r="KID2" s="2"/>
      <c r="KIE2" s="3"/>
      <c r="KIF2" s="3"/>
      <c r="KIT2" s="2"/>
      <c r="KIU2" s="3"/>
      <c r="KIV2" s="3"/>
      <c r="KJJ2" s="2"/>
      <c r="KJK2" s="3"/>
      <c r="KJL2" s="3"/>
      <c r="KJZ2" s="2"/>
      <c r="KKA2" s="3"/>
      <c r="KKB2" s="3"/>
      <c r="KKP2" s="2"/>
      <c r="KKQ2" s="3"/>
      <c r="KKR2" s="3"/>
      <c r="KLF2" s="2"/>
      <c r="KLG2" s="3"/>
      <c r="KLH2" s="3"/>
      <c r="KLV2" s="2"/>
      <c r="KLW2" s="3"/>
      <c r="KLX2" s="3"/>
      <c r="KML2" s="2"/>
      <c r="KMM2" s="3"/>
      <c r="KMN2" s="3"/>
      <c r="KNB2" s="2"/>
      <c r="KNC2" s="3"/>
      <c r="KND2" s="3"/>
      <c r="KNR2" s="2"/>
      <c r="KNS2" s="3"/>
      <c r="KNT2" s="3"/>
      <c r="KOH2" s="2"/>
      <c r="KOI2" s="3"/>
      <c r="KOJ2" s="3"/>
      <c r="KOX2" s="2"/>
      <c r="KOY2" s="3"/>
      <c r="KOZ2" s="3"/>
      <c r="KPN2" s="2"/>
      <c r="KPO2" s="3"/>
      <c r="KPP2" s="3"/>
      <c r="KQD2" s="2"/>
      <c r="KQE2" s="3"/>
      <c r="KQF2" s="3"/>
      <c r="KQT2" s="2"/>
      <c r="KQU2" s="3"/>
      <c r="KQV2" s="3"/>
      <c r="KRJ2" s="2"/>
      <c r="KRK2" s="3"/>
      <c r="KRL2" s="3"/>
      <c r="KRZ2" s="2"/>
      <c r="KSA2" s="3"/>
      <c r="KSB2" s="3"/>
      <c r="KSP2" s="2"/>
      <c r="KSQ2" s="3"/>
      <c r="KSR2" s="3"/>
      <c r="KTF2" s="2"/>
      <c r="KTG2" s="3"/>
      <c r="KTH2" s="3"/>
      <c r="KTV2" s="2"/>
      <c r="KTW2" s="3"/>
      <c r="KTX2" s="3"/>
      <c r="KUL2" s="2"/>
      <c r="KUM2" s="3"/>
      <c r="KUN2" s="3"/>
      <c r="KVB2" s="2"/>
      <c r="KVC2" s="3"/>
      <c r="KVD2" s="3"/>
      <c r="KVR2" s="2"/>
      <c r="KVS2" s="3"/>
      <c r="KVT2" s="3"/>
      <c r="KWH2" s="2"/>
      <c r="KWI2" s="3"/>
      <c r="KWJ2" s="3"/>
      <c r="KWX2" s="2"/>
      <c r="KWY2" s="3"/>
      <c r="KWZ2" s="3"/>
      <c r="KXN2" s="2"/>
      <c r="KXO2" s="3"/>
      <c r="KXP2" s="3"/>
      <c r="KYD2" s="2"/>
      <c r="KYE2" s="3"/>
      <c r="KYF2" s="3"/>
      <c r="KYT2" s="2"/>
      <c r="KYU2" s="3"/>
      <c r="KYV2" s="3"/>
      <c r="KZJ2" s="2"/>
      <c r="KZK2" s="3"/>
      <c r="KZL2" s="3"/>
      <c r="KZZ2" s="2"/>
      <c r="LAA2" s="3"/>
      <c r="LAB2" s="3"/>
      <c r="LAP2" s="2"/>
      <c r="LAQ2" s="3"/>
      <c r="LAR2" s="3"/>
      <c r="LBF2" s="2"/>
      <c r="LBG2" s="3"/>
      <c r="LBH2" s="3"/>
      <c r="LBV2" s="2"/>
      <c r="LBW2" s="3"/>
      <c r="LBX2" s="3"/>
      <c r="LCL2" s="2"/>
      <c r="LCM2" s="3"/>
      <c r="LCN2" s="3"/>
      <c r="LDB2" s="2"/>
      <c r="LDC2" s="3"/>
      <c r="LDD2" s="3"/>
      <c r="LDR2" s="2"/>
      <c r="LDS2" s="3"/>
      <c r="LDT2" s="3"/>
      <c r="LEH2" s="2"/>
      <c r="LEI2" s="3"/>
      <c r="LEJ2" s="3"/>
      <c r="LEX2" s="2"/>
      <c r="LEY2" s="3"/>
      <c r="LEZ2" s="3"/>
      <c r="LFN2" s="2"/>
      <c r="LFO2" s="3"/>
      <c r="LFP2" s="3"/>
      <c r="LGD2" s="2"/>
      <c r="LGE2" s="3"/>
      <c r="LGF2" s="3"/>
      <c r="LGT2" s="2"/>
      <c r="LGU2" s="3"/>
      <c r="LGV2" s="3"/>
      <c r="LHJ2" s="2"/>
      <c r="LHK2" s="3"/>
      <c r="LHL2" s="3"/>
      <c r="LHZ2" s="2"/>
      <c r="LIA2" s="3"/>
      <c r="LIB2" s="3"/>
      <c r="LIP2" s="2"/>
      <c r="LIQ2" s="3"/>
      <c r="LIR2" s="3"/>
      <c r="LJF2" s="2"/>
      <c r="LJG2" s="3"/>
      <c r="LJH2" s="3"/>
      <c r="LJV2" s="2"/>
      <c r="LJW2" s="3"/>
      <c r="LJX2" s="3"/>
      <c r="LKL2" s="2"/>
      <c r="LKM2" s="3"/>
      <c r="LKN2" s="3"/>
      <c r="LLB2" s="2"/>
      <c r="LLC2" s="3"/>
      <c r="LLD2" s="3"/>
      <c r="LLR2" s="2"/>
      <c r="LLS2" s="3"/>
      <c r="LLT2" s="3"/>
      <c r="LMH2" s="2"/>
      <c r="LMI2" s="3"/>
      <c r="LMJ2" s="3"/>
      <c r="LMX2" s="2"/>
      <c r="LMY2" s="3"/>
      <c r="LMZ2" s="3"/>
      <c r="LNN2" s="2"/>
      <c r="LNO2" s="3"/>
      <c r="LNP2" s="3"/>
      <c r="LOD2" s="2"/>
      <c r="LOE2" s="3"/>
      <c r="LOF2" s="3"/>
      <c r="LOT2" s="2"/>
      <c r="LOU2" s="3"/>
      <c r="LOV2" s="3"/>
      <c r="LPJ2" s="2"/>
      <c r="LPK2" s="3"/>
      <c r="LPL2" s="3"/>
      <c r="LPZ2" s="2"/>
      <c r="LQA2" s="3"/>
      <c r="LQB2" s="3"/>
      <c r="LQP2" s="2"/>
      <c r="LQQ2" s="3"/>
      <c r="LQR2" s="3"/>
      <c r="LRF2" s="2"/>
      <c r="LRG2" s="3"/>
      <c r="LRH2" s="3"/>
      <c r="LRV2" s="2"/>
      <c r="LRW2" s="3"/>
      <c r="LRX2" s="3"/>
      <c r="LSL2" s="2"/>
      <c r="LSM2" s="3"/>
      <c r="LSN2" s="3"/>
      <c r="LTB2" s="2"/>
      <c r="LTC2" s="3"/>
      <c r="LTD2" s="3"/>
      <c r="LTR2" s="2"/>
      <c r="LTS2" s="3"/>
      <c r="LTT2" s="3"/>
      <c r="LUH2" s="2"/>
      <c r="LUI2" s="3"/>
      <c r="LUJ2" s="3"/>
      <c r="LUX2" s="2"/>
      <c r="LUY2" s="3"/>
      <c r="LUZ2" s="3"/>
      <c r="LVN2" s="2"/>
      <c r="LVO2" s="3"/>
      <c r="LVP2" s="3"/>
      <c r="LWD2" s="2"/>
      <c r="LWE2" s="3"/>
      <c r="LWF2" s="3"/>
      <c r="LWT2" s="2"/>
      <c r="LWU2" s="3"/>
      <c r="LWV2" s="3"/>
      <c r="LXJ2" s="2"/>
      <c r="LXK2" s="3"/>
      <c r="LXL2" s="3"/>
      <c r="LXZ2" s="2"/>
      <c r="LYA2" s="3"/>
      <c r="LYB2" s="3"/>
      <c r="LYP2" s="2"/>
      <c r="LYQ2" s="3"/>
      <c r="LYR2" s="3"/>
      <c r="LZF2" s="2"/>
      <c r="LZG2" s="3"/>
      <c r="LZH2" s="3"/>
      <c r="LZV2" s="2"/>
      <c r="LZW2" s="3"/>
      <c r="LZX2" s="3"/>
      <c r="MAL2" s="2"/>
      <c r="MAM2" s="3"/>
      <c r="MAN2" s="3"/>
      <c r="MBB2" s="2"/>
      <c r="MBC2" s="3"/>
      <c r="MBD2" s="3"/>
      <c r="MBR2" s="2"/>
      <c r="MBS2" s="3"/>
      <c r="MBT2" s="3"/>
      <c r="MCH2" s="2"/>
      <c r="MCI2" s="3"/>
      <c r="MCJ2" s="3"/>
      <c r="MCX2" s="2"/>
      <c r="MCY2" s="3"/>
      <c r="MCZ2" s="3"/>
      <c r="MDN2" s="2"/>
      <c r="MDO2" s="3"/>
      <c r="MDP2" s="3"/>
      <c r="MED2" s="2"/>
      <c r="MEE2" s="3"/>
      <c r="MEF2" s="3"/>
      <c r="MET2" s="2"/>
      <c r="MEU2" s="3"/>
      <c r="MEV2" s="3"/>
      <c r="MFJ2" s="2"/>
      <c r="MFK2" s="3"/>
      <c r="MFL2" s="3"/>
      <c r="MFZ2" s="2"/>
      <c r="MGA2" s="3"/>
      <c r="MGB2" s="3"/>
      <c r="MGP2" s="2"/>
      <c r="MGQ2" s="3"/>
      <c r="MGR2" s="3"/>
      <c r="MHF2" s="2"/>
      <c r="MHG2" s="3"/>
      <c r="MHH2" s="3"/>
      <c r="MHV2" s="2"/>
      <c r="MHW2" s="3"/>
      <c r="MHX2" s="3"/>
      <c r="MIL2" s="2"/>
      <c r="MIM2" s="3"/>
      <c r="MIN2" s="3"/>
      <c r="MJB2" s="2"/>
      <c r="MJC2" s="3"/>
      <c r="MJD2" s="3"/>
      <c r="MJR2" s="2"/>
      <c r="MJS2" s="3"/>
      <c r="MJT2" s="3"/>
      <c r="MKH2" s="2"/>
      <c r="MKI2" s="3"/>
      <c r="MKJ2" s="3"/>
      <c r="MKX2" s="2"/>
      <c r="MKY2" s="3"/>
      <c r="MKZ2" s="3"/>
      <c r="MLN2" s="2"/>
      <c r="MLO2" s="3"/>
      <c r="MLP2" s="3"/>
      <c r="MMD2" s="2"/>
      <c r="MME2" s="3"/>
      <c r="MMF2" s="3"/>
      <c r="MMT2" s="2"/>
      <c r="MMU2" s="3"/>
      <c r="MMV2" s="3"/>
      <c r="MNJ2" s="2"/>
      <c r="MNK2" s="3"/>
      <c r="MNL2" s="3"/>
      <c r="MNZ2" s="2"/>
      <c r="MOA2" s="3"/>
      <c r="MOB2" s="3"/>
      <c r="MOP2" s="2"/>
      <c r="MOQ2" s="3"/>
      <c r="MOR2" s="3"/>
      <c r="MPF2" s="2"/>
      <c r="MPG2" s="3"/>
      <c r="MPH2" s="3"/>
      <c r="MPV2" s="2"/>
      <c r="MPW2" s="3"/>
      <c r="MPX2" s="3"/>
      <c r="MQL2" s="2"/>
      <c r="MQM2" s="3"/>
      <c r="MQN2" s="3"/>
      <c r="MRB2" s="2"/>
      <c r="MRC2" s="3"/>
      <c r="MRD2" s="3"/>
      <c r="MRR2" s="2"/>
      <c r="MRS2" s="3"/>
      <c r="MRT2" s="3"/>
      <c r="MSH2" s="2"/>
      <c r="MSI2" s="3"/>
      <c r="MSJ2" s="3"/>
      <c r="MSX2" s="2"/>
      <c r="MSY2" s="3"/>
      <c r="MSZ2" s="3"/>
      <c r="MTN2" s="2"/>
      <c r="MTO2" s="3"/>
      <c r="MTP2" s="3"/>
      <c r="MUD2" s="2"/>
      <c r="MUE2" s="3"/>
      <c r="MUF2" s="3"/>
      <c r="MUT2" s="2"/>
      <c r="MUU2" s="3"/>
      <c r="MUV2" s="3"/>
      <c r="MVJ2" s="2"/>
      <c r="MVK2" s="3"/>
      <c r="MVL2" s="3"/>
      <c r="MVZ2" s="2"/>
      <c r="MWA2" s="3"/>
      <c r="MWB2" s="3"/>
      <c r="MWP2" s="2"/>
      <c r="MWQ2" s="3"/>
      <c r="MWR2" s="3"/>
      <c r="MXF2" s="2"/>
      <c r="MXG2" s="3"/>
      <c r="MXH2" s="3"/>
      <c r="MXV2" s="2"/>
      <c r="MXW2" s="3"/>
      <c r="MXX2" s="3"/>
      <c r="MYL2" s="2"/>
      <c r="MYM2" s="3"/>
      <c r="MYN2" s="3"/>
      <c r="MZB2" s="2"/>
      <c r="MZC2" s="3"/>
      <c r="MZD2" s="3"/>
      <c r="MZR2" s="2"/>
      <c r="MZS2" s="3"/>
      <c r="MZT2" s="3"/>
      <c r="NAH2" s="2"/>
      <c r="NAI2" s="3"/>
      <c r="NAJ2" s="3"/>
      <c r="NAX2" s="2"/>
      <c r="NAY2" s="3"/>
      <c r="NAZ2" s="3"/>
      <c r="NBN2" s="2"/>
      <c r="NBO2" s="3"/>
      <c r="NBP2" s="3"/>
      <c r="NCD2" s="2"/>
      <c r="NCE2" s="3"/>
      <c r="NCF2" s="3"/>
      <c r="NCT2" s="2"/>
      <c r="NCU2" s="3"/>
      <c r="NCV2" s="3"/>
      <c r="NDJ2" s="2"/>
      <c r="NDK2" s="3"/>
      <c r="NDL2" s="3"/>
      <c r="NDZ2" s="2"/>
      <c r="NEA2" s="3"/>
      <c r="NEB2" s="3"/>
      <c r="NEP2" s="2"/>
      <c r="NEQ2" s="3"/>
      <c r="NER2" s="3"/>
      <c r="NFF2" s="2"/>
      <c r="NFG2" s="3"/>
      <c r="NFH2" s="3"/>
      <c r="NFV2" s="2"/>
      <c r="NFW2" s="3"/>
      <c r="NFX2" s="3"/>
      <c r="NGL2" s="2"/>
      <c r="NGM2" s="3"/>
      <c r="NGN2" s="3"/>
      <c r="NHB2" s="2"/>
      <c r="NHC2" s="3"/>
      <c r="NHD2" s="3"/>
      <c r="NHR2" s="2"/>
      <c r="NHS2" s="3"/>
      <c r="NHT2" s="3"/>
      <c r="NIH2" s="2"/>
      <c r="NII2" s="3"/>
      <c r="NIJ2" s="3"/>
      <c r="NIX2" s="2"/>
      <c r="NIY2" s="3"/>
      <c r="NIZ2" s="3"/>
      <c r="NJN2" s="2"/>
      <c r="NJO2" s="3"/>
      <c r="NJP2" s="3"/>
      <c r="NKD2" s="2"/>
      <c r="NKE2" s="3"/>
      <c r="NKF2" s="3"/>
      <c r="NKT2" s="2"/>
      <c r="NKU2" s="3"/>
      <c r="NKV2" s="3"/>
      <c r="NLJ2" s="2"/>
      <c r="NLK2" s="3"/>
      <c r="NLL2" s="3"/>
      <c r="NLZ2" s="2"/>
      <c r="NMA2" s="3"/>
      <c r="NMB2" s="3"/>
      <c r="NMP2" s="2"/>
      <c r="NMQ2" s="3"/>
      <c r="NMR2" s="3"/>
      <c r="NNF2" s="2"/>
      <c r="NNG2" s="3"/>
      <c r="NNH2" s="3"/>
      <c r="NNV2" s="2"/>
      <c r="NNW2" s="3"/>
      <c r="NNX2" s="3"/>
      <c r="NOL2" s="2"/>
      <c r="NOM2" s="3"/>
      <c r="NON2" s="3"/>
      <c r="NPB2" s="2"/>
      <c r="NPC2" s="3"/>
      <c r="NPD2" s="3"/>
      <c r="NPR2" s="2"/>
      <c r="NPS2" s="3"/>
      <c r="NPT2" s="3"/>
      <c r="NQH2" s="2"/>
      <c r="NQI2" s="3"/>
      <c r="NQJ2" s="3"/>
      <c r="NQX2" s="2"/>
      <c r="NQY2" s="3"/>
      <c r="NQZ2" s="3"/>
      <c r="NRN2" s="2"/>
      <c r="NRO2" s="3"/>
      <c r="NRP2" s="3"/>
      <c r="NSD2" s="2"/>
      <c r="NSE2" s="3"/>
      <c r="NSF2" s="3"/>
      <c r="NST2" s="2"/>
      <c r="NSU2" s="3"/>
      <c r="NSV2" s="3"/>
      <c r="NTJ2" s="2"/>
      <c r="NTK2" s="3"/>
      <c r="NTL2" s="3"/>
      <c r="NTZ2" s="2"/>
      <c r="NUA2" s="3"/>
      <c r="NUB2" s="3"/>
      <c r="NUP2" s="2"/>
      <c r="NUQ2" s="3"/>
      <c r="NUR2" s="3"/>
      <c r="NVF2" s="2"/>
      <c r="NVG2" s="3"/>
      <c r="NVH2" s="3"/>
      <c r="NVV2" s="2"/>
      <c r="NVW2" s="3"/>
      <c r="NVX2" s="3"/>
      <c r="NWL2" s="2"/>
      <c r="NWM2" s="3"/>
      <c r="NWN2" s="3"/>
      <c r="NXB2" s="2"/>
      <c r="NXC2" s="3"/>
      <c r="NXD2" s="3"/>
      <c r="NXR2" s="2"/>
      <c r="NXS2" s="3"/>
      <c r="NXT2" s="3"/>
      <c r="NYH2" s="2"/>
      <c r="NYI2" s="3"/>
      <c r="NYJ2" s="3"/>
      <c r="NYX2" s="2"/>
      <c r="NYY2" s="3"/>
      <c r="NYZ2" s="3"/>
      <c r="NZN2" s="2"/>
      <c r="NZO2" s="3"/>
      <c r="NZP2" s="3"/>
      <c r="OAD2" s="2"/>
      <c r="OAE2" s="3"/>
      <c r="OAF2" s="3"/>
      <c r="OAT2" s="2"/>
      <c r="OAU2" s="3"/>
      <c r="OAV2" s="3"/>
      <c r="OBJ2" s="2"/>
      <c r="OBK2" s="3"/>
      <c r="OBL2" s="3"/>
      <c r="OBZ2" s="2"/>
      <c r="OCA2" s="3"/>
      <c r="OCB2" s="3"/>
      <c r="OCP2" s="2"/>
      <c r="OCQ2" s="3"/>
      <c r="OCR2" s="3"/>
      <c r="ODF2" s="2"/>
      <c r="ODG2" s="3"/>
      <c r="ODH2" s="3"/>
      <c r="ODV2" s="2"/>
      <c r="ODW2" s="3"/>
      <c r="ODX2" s="3"/>
      <c r="OEL2" s="2"/>
      <c r="OEM2" s="3"/>
      <c r="OEN2" s="3"/>
      <c r="OFB2" s="2"/>
      <c r="OFC2" s="3"/>
      <c r="OFD2" s="3"/>
      <c r="OFR2" s="2"/>
      <c r="OFS2" s="3"/>
      <c r="OFT2" s="3"/>
      <c r="OGH2" s="2"/>
      <c r="OGI2" s="3"/>
      <c r="OGJ2" s="3"/>
      <c r="OGX2" s="2"/>
      <c r="OGY2" s="3"/>
      <c r="OGZ2" s="3"/>
      <c r="OHN2" s="2"/>
      <c r="OHO2" s="3"/>
      <c r="OHP2" s="3"/>
      <c r="OID2" s="2"/>
      <c r="OIE2" s="3"/>
      <c r="OIF2" s="3"/>
      <c r="OIT2" s="2"/>
      <c r="OIU2" s="3"/>
      <c r="OIV2" s="3"/>
      <c r="OJJ2" s="2"/>
      <c r="OJK2" s="3"/>
      <c r="OJL2" s="3"/>
      <c r="OJZ2" s="2"/>
      <c r="OKA2" s="3"/>
      <c r="OKB2" s="3"/>
      <c r="OKP2" s="2"/>
      <c r="OKQ2" s="3"/>
      <c r="OKR2" s="3"/>
      <c r="OLF2" s="2"/>
      <c r="OLG2" s="3"/>
      <c r="OLH2" s="3"/>
      <c r="OLV2" s="2"/>
      <c r="OLW2" s="3"/>
      <c r="OLX2" s="3"/>
      <c r="OML2" s="2"/>
      <c r="OMM2" s="3"/>
      <c r="OMN2" s="3"/>
      <c r="ONB2" s="2"/>
      <c r="ONC2" s="3"/>
      <c r="OND2" s="3"/>
      <c r="ONR2" s="2"/>
      <c r="ONS2" s="3"/>
      <c r="ONT2" s="3"/>
      <c r="OOH2" s="2"/>
      <c r="OOI2" s="3"/>
      <c r="OOJ2" s="3"/>
      <c r="OOX2" s="2"/>
      <c r="OOY2" s="3"/>
      <c r="OOZ2" s="3"/>
      <c r="OPN2" s="2"/>
      <c r="OPO2" s="3"/>
      <c r="OPP2" s="3"/>
      <c r="OQD2" s="2"/>
      <c r="OQE2" s="3"/>
      <c r="OQF2" s="3"/>
      <c r="OQT2" s="2"/>
      <c r="OQU2" s="3"/>
      <c r="OQV2" s="3"/>
      <c r="ORJ2" s="2"/>
      <c r="ORK2" s="3"/>
      <c r="ORL2" s="3"/>
      <c r="ORZ2" s="2"/>
      <c r="OSA2" s="3"/>
      <c r="OSB2" s="3"/>
      <c r="OSP2" s="2"/>
      <c r="OSQ2" s="3"/>
      <c r="OSR2" s="3"/>
      <c r="OTF2" s="2"/>
      <c r="OTG2" s="3"/>
      <c r="OTH2" s="3"/>
      <c r="OTV2" s="2"/>
      <c r="OTW2" s="3"/>
      <c r="OTX2" s="3"/>
      <c r="OUL2" s="2"/>
      <c r="OUM2" s="3"/>
      <c r="OUN2" s="3"/>
      <c r="OVB2" s="2"/>
      <c r="OVC2" s="3"/>
      <c r="OVD2" s="3"/>
      <c r="OVR2" s="2"/>
      <c r="OVS2" s="3"/>
      <c r="OVT2" s="3"/>
      <c r="OWH2" s="2"/>
      <c r="OWI2" s="3"/>
      <c r="OWJ2" s="3"/>
      <c r="OWX2" s="2"/>
      <c r="OWY2" s="3"/>
      <c r="OWZ2" s="3"/>
      <c r="OXN2" s="2"/>
      <c r="OXO2" s="3"/>
      <c r="OXP2" s="3"/>
      <c r="OYD2" s="2"/>
      <c r="OYE2" s="3"/>
      <c r="OYF2" s="3"/>
      <c r="OYT2" s="2"/>
      <c r="OYU2" s="3"/>
      <c r="OYV2" s="3"/>
      <c r="OZJ2" s="2"/>
      <c r="OZK2" s="3"/>
      <c r="OZL2" s="3"/>
      <c r="OZZ2" s="2"/>
      <c r="PAA2" s="3"/>
      <c r="PAB2" s="3"/>
      <c r="PAP2" s="2"/>
      <c r="PAQ2" s="3"/>
      <c r="PAR2" s="3"/>
      <c r="PBF2" s="2"/>
      <c r="PBG2" s="3"/>
      <c r="PBH2" s="3"/>
      <c r="PBV2" s="2"/>
      <c r="PBW2" s="3"/>
      <c r="PBX2" s="3"/>
      <c r="PCL2" s="2"/>
      <c r="PCM2" s="3"/>
      <c r="PCN2" s="3"/>
      <c r="PDB2" s="2"/>
      <c r="PDC2" s="3"/>
      <c r="PDD2" s="3"/>
      <c r="PDR2" s="2"/>
      <c r="PDS2" s="3"/>
      <c r="PDT2" s="3"/>
      <c r="PEH2" s="2"/>
      <c r="PEI2" s="3"/>
      <c r="PEJ2" s="3"/>
      <c r="PEX2" s="2"/>
      <c r="PEY2" s="3"/>
      <c r="PEZ2" s="3"/>
      <c r="PFN2" s="2"/>
      <c r="PFO2" s="3"/>
      <c r="PFP2" s="3"/>
      <c r="PGD2" s="2"/>
      <c r="PGE2" s="3"/>
      <c r="PGF2" s="3"/>
      <c r="PGT2" s="2"/>
      <c r="PGU2" s="3"/>
      <c r="PGV2" s="3"/>
      <c r="PHJ2" s="2"/>
      <c r="PHK2" s="3"/>
      <c r="PHL2" s="3"/>
      <c r="PHZ2" s="2"/>
      <c r="PIA2" s="3"/>
      <c r="PIB2" s="3"/>
      <c r="PIP2" s="2"/>
      <c r="PIQ2" s="3"/>
      <c r="PIR2" s="3"/>
      <c r="PJF2" s="2"/>
      <c r="PJG2" s="3"/>
      <c r="PJH2" s="3"/>
      <c r="PJV2" s="2"/>
      <c r="PJW2" s="3"/>
      <c r="PJX2" s="3"/>
      <c r="PKL2" s="2"/>
      <c r="PKM2" s="3"/>
      <c r="PKN2" s="3"/>
      <c r="PLB2" s="2"/>
      <c r="PLC2" s="3"/>
      <c r="PLD2" s="3"/>
      <c r="PLR2" s="2"/>
      <c r="PLS2" s="3"/>
      <c r="PLT2" s="3"/>
      <c r="PMH2" s="2"/>
      <c r="PMI2" s="3"/>
      <c r="PMJ2" s="3"/>
      <c r="PMX2" s="2"/>
      <c r="PMY2" s="3"/>
      <c r="PMZ2" s="3"/>
      <c r="PNN2" s="2"/>
      <c r="PNO2" s="3"/>
      <c r="PNP2" s="3"/>
      <c r="POD2" s="2"/>
      <c r="POE2" s="3"/>
      <c r="POF2" s="3"/>
      <c r="POT2" s="2"/>
      <c r="POU2" s="3"/>
      <c r="POV2" s="3"/>
      <c r="PPJ2" s="2"/>
      <c r="PPK2" s="3"/>
      <c r="PPL2" s="3"/>
      <c r="PPZ2" s="2"/>
      <c r="PQA2" s="3"/>
      <c r="PQB2" s="3"/>
      <c r="PQP2" s="2"/>
      <c r="PQQ2" s="3"/>
      <c r="PQR2" s="3"/>
      <c r="PRF2" s="2"/>
      <c r="PRG2" s="3"/>
      <c r="PRH2" s="3"/>
      <c r="PRV2" s="2"/>
      <c r="PRW2" s="3"/>
      <c r="PRX2" s="3"/>
      <c r="PSL2" s="2"/>
      <c r="PSM2" s="3"/>
      <c r="PSN2" s="3"/>
      <c r="PTB2" s="2"/>
      <c r="PTC2" s="3"/>
      <c r="PTD2" s="3"/>
      <c r="PTR2" s="2"/>
      <c r="PTS2" s="3"/>
      <c r="PTT2" s="3"/>
      <c r="PUH2" s="2"/>
      <c r="PUI2" s="3"/>
      <c r="PUJ2" s="3"/>
      <c r="PUX2" s="2"/>
      <c r="PUY2" s="3"/>
      <c r="PUZ2" s="3"/>
      <c r="PVN2" s="2"/>
      <c r="PVO2" s="3"/>
      <c r="PVP2" s="3"/>
      <c r="PWD2" s="2"/>
      <c r="PWE2" s="3"/>
      <c r="PWF2" s="3"/>
      <c r="PWT2" s="2"/>
      <c r="PWU2" s="3"/>
      <c r="PWV2" s="3"/>
      <c r="PXJ2" s="2"/>
      <c r="PXK2" s="3"/>
      <c r="PXL2" s="3"/>
      <c r="PXZ2" s="2"/>
      <c r="PYA2" s="3"/>
      <c r="PYB2" s="3"/>
      <c r="PYP2" s="2"/>
      <c r="PYQ2" s="3"/>
      <c r="PYR2" s="3"/>
      <c r="PZF2" s="2"/>
      <c r="PZG2" s="3"/>
      <c r="PZH2" s="3"/>
      <c r="PZV2" s="2"/>
      <c r="PZW2" s="3"/>
      <c r="PZX2" s="3"/>
      <c r="QAL2" s="2"/>
      <c r="QAM2" s="3"/>
      <c r="QAN2" s="3"/>
      <c r="QBB2" s="2"/>
      <c r="QBC2" s="3"/>
      <c r="QBD2" s="3"/>
      <c r="QBR2" s="2"/>
      <c r="QBS2" s="3"/>
      <c r="QBT2" s="3"/>
      <c r="QCH2" s="2"/>
      <c r="QCI2" s="3"/>
      <c r="QCJ2" s="3"/>
      <c r="QCX2" s="2"/>
      <c r="QCY2" s="3"/>
      <c r="QCZ2" s="3"/>
      <c r="QDN2" s="2"/>
      <c r="QDO2" s="3"/>
      <c r="QDP2" s="3"/>
      <c r="QED2" s="2"/>
      <c r="QEE2" s="3"/>
      <c r="QEF2" s="3"/>
      <c r="QET2" s="2"/>
      <c r="QEU2" s="3"/>
      <c r="QEV2" s="3"/>
      <c r="QFJ2" s="2"/>
      <c r="QFK2" s="3"/>
      <c r="QFL2" s="3"/>
      <c r="QFZ2" s="2"/>
      <c r="QGA2" s="3"/>
      <c r="QGB2" s="3"/>
      <c r="QGP2" s="2"/>
      <c r="QGQ2" s="3"/>
      <c r="QGR2" s="3"/>
      <c r="QHF2" s="2"/>
      <c r="QHG2" s="3"/>
      <c r="QHH2" s="3"/>
      <c r="QHV2" s="2"/>
      <c r="QHW2" s="3"/>
      <c r="QHX2" s="3"/>
      <c r="QIL2" s="2"/>
      <c r="QIM2" s="3"/>
      <c r="QIN2" s="3"/>
      <c r="QJB2" s="2"/>
      <c r="QJC2" s="3"/>
      <c r="QJD2" s="3"/>
      <c r="QJR2" s="2"/>
      <c r="QJS2" s="3"/>
      <c r="QJT2" s="3"/>
      <c r="QKH2" s="2"/>
      <c r="QKI2" s="3"/>
      <c r="QKJ2" s="3"/>
      <c r="QKX2" s="2"/>
      <c r="QKY2" s="3"/>
      <c r="QKZ2" s="3"/>
      <c r="QLN2" s="2"/>
      <c r="QLO2" s="3"/>
      <c r="QLP2" s="3"/>
      <c r="QMD2" s="2"/>
      <c r="QME2" s="3"/>
      <c r="QMF2" s="3"/>
      <c r="QMT2" s="2"/>
      <c r="QMU2" s="3"/>
      <c r="QMV2" s="3"/>
      <c r="QNJ2" s="2"/>
      <c r="QNK2" s="3"/>
      <c r="QNL2" s="3"/>
      <c r="QNZ2" s="2"/>
      <c r="QOA2" s="3"/>
      <c r="QOB2" s="3"/>
      <c r="QOP2" s="2"/>
      <c r="QOQ2" s="3"/>
      <c r="QOR2" s="3"/>
      <c r="QPF2" s="2"/>
      <c r="QPG2" s="3"/>
      <c r="QPH2" s="3"/>
      <c r="QPV2" s="2"/>
      <c r="QPW2" s="3"/>
      <c r="QPX2" s="3"/>
      <c r="QQL2" s="2"/>
      <c r="QQM2" s="3"/>
      <c r="QQN2" s="3"/>
      <c r="QRB2" s="2"/>
      <c r="QRC2" s="3"/>
      <c r="QRD2" s="3"/>
      <c r="QRR2" s="2"/>
      <c r="QRS2" s="3"/>
      <c r="QRT2" s="3"/>
      <c r="QSH2" s="2"/>
      <c r="QSI2" s="3"/>
      <c r="QSJ2" s="3"/>
      <c r="QSX2" s="2"/>
      <c r="QSY2" s="3"/>
      <c r="QSZ2" s="3"/>
      <c r="QTN2" s="2"/>
      <c r="QTO2" s="3"/>
      <c r="QTP2" s="3"/>
      <c r="QUD2" s="2"/>
      <c r="QUE2" s="3"/>
      <c r="QUF2" s="3"/>
      <c r="QUT2" s="2"/>
      <c r="QUU2" s="3"/>
      <c r="QUV2" s="3"/>
      <c r="QVJ2" s="2"/>
      <c r="QVK2" s="3"/>
      <c r="QVL2" s="3"/>
      <c r="QVZ2" s="2"/>
      <c r="QWA2" s="3"/>
      <c r="QWB2" s="3"/>
      <c r="QWP2" s="2"/>
      <c r="QWQ2" s="3"/>
      <c r="QWR2" s="3"/>
      <c r="QXF2" s="2"/>
      <c r="QXG2" s="3"/>
      <c r="QXH2" s="3"/>
      <c r="QXV2" s="2"/>
      <c r="QXW2" s="3"/>
      <c r="QXX2" s="3"/>
      <c r="QYL2" s="2"/>
      <c r="QYM2" s="3"/>
      <c r="QYN2" s="3"/>
      <c r="QZB2" s="2"/>
      <c r="QZC2" s="3"/>
      <c r="QZD2" s="3"/>
      <c r="QZR2" s="2"/>
      <c r="QZS2" s="3"/>
      <c r="QZT2" s="3"/>
      <c r="RAH2" s="2"/>
      <c r="RAI2" s="3"/>
      <c r="RAJ2" s="3"/>
      <c r="RAX2" s="2"/>
      <c r="RAY2" s="3"/>
      <c r="RAZ2" s="3"/>
      <c r="RBN2" s="2"/>
      <c r="RBO2" s="3"/>
      <c r="RBP2" s="3"/>
      <c r="RCD2" s="2"/>
      <c r="RCE2" s="3"/>
      <c r="RCF2" s="3"/>
      <c r="RCT2" s="2"/>
      <c r="RCU2" s="3"/>
      <c r="RCV2" s="3"/>
      <c r="RDJ2" s="2"/>
      <c r="RDK2" s="3"/>
      <c r="RDL2" s="3"/>
      <c r="RDZ2" s="2"/>
      <c r="REA2" s="3"/>
      <c r="REB2" s="3"/>
      <c r="REP2" s="2"/>
      <c r="REQ2" s="3"/>
      <c r="RER2" s="3"/>
      <c r="RFF2" s="2"/>
      <c r="RFG2" s="3"/>
      <c r="RFH2" s="3"/>
      <c r="RFV2" s="2"/>
      <c r="RFW2" s="3"/>
      <c r="RFX2" s="3"/>
      <c r="RGL2" s="2"/>
      <c r="RGM2" s="3"/>
      <c r="RGN2" s="3"/>
      <c r="RHB2" s="2"/>
      <c r="RHC2" s="3"/>
      <c r="RHD2" s="3"/>
      <c r="RHR2" s="2"/>
      <c r="RHS2" s="3"/>
      <c r="RHT2" s="3"/>
      <c r="RIH2" s="2"/>
      <c r="RII2" s="3"/>
      <c r="RIJ2" s="3"/>
      <c r="RIX2" s="2"/>
      <c r="RIY2" s="3"/>
      <c r="RIZ2" s="3"/>
      <c r="RJN2" s="2"/>
      <c r="RJO2" s="3"/>
      <c r="RJP2" s="3"/>
      <c r="RKD2" s="2"/>
      <c r="RKE2" s="3"/>
      <c r="RKF2" s="3"/>
      <c r="RKT2" s="2"/>
      <c r="RKU2" s="3"/>
      <c r="RKV2" s="3"/>
      <c r="RLJ2" s="2"/>
      <c r="RLK2" s="3"/>
      <c r="RLL2" s="3"/>
      <c r="RLZ2" s="2"/>
      <c r="RMA2" s="3"/>
      <c r="RMB2" s="3"/>
      <c r="RMP2" s="2"/>
      <c r="RMQ2" s="3"/>
      <c r="RMR2" s="3"/>
      <c r="RNF2" s="2"/>
      <c r="RNG2" s="3"/>
      <c r="RNH2" s="3"/>
      <c r="RNV2" s="2"/>
      <c r="RNW2" s="3"/>
      <c r="RNX2" s="3"/>
      <c r="ROL2" s="2"/>
      <c r="ROM2" s="3"/>
      <c r="RON2" s="3"/>
      <c r="RPB2" s="2"/>
      <c r="RPC2" s="3"/>
      <c r="RPD2" s="3"/>
      <c r="RPR2" s="2"/>
      <c r="RPS2" s="3"/>
      <c r="RPT2" s="3"/>
      <c r="RQH2" s="2"/>
      <c r="RQI2" s="3"/>
      <c r="RQJ2" s="3"/>
      <c r="RQX2" s="2"/>
      <c r="RQY2" s="3"/>
      <c r="RQZ2" s="3"/>
      <c r="RRN2" s="2"/>
      <c r="RRO2" s="3"/>
      <c r="RRP2" s="3"/>
      <c r="RSD2" s="2"/>
      <c r="RSE2" s="3"/>
      <c r="RSF2" s="3"/>
      <c r="RST2" s="2"/>
      <c r="RSU2" s="3"/>
      <c r="RSV2" s="3"/>
      <c r="RTJ2" s="2"/>
      <c r="RTK2" s="3"/>
      <c r="RTL2" s="3"/>
      <c r="RTZ2" s="2"/>
      <c r="RUA2" s="3"/>
      <c r="RUB2" s="3"/>
      <c r="RUP2" s="2"/>
      <c r="RUQ2" s="3"/>
      <c r="RUR2" s="3"/>
      <c r="RVF2" s="2"/>
      <c r="RVG2" s="3"/>
      <c r="RVH2" s="3"/>
      <c r="RVV2" s="2"/>
      <c r="RVW2" s="3"/>
      <c r="RVX2" s="3"/>
      <c r="RWL2" s="2"/>
      <c r="RWM2" s="3"/>
      <c r="RWN2" s="3"/>
      <c r="RXB2" s="2"/>
      <c r="RXC2" s="3"/>
      <c r="RXD2" s="3"/>
      <c r="RXR2" s="2"/>
      <c r="RXS2" s="3"/>
      <c r="RXT2" s="3"/>
      <c r="RYH2" s="2"/>
      <c r="RYI2" s="3"/>
      <c r="RYJ2" s="3"/>
      <c r="RYX2" s="2"/>
      <c r="RYY2" s="3"/>
      <c r="RYZ2" s="3"/>
      <c r="RZN2" s="2"/>
      <c r="RZO2" s="3"/>
      <c r="RZP2" s="3"/>
      <c r="SAD2" s="2"/>
      <c r="SAE2" s="3"/>
      <c r="SAF2" s="3"/>
      <c r="SAT2" s="2"/>
      <c r="SAU2" s="3"/>
      <c r="SAV2" s="3"/>
      <c r="SBJ2" s="2"/>
      <c r="SBK2" s="3"/>
      <c r="SBL2" s="3"/>
      <c r="SBZ2" s="2"/>
      <c r="SCA2" s="3"/>
      <c r="SCB2" s="3"/>
      <c r="SCP2" s="2"/>
      <c r="SCQ2" s="3"/>
      <c r="SCR2" s="3"/>
      <c r="SDF2" s="2"/>
      <c r="SDG2" s="3"/>
      <c r="SDH2" s="3"/>
      <c r="SDV2" s="2"/>
      <c r="SDW2" s="3"/>
      <c r="SDX2" s="3"/>
      <c r="SEL2" s="2"/>
      <c r="SEM2" s="3"/>
      <c r="SEN2" s="3"/>
      <c r="SFB2" s="2"/>
      <c r="SFC2" s="3"/>
      <c r="SFD2" s="3"/>
      <c r="SFR2" s="2"/>
      <c r="SFS2" s="3"/>
      <c r="SFT2" s="3"/>
      <c r="SGH2" s="2"/>
      <c r="SGI2" s="3"/>
      <c r="SGJ2" s="3"/>
      <c r="SGX2" s="2"/>
      <c r="SGY2" s="3"/>
      <c r="SGZ2" s="3"/>
      <c r="SHN2" s="2"/>
      <c r="SHO2" s="3"/>
      <c r="SHP2" s="3"/>
      <c r="SID2" s="2"/>
      <c r="SIE2" s="3"/>
      <c r="SIF2" s="3"/>
      <c r="SIT2" s="2"/>
      <c r="SIU2" s="3"/>
      <c r="SIV2" s="3"/>
      <c r="SJJ2" s="2"/>
      <c r="SJK2" s="3"/>
      <c r="SJL2" s="3"/>
      <c r="SJZ2" s="2"/>
      <c r="SKA2" s="3"/>
      <c r="SKB2" s="3"/>
      <c r="SKP2" s="2"/>
      <c r="SKQ2" s="3"/>
      <c r="SKR2" s="3"/>
      <c r="SLF2" s="2"/>
      <c r="SLG2" s="3"/>
      <c r="SLH2" s="3"/>
      <c r="SLV2" s="2"/>
      <c r="SLW2" s="3"/>
      <c r="SLX2" s="3"/>
      <c r="SML2" s="2"/>
      <c r="SMM2" s="3"/>
      <c r="SMN2" s="3"/>
      <c r="SNB2" s="2"/>
      <c r="SNC2" s="3"/>
      <c r="SND2" s="3"/>
      <c r="SNR2" s="2"/>
      <c r="SNS2" s="3"/>
      <c r="SNT2" s="3"/>
      <c r="SOH2" s="2"/>
      <c r="SOI2" s="3"/>
      <c r="SOJ2" s="3"/>
      <c r="SOX2" s="2"/>
      <c r="SOY2" s="3"/>
      <c r="SOZ2" s="3"/>
      <c r="SPN2" s="2"/>
      <c r="SPO2" s="3"/>
      <c r="SPP2" s="3"/>
      <c r="SQD2" s="2"/>
      <c r="SQE2" s="3"/>
      <c r="SQF2" s="3"/>
      <c r="SQT2" s="2"/>
      <c r="SQU2" s="3"/>
      <c r="SQV2" s="3"/>
      <c r="SRJ2" s="2"/>
      <c r="SRK2" s="3"/>
      <c r="SRL2" s="3"/>
      <c r="SRZ2" s="2"/>
      <c r="SSA2" s="3"/>
      <c r="SSB2" s="3"/>
      <c r="SSP2" s="2"/>
      <c r="SSQ2" s="3"/>
      <c r="SSR2" s="3"/>
      <c r="STF2" s="2"/>
      <c r="STG2" s="3"/>
      <c r="STH2" s="3"/>
      <c r="STV2" s="2"/>
      <c r="STW2" s="3"/>
      <c r="STX2" s="3"/>
      <c r="SUL2" s="2"/>
      <c r="SUM2" s="3"/>
      <c r="SUN2" s="3"/>
      <c r="SVB2" s="2"/>
      <c r="SVC2" s="3"/>
      <c r="SVD2" s="3"/>
      <c r="SVR2" s="2"/>
      <c r="SVS2" s="3"/>
      <c r="SVT2" s="3"/>
      <c r="SWH2" s="2"/>
      <c r="SWI2" s="3"/>
      <c r="SWJ2" s="3"/>
      <c r="SWX2" s="2"/>
      <c r="SWY2" s="3"/>
      <c r="SWZ2" s="3"/>
      <c r="SXN2" s="2"/>
      <c r="SXO2" s="3"/>
      <c r="SXP2" s="3"/>
      <c r="SYD2" s="2"/>
      <c r="SYE2" s="3"/>
      <c r="SYF2" s="3"/>
      <c r="SYT2" s="2"/>
      <c r="SYU2" s="3"/>
      <c r="SYV2" s="3"/>
      <c r="SZJ2" s="2"/>
      <c r="SZK2" s="3"/>
      <c r="SZL2" s="3"/>
      <c r="SZZ2" s="2"/>
      <c r="TAA2" s="3"/>
      <c r="TAB2" s="3"/>
      <c r="TAP2" s="2"/>
      <c r="TAQ2" s="3"/>
      <c r="TAR2" s="3"/>
      <c r="TBF2" s="2"/>
      <c r="TBG2" s="3"/>
      <c r="TBH2" s="3"/>
      <c r="TBV2" s="2"/>
      <c r="TBW2" s="3"/>
      <c r="TBX2" s="3"/>
      <c r="TCL2" s="2"/>
      <c r="TCM2" s="3"/>
      <c r="TCN2" s="3"/>
      <c r="TDB2" s="2"/>
      <c r="TDC2" s="3"/>
      <c r="TDD2" s="3"/>
      <c r="TDR2" s="2"/>
      <c r="TDS2" s="3"/>
      <c r="TDT2" s="3"/>
      <c r="TEH2" s="2"/>
      <c r="TEI2" s="3"/>
      <c r="TEJ2" s="3"/>
      <c r="TEX2" s="2"/>
      <c r="TEY2" s="3"/>
      <c r="TEZ2" s="3"/>
      <c r="TFN2" s="2"/>
      <c r="TFO2" s="3"/>
      <c r="TFP2" s="3"/>
      <c r="TGD2" s="2"/>
      <c r="TGE2" s="3"/>
      <c r="TGF2" s="3"/>
      <c r="TGT2" s="2"/>
      <c r="TGU2" s="3"/>
      <c r="TGV2" s="3"/>
      <c r="THJ2" s="2"/>
      <c r="THK2" s="3"/>
      <c r="THL2" s="3"/>
      <c r="THZ2" s="2"/>
      <c r="TIA2" s="3"/>
      <c r="TIB2" s="3"/>
      <c r="TIP2" s="2"/>
      <c r="TIQ2" s="3"/>
      <c r="TIR2" s="3"/>
      <c r="TJF2" s="2"/>
      <c r="TJG2" s="3"/>
      <c r="TJH2" s="3"/>
      <c r="TJV2" s="2"/>
      <c r="TJW2" s="3"/>
      <c r="TJX2" s="3"/>
      <c r="TKL2" s="2"/>
      <c r="TKM2" s="3"/>
      <c r="TKN2" s="3"/>
      <c r="TLB2" s="2"/>
      <c r="TLC2" s="3"/>
      <c r="TLD2" s="3"/>
      <c r="TLR2" s="2"/>
      <c r="TLS2" s="3"/>
      <c r="TLT2" s="3"/>
      <c r="TMH2" s="2"/>
      <c r="TMI2" s="3"/>
      <c r="TMJ2" s="3"/>
      <c r="TMX2" s="2"/>
      <c r="TMY2" s="3"/>
      <c r="TMZ2" s="3"/>
      <c r="TNN2" s="2"/>
      <c r="TNO2" s="3"/>
      <c r="TNP2" s="3"/>
      <c r="TOD2" s="2"/>
      <c r="TOE2" s="3"/>
      <c r="TOF2" s="3"/>
      <c r="TOT2" s="2"/>
      <c r="TOU2" s="3"/>
      <c r="TOV2" s="3"/>
      <c r="TPJ2" s="2"/>
      <c r="TPK2" s="3"/>
      <c r="TPL2" s="3"/>
      <c r="TPZ2" s="2"/>
      <c r="TQA2" s="3"/>
      <c r="TQB2" s="3"/>
      <c r="TQP2" s="2"/>
      <c r="TQQ2" s="3"/>
      <c r="TQR2" s="3"/>
      <c r="TRF2" s="2"/>
      <c r="TRG2" s="3"/>
      <c r="TRH2" s="3"/>
      <c r="TRV2" s="2"/>
      <c r="TRW2" s="3"/>
      <c r="TRX2" s="3"/>
      <c r="TSL2" s="2"/>
      <c r="TSM2" s="3"/>
      <c r="TSN2" s="3"/>
      <c r="TTB2" s="2"/>
      <c r="TTC2" s="3"/>
      <c r="TTD2" s="3"/>
      <c r="TTR2" s="2"/>
      <c r="TTS2" s="3"/>
      <c r="TTT2" s="3"/>
      <c r="TUH2" s="2"/>
      <c r="TUI2" s="3"/>
      <c r="TUJ2" s="3"/>
      <c r="TUX2" s="2"/>
      <c r="TUY2" s="3"/>
      <c r="TUZ2" s="3"/>
      <c r="TVN2" s="2"/>
      <c r="TVO2" s="3"/>
      <c r="TVP2" s="3"/>
      <c r="TWD2" s="2"/>
      <c r="TWE2" s="3"/>
      <c r="TWF2" s="3"/>
      <c r="TWT2" s="2"/>
      <c r="TWU2" s="3"/>
      <c r="TWV2" s="3"/>
      <c r="TXJ2" s="2"/>
      <c r="TXK2" s="3"/>
      <c r="TXL2" s="3"/>
      <c r="TXZ2" s="2"/>
      <c r="TYA2" s="3"/>
      <c r="TYB2" s="3"/>
      <c r="TYP2" s="2"/>
      <c r="TYQ2" s="3"/>
      <c r="TYR2" s="3"/>
      <c r="TZF2" s="2"/>
      <c r="TZG2" s="3"/>
      <c r="TZH2" s="3"/>
      <c r="TZV2" s="2"/>
      <c r="TZW2" s="3"/>
      <c r="TZX2" s="3"/>
      <c r="UAL2" s="2"/>
      <c r="UAM2" s="3"/>
      <c r="UAN2" s="3"/>
      <c r="UBB2" s="2"/>
      <c r="UBC2" s="3"/>
      <c r="UBD2" s="3"/>
      <c r="UBR2" s="2"/>
      <c r="UBS2" s="3"/>
      <c r="UBT2" s="3"/>
      <c r="UCH2" s="2"/>
      <c r="UCI2" s="3"/>
      <c r="UCJ2" s="3"/>
      <c r="UCX2" s="2"/>
      <c r="UCY2" s="3"/>
      <c r="UCZ2" s="3"/>
      <c r="UDN2" s="2"/>
      <c r="UDO2" s="3"/>
      <c r="UDP2" s="3"/>
      <c r="UED2" s="2"/>
      <c r="UEE2" s="3"/>
      <c r="UEF2" s="3"/>
      <c r="UET2" s="2"/>
      <c r="UEU2" s="3"/>
      <c r="UEV2" s="3"/>
      <c r="UFJ2" s="2"/>
      <c r="UFK2" s="3"/>
      <c r="UFL2" s="3"/>
      <c r="UFZ2" s="2"/>
      <c r="UGA2" s="3"/>
      <c r="UGB2" s="3"/>
      <c r="UGP2" s="2"/>
      <c r="UGQ2" s="3"/>
      <c r="UGR2" s="3"/>
      <c r="UHF2" s="2"/>
      <c r="UHG2" s="3"/>
      <c r="UHH2" s="3"/>
      <c r="UHV2" s="2"/>
      <c r="UHW2" s="3"/>
      <c r="UHX2" s="3"/>
      <c r="UIL2" s="2"/>
      <c r="UIM2" s="3"/>
      <c r="UIN2" s="3"/>
      <c r="UJB2" s="2"/>
      <c r="UJC2" s="3"/>
      <c r="UJD2" s="3"/>
      <c r="UJR2" s="2"/>
      <c r="UJS2" s="3"/>
      <c r="UJT2" s="3"/>
      <c r="UKH2" s="2"/>
      <c r="UKI2" s="3"/>
      <c r="UKJ2" s="3"/>
      <c r="UKX2" s="2"/>
      <c r="UKY2" s="3"/>
      <c r="UKZ2" s="3"/>
      <c r="ULN2" s="2"/>
      <c r="ULO2" s="3"/>
      <c r="ULP2" s="3"/>
      <c r="UMD2" s="2"/>
      <c r="UME2" s="3"/>
      <c r="UMF2" s="3"/>
      <c r="UMT2" s="2"/>
      <c r="UMU2" s="3"/>
      <c r="UMV2" s="3"/>
      <c r="UNJ2" s="2"/>
      <c r="UNK2" s="3"/>
      <c r="UNL2" s="3"/>
      <c r="UNZ2" s="2"/>
      <c r="UOA2" s="3"/>
      <c r="UOB2" s="3"/>
      <c r="UOP2" s="2"/>
      <c r="UOQ2" s="3"/>
      <c r="UOR2" s="3"/>
      <c r="UPF2" s="2"/>
      <c r="UPG2" s="3"/>
      <c r="UPH2" s="3"/>
      <c r="UPV2" s="2"/>
      <c r="UPW2" s="3"/>
      <c r="UPX2" s="3"/>
      <c r="UQL2" s="2"/>
      <c r="UQM2" s="3"/>
      <c r="UQN2" s="3"/>
      <c r="URB2" s="2"/>
      <c r="URC2" s="3"/>
      <c r="URD2" s="3"/>
      <c r="URR2" s="2"/>
      <c r="URS2" s="3"/>
      <c r="URT2" s="3"/>
      <c r="USH2" s="2"/>
      <c r="USI2" s="3"/>
      <c r="USJ2" s="3"/>
      <c r="USX2" s="2"/>
      <c r="USY2" s="3"/>
      <c r="USZ2" s="3"/>
      <c r="UTN2" s="2"/>
      <c r="UTO2" s="3"/>
      <c r="UTP2" s="3"/>
      <c r="UUD2" s="2"/>
      <c r="UUE2" s="3"/>
      <c r="UUF2" s="3"/>
      <c r="UUT2" s="2"/>
      <c r="UUU2" s="3"/>
      <c r="UUV2" s="3"/>
      <c r="UVJ2" s="2"/>
      <c r="UVK2" s="3"/>
      <c r="UVL2" s="3"/>
      <c r="UVZ2" s="2"/>
      <c r="UWA2" s="3"/>
      <c r="UWB2" s="3"/>
      <c r="UWP2" s="2"/>
      <c r="UWQ2" s="3"/>
      <c r="UWR2" s="3"/>
      <c r="UXF2" s="2"/>
      <c r="UXG2" s="3"/>
      <c r="UXH2" s="3"/>
      <c r="UXV2" s="2"/>
      <c r="UXW2" s="3"/>
      <c r="UXX2" s="3"/>
      <c r="UYL2" s="2"/>
      <c r="UYM2" s="3"/>
      <c r="UYN2" s="3"/>
      <c r="UZB2" s="2"/>
      <c r="UZC2" s="3"/>
      <c r="UZD2" s="3"/>
      <c r="UZR2" s="2"/>
      <c r="UZS2" s="3"/>
      <c r="UZT2" s="3"/>
      <c r="VAH2" s="2"/>
      <c r="VAI2" s="3"/>
      <c r="VAJ2" s="3"/>
      <c r="VAX2" s="2"/>
      <c r="VAY2" s="3"/>
      <c r="VAZ2" s="3"/>
      <c r="VBN2" s="2"/>
      <c r="VBO2" s="3"/>
      <c r="VBP2" s="3"/>
      <c r="VCD2" s="2"/>
      <c r="VCE2" s="3"/>
      <c r="VCF2" s="3"/>
      <c r="VCT2" s="2"/>
      <c r="VCU2" s="3"/>
      <c r="VCV2" s="3"/>
      <c r="VDJ2" s="2"/>
      <c r="VDK2" s="3"/>
      <c r="VDL2" s="3"/>
      <c r="VDZ2" s="2"/>
      <c r="VEA2" s="3"/>
      <c r="VEB2" s="3"/>
      <c r="VEP2" s="2"/>
      <c r="VEQ2" s="3"/>
      <c r="VER2" s="3"/>
      <c r="VFF2" s="2"/>
      <c r="VFG2" s="3"/>
      <c r="VFH2" s="3"/>
      <c r="VFV2" s="2"/>
      <c r="VFW2" s="3"/>
      <c r="VFX2" s="3"/>
      <c r="VGL2" s="2"/>
      <c r="VGM2" s="3"/>
      <c r="VGN2" s="3"/>
      <c r="VHB2" s="2"/>
      <c r="VHC2" s="3"/>
      <c r="VHD2" s="3"/>
      <c r="VHR2" s="2"/>
      <c r="VHS2" s="3"/>
      <c r="VHT2" s="3"/>
      <c r="VIH2" s="2"/>
      <c r="VII2" s="3"/>
      <c r="VIJ2" s="3"/>
      <c r="VIX2" s="2"/>
      <c r="VIY2" s="3"/>
      <c r="VIZ2" s="3"/>
      <c r="VJN2" s="2"/>
      <c r="VJO2" s="3"/>
      <c r="VJP2" s="3"/>
      <c r="VKD2" s="2"/>
      <c r="VKE2" s="3"/>
      <c r="VKF2" s="3"/>
      <c r="VKT2" s="2"/>
      <c r="VKU2" s="3"/>
      <c r="VKV2" s="3"/>
      <c r="VLJ2" s="2"/>
      <c r="VLK2" s="3"/>
      <c r="VLL2" s="3"/>
      <c r="VLZ2" s="2"/>
      <c r="VMA2" s="3"/>
      <c r="VMB2" s="3"/>
      <c r="VMP2" s="2"/>
      <c r="VMQ2" s="3"/>
      <c r="VMR2" s="3"/>
      <c r="VNF2" s="2"/>
      <c r="VNG2" s="3"/>
      <c r="VNH2" s="3"/>
      <c r="VNV2" s="2"/>
      <c r="VNW2" s="3"/>
      <c r="VNX2" s="3"/>
      <c r="VOL2" s="2"/>
      <c r="VOM2" s="3"/>
      <c r="VON2" s="3"/>
      <c r="VPB2" s="2"/>
      <c r="VPC2" s="3"/>
      <c r="VPD2" s="3"/>
      <c r="VPR2" s="2"/>
      <c r="VPS2" s="3"/>
      <c r="VPT2" s="3"/>
      <c r="VQH2" s="2"/>
      <c r="VQI2" s="3"/>
      <c r="VQJ2" s="3"/>
      <c r="VQX2" s="2"/>
      <c r="VQY2" s="3"/>
      <c r="VQZ2" s="3"/>
      <c r="VRN2" s="2"/>
      <c r="VRO2" s="3"/>
      <c r="VRP2" s="3"/>
      <c r="VSD2" s="2"/>
      <c r="VSE2" s="3"/>
      <c r="VSF2" s="3"/>
      <c r="VST2" s="2"/>
      <c r="VSU2" s="3"/>
      <c r="VSV2" s="3"/>
      <c r="VTJ2" s="2"/>
      <c r="VTK2" s="3"/>
      <c r="VTL2" s="3"/>
      <c r="VTZ2" s="2"/>
      <c r="VUA2" s="3"/>
      <c r="VUB2" s="3"/>
      <c r="VUP2" s="2"/>
      <c r="VUQ2" s="3"/>
      <c r="VUR2" s="3"/>
      <c r="VVF2" s="2"/>
      <c r="VVG2" s="3"/>
      <c r="VVH2" s="3"/>
      <c r="VVV2" s="2"/>
      <c r="VVW2" s="3"/>
      <c r="VVX2" s="3"/>
      <c r="VWL2" s="2"/>
      <c r="VWM2" s="3"/>
      <c r="VWN2" s="3"/>
      <c r="VXB2" s="2"/>
      <c r="VXC2" s="3"/>
      <c r="VXD2" s="3"/>
      <c r="VXR2" s="2"/>
      <c r="VXS2" s="3"/>
      <c r="VXT2" s="3"/>
      <c r="VYH2" s="2"/>
      <c r="VYI2" s="3"/>
      <c r="VYJ2" s="3"/>
      <c r="VYX2" s="2"/>
      <c r="VYY2" s="3"/>
      <c r="VYZ2" s="3"/>
      <c r="VZN2" s="2"/>
      <c r="VZO2" s="3"/>
      <c r="VZP2" s="3"/>
      <c r="WAD2" s="2"/>
      <c r="WAE2" s="3"/>
      <c r="WAF2" s="3"/>
      <c r="WAT2" s="2"/>
      <c r="WAU2" s="3"/>
      <c r="WAV2" s="3"/>
      <c r="WBJ2" s="2"/>
      <c r="WBK2" s="3"/>
      <c r="WBL2" s="3"/>
      <c r="WBZ2" s="2"/>
      <c r="WCA2" s="3"/>
      <c r="WCB2" s="3"/>
      <c r="WCP2" s="2"/>
      <c r="WCQ2" s="3"/>
      <c r="WCR2" s="3"/>
      <c r="WDF2" s="2"/>
      <c r="WDG2" s="3"/>
      <c r="WDH2" s="3"/>
      <c r="WDV2" s="2"/>
      <c r="WDW2" s="3"/>
      <c r="WDX2" s="3"/>
      <c r="WEL2" s="2"/>
      <c r="WEM2" s="3"/>
      <c r="WEN2" s="3"/>
      <c r="WFB2" s="2"/>
      <c r="WFC2" s="3"/>
      <c r="WFD2" s="3"/>
      <c r="WFR2" s="2"/>
      <c r="WFS2" s="3"/>
      <c r="WFT2" s="3"/>
      <c r="WGH2" s="2"/>
      <c r="WGI2" s="3"/>
      <c r="WGJ2" s="3"/>
      <c r="WGX2" s="2"/>
      <c r="WGY2" s="3"/>
      <c r="WGZ2" s="3"/>
      <c r="WHN2" s="2"/>
      <c r="WHO2" s="3"/>
      <c r="WHP2" s="3"/>
      <c r="WID2" s="2"/>
      <c r="WIE2" s="3"/>
      <c r="WIF2" s="3"/>
      <c r="WIT2" s="2"/>
      <c r="WIU2" s="3"/>
      <c r="WIV2" s="3"/>
      <c r="WJJ2" s="2"/>
      <c r="WJK2" s="3"/>
      <c r="WJL2" s="3"/>
      <c r="WJZ2" s="2"/>
      <c r="WKA2" s="3"/>
      <c r="WKB2" s="3"/>
      <c r="WKP2" s="2"/>
      <c r="WKQ2" s="3"/>
      <c r="WKR2" s="3"/>
      <c r="WLF2" s="2"/>
      <c r="WLG2" s="3"/>
      <c r="WLH2" s="3"/>
      <c r="WLV2" s="2"/>
      <c r="WLW2" s="3"/>
      <c r="WLX2" s="3"/>
      <c r="WML2" s="2"/>
      <c r="WMM2" s="3"/>
      <c r="WMN2" s="3"/>
      <c r="WNB2" s="2"/>
      <c r="WNC2" s="3"/>
      <c r="WND2" s="3"/>
      <c r="WNR2" s="2"/>
      <c r="WNS2" s="3"/>
      <c r="WNT2" s="3"/>
      <c r="WOH2" s="2"/>
      <c r="WOI2" s="3"/>
      <c r="WOJ2" s="3"/>
      <c r="WOX2" s="2"/>
      <c r="WOY2" s="3"/>
      <c r="WOZ2" s="3"/>
      <c r="WPN2" s="2"/>
      <c r="WPO2" s="3"/>
      <c r="WPP2" s="3"/>
      <c r="WQD2" s="2"/>
      <c r="WQE2" s="3"/>
      <c r="WQF2" s="3"/>
      <c r="WQT2" s="2"/>
      <c r="WQU2" s="3"/>
      <c r="WQV2" s="3"/>
      <c r="WRJ2" s="2"/>
      <c r="WRK2" s="3"/>
      <c r="WRL2" s="3"/>
      <c r="WRZ2" s="2"/>
      <c r="WSA2" s="3"/>
      <c r="WSB2" s="3"/>
      <c r="WSP2" s="2"/>
      <c r="WSQ2" s="3"/>
      <c r="WSR2" s="3"/>
      <c r="WTF2" s="2"/>
      <c r="WTG2" s="3"/>
      <c r="WTH2" s="3"/>
      <c r="WTV2" s="2"/>
      <c r="WTW2" s="3"/>
      <c r="WTX2" s="3"/>
      <c r="WUL2" s="2"/>
      <c r="WUM2" s="3"/>
      <c r="WUN2" s="3"/>
      <c r="WVB2" s="2"/>
      <c r="WVC2" s="3"/>
      <c r="WVD2" s="3"/>
      <c r="WVR2" s="2"/>
      <c r="WVS2" s="3"/>
      <c r="WVT2" s="3"/>
      <c r="WWH2" s="2"/>
      <c r="WWI2" s="3"/>
      <c r="WWJ2" s="3"/>
      <c r="WWX2" s="2"/>
      <c r="WWY2" s="3"/>
      <c r="WWZ2" s="3"/>
      <c r="WXN2" s="2"/>
      <c r="WXO2" s="3"/>
      <c r="WXP2" s="3"/>
      <c r="WYD2" s="2"/>
      <c r="WYE2" s="3"/>
      <c r="WYF2" s="3"/>
      <c r="WYT2" s="2"/>
      <c r="WYU2" s="3"/>
      <c r="WYV2" s="3"/>
      <c r="WZJ2" s="2"/>
      <c r="WZK2" s="3"/>
      <c r="WZL2" s="3"/>
      <c r="WZZ2" s="2"/>
      <c r="XAA2" s="3"/>
      <c r="XAB2" s="3"/>
      <c r="XAP2" s="2"/>
      <c r="XAQ2" s="3"/>
      <c r="XAR2" s="3"/>
      <c r="XBF2" s="2"/>
      <c r="XBG2" s="3"/>
      <c r="XBH2" s="3"/>
      <c r="XBV2" s="2"/>
      <c r="XBW2" s="3"/>
      <c r="XBX2" s="3"/>
      <c r="XCL2" s="2"/>
      <c r="XCM2" s="3"/>
      <c r="XCN2" s="3"/>
      <c r="XDB2" s="2"/>
      <c r="XDC2" s="3"/>
      <c r="XDD2" s="3"/>
      <c r="XDR2" s="2"/>
      <c r="XDS2" s="3"/>
      <c r="XDT2" s="3"/>
      <c r="XEH2" s="2"/>
      <c r="XEI2" s="3"/>
      <c r="XEJ2" s="3"/>
      <c r="XEX2" s="2"/>
      <c r="XEY2" s="3"/>
      <c r="XEZ2" s="3"/>
    </row>
    <row r="3" spans="1:1024 1034:2048 2058:3072 3082:4096 4106:5120 5130:6144 6154:7168 7178:8192 8202:9216 9226:10240 10250:11264 11274:12288 12298:13312 13322:14336 14346:15360 15370:16384" x14ac:dyDescent="0.3">
      <c r="A3" t="s">
        <v>0</v>
      </c>
      <c r="B3">
        <v>18</v>
      </c>
      <c r="C3">
        <v>37</v>
      </c>
      <c r="D3" s="1">
        <v>70709700000000</v>
      </c>
      <c r="E3" s="1">
        <v>16189300</v>
      </c>
      <c r="F3" s="1">
        <v>840.95699999999999</v>
      </c>
      <c r="G3" s="1">
        <v>432736</v>
      </c>
      <c r="H3" s="1">
        <v>13257.2</v>
      </c>
      <c r="I3" s="1">
        <f>G3*densities!$B$13/densities!$B$3</f>
        <v>2191598.4516129028</v>
      </c>
      <c r="J3" s="1">
        <f t="shared" ref="J3:J29" si="0">F3*60*60</f>
        <v>3027445.1999999997</v>
      </c>
      <c r="K3">
        <f>J3/LN(2)/Notes!$F$9*(1-EXP(-Notes!$F$9*LN(2)/J3))</f>
        <v>0.75420311744100643</v>
      </c>
      <c r="L3">
        <f>EXP(-Notes!$F$10*LN(2)/J3)</f>
        <v>0.99835288563533309</v>
      </c>
      <c r="M3">
        <f t="shared" ref="M3:M29" si="1">K3*L3</f>
        <v>0.75296085865239282</v>
      </c>
      <c r="N3" s="13">
        <f t="shared" ref="N3:N29" si="2">H3/G3</f>
        <v>3.0635768690379355E-2</v>
      </c>
      <c r="O3" s="1">
        <f>I3/M3</f>
        <v>2910640.6082452983</v>
      </c>
      <c r="P3">
        <f>O3/Notes!$C$3</f>
        <v>8.9834586674237605E-13</v>
      </c>
      <c r="R3" s="1">
        <f>O3*J3/Notes!$F$9</f>
        <v>3399616.1027613073</v>
      </c>
      <c r="S3" s="1">
        <f>R3/Notes!$C$2</f>
        <v>2.7196928822090458E-6</v>
      </c>
      <c r="U3" s="1">
        <f>R3</f>
        <v>3399616.1027613073</v>
      </c>
      <c r="V3" s="14">
        <f>U3/$U$20</f>
        <v>0.56150777208325031</v>
      </c>
      <c r="W3" s="1">
        <f>U3/'uns-ca20'!U3</f>
        <v>0.98494370104995776</v>
      </c>
    </row>
    <row r="4" spans="1:1024 1034:2048 2058:3072 3082:4096 4106:5120 5130:6144 6154:7168 7178:8192 8202:9216 9226:10240 10250:11264 11274:12288 12298:13312 13322:14336 14346:15360 15370:16384" x14ac:dyDescent="0.3">
      <c r="A4" t="s">
        <v>1</v>
      </c>
      <c r="B4">
        <v>15</v>
      </c>
      <c r="C4">
        <v>32</v>
      </c>
      <c r="D4" s="1">
        <v>7312480000000</v>
      </c>
      <c r="E4" s="1">
        <v>4113350</v>
      </c>
      <c r="F4" s="1">
        <v>342.28800000000001</v>
      </c>
      <c r="G4" s="1">
        <v>109949</v>
      </c>
      <c r="H4" s="1">
        <v>8625.34</v>
      </c>
      <c r="I4" s="1">
        <f>G4*densities!$B$13/densities!$B$3</f>
        <v>556838.48387096764</v>
      </c>
      <c r="J4" s="1">
        <f t="shared" si="0"/>
        <v>1232236.7999999998</v>
      </c>
      <c r="K4">
        <f>J4/LN(2)/Notes!$F$9*(1-EXP(-Notes!$F$9*LN(2)/J4))</f>
        <v>0.52626210891698311</v>
      </c>
      <c r="L4">
        <f>EXP(-Notes!$F$10*LN(2)/J4)</f>
        <v>0.99595810883081781</v>
      </c>
      <c r="M4">
        <f t="shared" si="1"/>
        <v>0.52413501474627633</v>
      </c>
      <c r="N4" s="13">
        <f t="shared" si="2"/>
        <v>7.8448553420222097E-2</v>
      </c>
      <c r="O4" s="1">
        <f t="shared" ref="O4:O29" si="3">I4/M4</f>
        <v>1062395.1237841311</v>
      </c>
      <c r="P4">
        <f>O4/Notes!$C$3</f>
        <v>3.2789972956300345E-13</v>
      </c>
      <c r="R4" s="1">
        <f>O4*J4/Notes!$F$9</f>
        <v>505062.64184697584</v>
      </c>
      <c r="S4" s="1">
        <f>R4/Notes!$C$2</f>
        <v>4.0405011347758069E-7</v>
      </c>
      <c r="U4" s="1">
        <f>U3+R4</f>
        <v>3904678.744608283</v>
      </c>
      <c r="V4" s="14">
        <f t="shared" ref="V4:V29" si="4">U4/$U$20</f>
        <v>0.64492795548443704</v>
      </c>
      <c r="W4" s="1">
        <f>U4/'uns-ca20'!U4</f>
        <v>0.98888855063917169</v>
      </c>
    </row>
    <row r="5" spans="1:1024 1034:2048 2058:3072 3082:4096 4106:5120 5130:6144 6154:7168 7178:8192 8202:9216 9226:10240 10250:11264 11274:12288 12298:13312 13322:14336 14346:15360 15370:16384" x14ac:dyDescent="0.3">
      <c r="A5" t="s">
        <v>1</v>
      </c>
      <c r="B5">
        <v>15</v>
      </c>
      <c r="C5">
        <v>33</v>
      </c>
      <c r="D5" s="1">
        <v>3186740000000</v>
      </c>
      <c r="E5" s="1">
        <v>1008910</v>
      </c>
      <c r="F5" s="1">
        <v>608.15899999999999</v>
      </c>
      <c r="G5" s="1">
        <v>26967.9</v>
      </c>
      <c r="H5" s="1">
        <v>3516.09</v>
      </c>
      <c r="I5" s="1">
        <f>G5*densities!$B$13/densities!$B$3</f>
        <v>136579.36451612905</v>
      </c>
      <c r="J5" s="1">
        <f t="shared" si="0"/>
        <v>2189372.4</v>
      </c>
      <c r="K5">
        <f>J5/LN(2)/Notes!$F$9*(1-EXP(-Notes!$F$9*LN(2)/J5))</f>
        <v>0.68221821672422578</v>
      </c>
      <c r="L5">
        <f>EXP(-Notes!$F$10*LN(2)/J5)</f>
        <v>0.99772310277963649</v>
      </c>
      <c r="M5">
        <f t="shared" si="1"/>
        <v>0.68066487596288505</v>
      </c>
      <c r="N5" s="13">
        <f t="shared" si="2"/>
        <v>0.13038056355889779</v>
      </c>
      <c r="O5" s="1">
        <f t="shared" si="3"/>
        <v>200655.81366001966</v>
      </c>
      <c r="P5">
        <f>O5/Notes!$C$3</f>
        <v>6.1930806685191255E-14</v>
      </c>
      <c r="R5" s="1">
        <f>O5*J5/Notes!$F$9</f>
        <v>169486.99858286651</v>
      </c>
      <c r="S5" s="1">
        <f>R5/Notes!$C$2</f>
        <v>1.3558959886629322E-7</v>
      </c>
      <c r="U5" s="1">
        <f t="shared" ref="U5:U29" si="5">U4+R5</f>
        <v>4074165.7431911496</v>
      </c>
      <c r="V5" s="14">
        <f t="shared" si="4"/>
        <v>0.67292178305045047</v>
      </c>
      <c r="W5" s="1">
        <f>U5/'uns-ca20'!U5</f>
        <v>0.98824803352992463</v>
      </c>
    </row>
    <row r="6" spans="1:1024 1034:2048 2058:3072 3082:4096 4106:5120 5130:6144 6154:7168 7178:8192 8202:9216 9226:10240 10250:11264 11274:12288 12298:13312 13322:14336 14346:15360 15370:16384" x14ac:dyDescent="0.3">
      <c r="A6" t="s">
        <v>2</v>
      </c>
      <c r="B6">
        <v>19</v>
      </c>
      <c r="C6">
        <v>42</v>
      </c>
      <c r="D6" s="1">
        <v>36244800000</v>
      </c>
      <c r="E6" s="1">
        <v>564611</v>
      </c>
      <c r="F6" s="1">
        <v>12.36</v>
      </c>
      <c r="G6" s="1">
        <v>15091.9</v>
      </c>
      <c r="H6" s="1">
        <v>3162.94</v>
      </c>
      <c r="I6" s="1">
        <f>G6*densities!$B$13/densities!$B$3</f>
        <v>76433.170967741928</v>
      </c>
      <c r="J6" s="1">
        <f t="shared" si="0"/>
        <v>44495.999999999993</v>
      </c>
      <c r="K6">
        <f>J6/LN(2)/Notes!$F$9*(1-EXP(-Notes!$F$9*LN(2)/J6))</f>
        <v>2.4766264868593867E-2</v>
      </c>
      <c r="L6">
        <f>EXP(-Notes!$F$10*LN(2)/J6)</f>
        <v>0.89390145610497251</v>
      </c>
      <c r="M6">
        <f t="shared" si="1"/>
        <v>2.2138600228317484E-2</v>
      </c>
      <c r="N6" s="13">
        <f t="shared" si="2"/>
        <v>0.20957864814900709</v>
      </c>
      <c r="O6" s="1">
        <f t="shared" si="3"/>
        <v>3452484.3567108754</v>
      </c>
      <c r="P6">
        <f>O6/Notes!$C$3</f>
        <v>1.0655815915774306E-12</v>
      </c>
      <c r="R6" s="1">
        <f>O6*J6/Notes!$F$9</f>
        <v>59267.648123536688</v>
      </c>
      <c r="S6" s="1">
        <f>R6/Notes!$C$2</f>
        <v>4.7414118498829351E-8</v>
      </c>
      <c r="U6" s="1">
        <f t="shared" si="5"/>
        <v>4133433.3913146863</v>
      </c>
      <c r="V6" s="14">
        <f t="shared" si="4"/>
        <v>0.68271090160046266</v>
      </c>
      <c r="W6" s="1">
        <f>U6/'uns-ca20'!U6</f>
        <v>0.98582650943660655</v>
      </c>
    </row>
    <row r="7" spans="1:1024 1034:2048 2058:3072 3082:4096 4106:5120 5130:6144 6154:7168 7178:8192 8202:9216 9226:10240 10250:11264 11274:12288 12298:13312 13322:14336 14346:15360 15370:16384" x14ac:dyDescent="0.3">
      <c r="A7" t="s">
        <v>2</v>
      </c>
      <c r="B7">
        <v>19</v>
      </c>
      <c r="C7">
        <v>43</v>
      </c>
      <c r="D7" s="1">
        <v>64269300000</v>
      </c>
      <c r="E7" s="1">
        <v>554909</v>
      </c>
      <c r="F7" s="1">
        <v>22.3</v>
      </c>
      <c r="G7" s="1">
        <v>14832.6</v>
      </c>
      <c r="H7" s="1">
        <v>3456.96</v>
      </c>
      <c r="I7" s="1">
        <f>G7*densities!$B$13/densities!$B$3</f>
        <v>75119.941935483876</v>
      </c>
      <c r="J7" s="1">
        <f t="shared" si="0"/>
        <v>80280</v>
      </c>
      <c r="K7">
        <f>J7/LN(2)/Notes!$F$9*(1-EXP(-Notes!$F$9*LN(2)/J7))</f>
        <v>4.4683471396784018E-2</v>
      </c>
      <c r="L7">
        <f>EXP(-Notes!$F$10*LN(2)/J7)</f>
        <v>0.93972719265695925</v>
      </c>
      <c r="M7">
        <f t="shared" si="1"/>
        <v>4.1990273133867384E-2</v>
      </c>
      <c r="N7" s="13">
        <f t="shared" si="2"/>
        <v>0.23306500546094414</v>
      </c>
      <c r="O7" s="1">
        <f t="shared" si="3"/>
        <v>1788984.3606398371</v>
      </c>
      <c r="P7">
        <f>O7/Notes!$C$3</f>
        <v>5.5215566686414722E-13</v>
      </c>
      <c r="R7" s="1">
        <f>O7*J7/Notes!$F$9</f>
        <v>55408.82116981718</v>
      </c>
      <c r="S7" s="1">
        <f>R7/Notes!$C$2</f>
        <v>4.4327056935853744E-8</v>
      </c>
      <c r="U7" s="1">
        <f t="shared" si="5"/>
        <v>4188842.2124845036</v>
      </c>
      <c r="V7" s="14">
        <f t="shared" si="4"/>
        <v>0.69186266544331321</v>
      </c>
      <c r="W7" s="1">
        <f>U7/'uns-ca20'!U7</f>
        <v>0.95368689447927035</v>
      </c>
    </row>
    <row r="8" spans="1:1024 1034:2048 2058:3072 3082:4096 4106:5120 5130:6144 6154:7168 7178:8192 8202:9216 9226:10240 10250:11264 11274:12288 12298:13312 13322:14336 14346:15360 15370:16384" x14ac:dyDescent="0.3">
      <c r="A8" t="s">
        <v>3</v>
      </c>
      <c r="B8">
        <v>16</v>
      </c>
      <c r="C8">
        <v>35</v>
      </c>
      <c r="D8" s="1">
        <v>5446810000000</v>
      </c>
      <c r="E8" s="1">
        <v>499340</v>
      </c>
      <c r="F8" s="1">
        <v>2100.2399999999998</v>
      </c>
      <c r="G8" s="1">
        <v>13347.2</v>
      </c>
      <c r="H8" s="1">
        <v>1677.23</v>
      </c>
      <c r="I8" s="1">
        <f>G8*densities!$B$13/densities!$B$3</f>
        <v>67597.109677419357</v>
      </c>
      <c r="J8" s="1">
        <f t="shared" si="0"/>
        <v>7560864</v>
      </c>
      <c r="K8">
        <f>J8/LN(2)/Notes!$F$9*(1-EXP(-Notes!$F$9*LN(2)/J8))</f>
        <v>0.89006564809880206</v>
      </c>
      <c r="L8">
        <f>EXP(-Notes!$F$10*LN(2)/J8)</f>
        <v>0.99934015305881363</v>
      </c>
      <c r="M8">
        <f t="shared" si="1"/>
        <v>0.88947834100344902</v>
      </c>
      <c r="N8" s="13">
        <f t="shared" si="2"/>
        <v>0.12566156197554543</v>
      </c>
      <c r="O8" s="1">
        <f t="shared" si="3"/>
        <v>75996.352649982335</v>
      </c>
      <c r="P8">
        <f>O8/Notes!$C$3</f>
        <v>2.3455664398142696E-14</v>
      </c>
      <c r="R8" s="1">
        <f>O8*J8/Notes!$F$9</f>
        <v>221681.36067999847</v>
      </c>
      <c r="S8" s="1">
        <f>R8/Notes!$C$2</f>
        <v>1.7734508854399876E-7</v>
      </c>
      <c r="U8" s="1">
        <f t="shared" si="5"/>
        <v>4410523.5731645022</v>
      </c>
      <c r="V8" s="14">
        <f t="shared" si="4"/>
        <v>0.72847733109532764</v>
      </c>
      <c r="W8" s="1">
        <f>U8/'uns-ca20'!U8</f>
        <v>0.9940414360897788</v>
      </c>
    </row>
    <row r="9" spans="1:1024 1034:2048 2058:3072 3082:4096 4106:5120 5130:6144 6154:7168 7178:8192 8202:9216 9226:10240 10250:11264 11274:12288 12298:13312 13322:14336 14346:15360 15370:16384" x14ac:dyDescent="0.3">
      <c r="A9" t="s">
        <v>10</v>
      </c>
      <c r="B9">
        <v>9</v>
      </c>
      <c r="C9">
        <v>18</v>
      </c>
      <c r="D9" s="1">
        <v>2776370000</v>
      </c>
      <c r="E9" s="1">
        <v>292190</v>
      </c>
      <c r="F9" s="1">
        <v>1.82951</v>
      </c>
      <c r="G9" s="1">
        <v>7810.16</v>
      </c>
      <c r="H9" s="1">
        <v>1852.7</v>
      </c>
      <c r="I9" s="1">
        <f>G9*densities!$B$13/densities!$B$3</f>
        <v>39554.681290322573</v>
      </c>
      <c r="J9" s="12">
        <f t="shared" si="0"/>
        <v>6586.2359999999999</v>
      </c>
      <c r="K9">
        <f>J9/LN(2)/Notes!$F$9*(1-EXP(-Notes!$F$9*LN(2)/J9))</f>
        <v>3.6658680614677325E-3</v>
      </c>
      <c r="L9">
        <f>EXP(-Notes!$F$10*LN(2)/J9)</f>
        <v>0.46872417591557247</v>
      </c>
      <c r="M9">
        <f t="shared" si="1"/>
        <v>1.7182809861266801E-3</v>
      </c>
      <c r="N9" s="13">
        <f t="shared" si="2"/>
        <v>0.23721665113134688</v>
      </c>
      <c r="O9" s="1">
        <f t="shared" si="3"/>
        <v>23019914.443379872</v>
      </c>
      <c r="P9">
        <f>O9/Notes!$C$3</f>
        <v>7.1049118652407011E-12</v>
      </c>
      <c r="R9" s="1">
        <f>O9*J9/Notes!$F$9</f>
        <v>58493.282879594321</v>
      </c>
      <c r="S9" s="1">
        <f>R9/Notes!$C$2</f>
        <v>4.6794626303675456E-8</v>
      </c>
      <c r="U9" s="1">
        <f t="shared" si="5"/>
        <v>4469016.8560440969</v>
      </c>
      <c r="V9" s="14">
        <f t="shared" si="4"/>
        <v>0.73813854929137013</v>
      </c>
      <c r="W9" s="1">
        <f>U9/'uns-ca20'!U9</f>
        <v>1.0003385570707963</v>
      </c>
    </row>
    <row r="10" spans="1:1024 1034:2048 2058:3072 3082:4096 4106:5120 5130:6144 6154:7168 7178:8192 8202:9216 9226:10240 10250:11264 11274:12288 12298:13312 13322:14336 14346:15360 15370:16384" x14ac:dyDescent="0.3">
      <c r="A10" t="s">
        <v>5</v>
      </c>
      <c r="B10">
        <v>11</v>
      </c>
      <c r="C10">
        <v>24</v>
      </c>
      <c r="D10" s="1">
        <v>16261200000</v>
      </c>
      <c r="E10" s="1">
        <v>209301</v>
      </c>
      <c r="F10" s="1">
        <v>14.959099999999999</v>
      </c>
      <c r="G10" s="1">
        <v>5594.56</v>
      </c>
      <c r="H10" s="1">
        <v>2355.38</v>
      </c>
      <c r="I10" s="1">
        <f>G10*densities!$B$13/densities!$B$3</f>
        <v>28333.739354838712</v>
      </c>
      <c r="J10" s="1">
        <f t="shared" si="0"/>
        <v>53852.759999999995</v>
      </c>
      <c r="K10">
        <f>J10/LN(2)/Notes!$F$9*(1-EXP(-Notes!$F$9*LN(2)/J10))</f>
        <v>2.9974193591891699E-2</v>
      </c>
      <c r="L10">
        <f>EXP(-Notes!$F$10*LN(2)/J10)</f>
        <v>0.91149213769796111</v>
      </c>
      <c r="M10">
        <f t="shared" si="1"/>
        <v>2.7321241792845893E-2</v>
      </c>
      <c r="N10" s="13">
        <f t="shared" si="2"/>
        <v>0.42101255505348051</v>
      </c>
      <c r="O10" s="1">
        <f t="shared" si="3"/>
        <v>1037058.987643012</v>
      </c>
      <c r="P10">
        <f>O10/Notes!$C$3</f>
        <v>3.2007993445771973E-13</v>
      </c>
      <c r="R10" s="1">
        <f>O10*J10/Notes!$F$9</f>
        <v>21546.484863959136</v>
      </c>
      <c r="S10" s="1">
        <f>R10/Notes!$C$2</f>
        <v>1.7237187891167309E-8</v>
      </c>
      <c r="U10" s="1">
        <f t="shared" si="5"/>
        <v>4490563.3409080561</v>
      </c>
      <c r="V10" s="14">
        <f t="shared" si="4"/>
        <v>0.74169733897422885</v>
      </c>
      <c r="W10" s="1">
        <f>U10/'uns-ca20'!U10</f>
        <v>0.99563095560489745</v>
      </c>
    </row>
    <row r="11" spans="1:1024 1034:2048 2058:3072 3082:4096 4106:5120 5130:6144 6154:7168 7178:8192 8202:9216 9226:10240 10250:11264 11274:12288 12298:13312 13322:14336 14346:15360 15370:16384" x14ac:dyDescent="0.3">
      <c r="A11" t="s">
        <v>4</v>
      </c>
      <c r="B11">
        <v>14</v>
      </c>
      <c r="C11">
        <v>31</v>
      </c>
      <c r="D11" s="1">
        <v>2631970000</v>
      </c>
      <c r="E11" s="1">
        <v>193297</v>
      </c>
      <c r="F11" s="1">
        <v>2.6216699999999999</v>
      </c>
      <c r="G11" s="1">
        <v>5166.78</v>
      </c>
      <c r="H11" s="1">
        <v>1574.65</v>
      </c>
      <c r="I11" s="1">
        <f>G11*densities!$B$13/densities!$B$3</f>
        <v>26167.240645161288</v>
      </c>
      <c r="J11" s="1">
        <f t="shared" si="0"/>
        <v>9438.0119999999988</v>
      </c>
      <c r="K11">
        <f>J11/LN(2)/Notes!$F$9*(1-EXP(-Notes!$F$9*LN(2)/J11))</f>
        <v>5.2531532053435677E-3</v>
      </c>
      <c r="L11">
        <f>EXP(-Notes!$F$10*LN(2)/J11)</f>
        <v>0.58932177541659891</v>
      </c>
      <c r="M11">
        <f t="shared" si="1"/>
        <v>3.0957975735084685E-3</v>
      </c>
      <c r="N11" s="13">
        <f t="shared" si="2"/>
        <v>0.30476428258993032</v>
      </c>
      <c r="O11" s="1">
        <f t="shared" si="3"/>
        <v>8452503.7648071889</v>
      </c>
      <c r="P11">
        <f>O11/Notes!$C$3</f>
        <v>2.6087974582738237E-12</v>
      </c>
      <c r="R11" s="1">
        <f>O11*J11/Notes!$F$9</f>
        <v>30777.327145947304</v>
      </c>
      <c r="S11" s="1">
        <f>R11/Notes!$C$2</f>
        <v>2.4621861716757843E-8</v>
      </c>
      <c r="U11" s="1">
        <f t="shared" si="5"/>
        <v>4521340.6680540033</v>
      </c>
      <c r="V11" s="14">
        <f t="shared" si="4"/>
        <v>0.74678076835978835</v>
      </c>
      <c r="W11" s="1">
        <f>U11/'uns-ca20'!U11</f>
        <v>0.9857661654288753</v>
      </c>
    </row>
    <row r="12" spans="1:1024 1034:2048 2058:3072 3082:4096 4106:5120 5130:6144 6154:7168 7178:8192 8202:9216 9226:10240 10250:11264 11274:12288 12298:13312 13322:14336 14346:15360 15370:16384" x14ac:dyDescent="0.3">
      <c r="A12" t="s">
        <v>6</v>
      </c>
      <c r="B12">
        <v>4</v>
      </c>
      <c r="C12">
        <v>7</v>
      </c>
      <c r="D12" s="1">
        <v>1265600000000</v>
      </c>
      <c r="E12" s="1">
        <v>190781</v>
      </c>
      <c r="F12" s="1">
        <v>1277.27</v>
      </c>
      <c r="G12" s="1">
        <v>5099.53</v>
      </c>
      <c r="H12" s="1">
        <v>1188.52</v>
      </c>
      <c r="I12" s="1">
        <f>G12*densities!$B$13/densities!$B$3</f>
        <v>25826.651935483871</v>
      </c>
      <c r="J12" s="1">
        <f t="shared" si="0"/>
        <v>4598172</v>
      </c>
      <c r="K12">
        <f>J12/LN(2)/Notes!$F$9*(1-EXP(-Notes!$F$9*LN(2)/J12))</f>
        <v>0.82777724340198722</v>
      </c>
      <c r="L12">
        <f>EXP(-Notes!$F$10*LN(2)/J12)</f>
        <v>0.99891523145392402</v>
      </c>
      <c r="M12">
        <f t="shared" si="1"/>
        <v>0.82687929668518723</v>
      </c>
      <c r="N12" s="13">
        <f t="shared" si="2"/>
        <v>0.23306461575870718</v>
      </c>
      <c r="O12" s="1">
        <f t="shared" si="3"/>
        <v>31233.883880051595</v>
      </c>
      <c r="P12">
        <f>O12/Notes!$C$3</f>
        <v>9.6400876172998747E-15</v>
      </c>
      <c r="R12" s="1">
        <f>O12*J12/Notes!$F$9</f>
        <v>55408.476199268756</v>
      </c>
      <c r="S12" s="1">
        <f>R12/Notes!$C$2</f>
        <v>4.4326780959415002E-8</v>
      </c>
      <c r="U12" s="1">
        <f t="shared" si="5"/>
        <v>4576749.1442532716</v>
      </c>
      <c r="V12" s="14">
        <f t="shared" si="4"/>
        <v>0.75593247522454532</v>
      </c>
      <c r="W12" s="1">
        <f>U12/'uns-ca20'!U12</f>
        <v>0.98732802577025924</v>
      </c>
    </row>
    <row r="13" spans="1:1024 1034:2048 2058:3072 3082:4096 4106:5120 5130:6144 6154:7168 7178:8192 8202:9216 9226:10240 10250:11264 11274:12288 12298:13312 13322:14336 14346:15360 15370:16384" x14ac:dyDescent="0.3">
      <c r="A13" t="s">
        <v>7</v>
      </c>
      <c r="B13">
        <v>1</v>
      </c>
      <c r="C13">
        <v>3</v>
      </c>
      <c r="D13" s="1">
        <v>36365400000000</v>
      </c>
      <c r="E13" s="1">
        <v>64834.9</v>
      </c>
      <c r="F13" s="1">
        <v>107995</v>
      </c>
      <c r="G13" s="1">
        <v>1733.02</v>
      </c>
      <c r="H13" s="1">
        <v>85.957800000000006</v>
      </c>
      <c r="I13" s="1">
        <f>G13*densities!$B$13/densities!$B$3</f>
        <v>8776.9077419354835</v>
      </c>
      <c r="J13" s="1">
        <f t="shared" si="0"/>
        <v>388782000</v>
      </c>
      <c r="K13">
        <f>J13/LN(2)/Notes!$F$9*(1-EXP(-Notes!$F$9*LN(2)/J13))</f>
        <v>0.99769295755861187</v>
      </c>
      <c r="L13">
        <f>EXP(-Notes!$F$10*LN(2)/J13)</f>
        <v>0.99998716342920069</v>
      </c>
      <c r="M13">
        <f t="shared" si="1"/>
        <v>0.99768015060232618</v>
      </c>
      <c r="N13" s="13">
        <f t="shared" si="2"/>
        <v>4.9600004616219093E-2</v>
      </c>
      <c r="O13" s="1">
        <f t="shared" si="3"/>
        <v>8797.3161906013956</v>
      </c>
      <c r="P13">
        <f>O13/Notes!$C$3</f>
        <v>2.7152210464819121E-15</v>
      </c>
      <c r="R13" s="1">
        <f>O13*J13/Notes!$F$9</f>
        <v>1319536.3361166634</v>
      </c>
      <c r="S13" s="1">
        <f>R13/Notes!$C$2</f>
        <v>1.0556290688933308E-6</v>
      </c>
      <c r="U13" s="1">
        <f t="shared" si="5"/>
        <v>5896285.4803699348</v>
      </c>
      <c r="V13" s="14">
        <f t="shared" si="4"/>
        <v>0.97387764487883333</v>
      </c>
      <c r="W13" s="1">
        <f>U13/'uns-ca20'!U13</f>
        <v>1.2693054314858951</v>
      </c>
    </row>
    <row r="14" spans="1:1024 1034:2048 2058:3072 3082:4096 4106:5120 5130:6144 6154:7168 7178:8192 8202:9216 9226:10240 10250:11264 11274:12288 12298:13312 13322:14336 14346:15360 15370:16384" x14ac:dyDescent="0.3">
      <c r="A14" t="s">
        <v>9</v>
      </c>
      <c r="B14">
        <v>21</v>
      </c>
      <c r="C14">
        <v>44</v>
      </c>
      <c r="D14" s="1">
        <v>1291670000</v>
      </c>
      <c r="E14" s="1">
        <v>62644.5</v>
      </c>
      <c r="F14" s="1">
        <v>3.9700099999999998</v>
      </c>
      <c r="G14" s="1">
        <v>1674.47</v>
      </c>
      <c r="H14" s="1">
        <v>1674.47</v>
      </c>
      <c r="I14" s="1">
        <f>G14*densities!$B$13/densities!$B$3</f>
        <v>8480.3803225806441</v>
      </c>
      <c r="J14" s="1">
        <f t="shared" si="0"/>
        <v>14292.035999999998</v>
      </c>
      <c r="K14">
        <f>J14/LN(2)/Notes!$F$9*(1-EXP(-Notes!$F$9*LN(2)/J14))</f>
        <v>7.9548801934438799E-3</v>
      </c>
      <c r="L14">
        <f>EXP(-Notes!$F$10*LN(2)/J14)</f>
        <v>0.70525795130756763</v>
      </c>
      <c r="M14">
        <f t="shared" si="1"/>
        <v>5.6102425081253782E-3</v>
      </c>
      <c r="N14" s="13">
        <f t="shared" si="2"/>
        <v>1</v>
      </c>
      <c r="O14" s="1">
        <f t="shared" si="3"/>
        <v>1511588.9037414002</v>
      </c>
      <c r="P14">
        <f>O14/Notes!$C$3</f>
        <v>4.6653978510537042E-13</v>
      </c>
      <c r="R14" s="1">
        <f>O14*J14/Notes!$F$9</f>
        <v>8334.7542551977731</v>
      </c>
      <c r="S14" s="1">
        <f>R14/Notes!$C$2</f>
        <v>6.6678034041582187E-9</v>
      </c>
      <c r="U14" s="1">
        <f t="shared" si="5"/>
        <v>5904620.2346251328</v>
      </c>
      <c r="V14" s="14">
        <f t="shared" si="4"/>
        <v>0.97525427951969645</v>
      </c>
      <c r="W14" s="1">
        <f>U14/'uns-ca20'!U14</f>
        <v>0.97988819320501308</v>
      </c>
    </row>
    <row r="15" spans="1:1024 1034:2048 2058:3072 3082:4096 4106:5120 5130:6144 6154:7168 7178:8192 8202:9216 9226:10240 10250:11264 11274:12288 12298:13312 13322:14336 14346:15360 15370:16384" x14ac:dyDescent="0.3">
      <c r="A15" t="s">
        <v>0</v>
      </c>
      <c r="B15">
        <v>18</v>
      </c>
      <c r="C15">
        <v>41</v>
      </c>
      <c r="D15" s="1">
        <v>583056000</v>
      </c>
      <c r="E15" s="1">
        <v>61451.8</v>
      </c>
      <c r="F15" s="1">
        <v>1.82683</v>
      </c>
      <c r="G15" s="1">
        <v>1642.59</v>
      </c>
      <c r="H15" s="1">
        <v>811.28300000000002</v>
      </c>
      <c r="I15" s="1">
        <f>G15*densities!$B$13/densities!$B$3</f>
        <v>8318.9235483870962</v>
      </c>
      <c r="J15" s="12">
        <f t="shared" si="0"/>
        <v>6576.5879999999997</v>
      </c>
      <c r="K15">
        <f>J15/LN(2)/Notes!$F$9*(1-EXP(-Notes!$F$9*LN(2)/J15))</f>
        <v>3.6604980299266461E-3</v>
      </c>
      <c r="L15">
        <f>EXP(-Notes!$F$10*LN(2)/J15)</f>
        <v>0.46820342107091073</v>
      </c>
      <c r="M15">
        <f t="shared" si="1"/>
        <v>1.7138577004349846E-3</v>
      </c>
      <c r="N15" s="13">
        <f t="shared" si="2"/>
        <v>0.49390474798945572</v>
      </c>
      <c r="O15" s="1">
        <f t="shared" si="3"/>
        <v>4853917.3037969936</v>
      </c>
      <c r="P15">
        <f>O15/Notes!$C$3</f>
        <v>1.4981226246287017E-12</v>
      </c>
      <c r="R15" s="1">
        <f>O15*J15/Notes!$F$9</f>
        <v>12315.66909457703</v>
      </c>
      <c r="S15" s="1">
        <f>R15/Notes!$C$2</f>
        <v>9.852535275661623E-9</v>
      </c>
      <c r="U15" s="1">
        <f t="shared" si="5"/>
        <v>5916935.9037197102</v>
      </c>
      <c r="V15" s="14">
        <f t="shared" si="4"/>
        <v>0.97728843387888831</v>
      </c>
      <c r="W15" s="1">
        <f>U15/'uns-ca20'!U15</f>
        <v>0.9808679871710827</v>
      </c>
    </row>
    <row r="16" spans="1:1024 1034:2048 2058:3072 3082:4096 4106:5120 5130:6144 6154:7168 7178:8192 8202:9216 9226:10240 10250:11264 11274:12288 12298:13312 13322:14336 14346:15360 15370:16384" x14ac:dyDescent="0.3">
      <c r="A16" t="s">
        <v>8</v>
      </c>
      <c r="B16">
        <v>17</v>
      </c>
      <c r="C16">
        <v>38</v>
      </c>
      <c r="D16" s="1">
        <v>101978000</v>
      </c>
      <c r="E16" s="1">
        <v>31635.1</v>
      </c>
      <c r="F16" s="1">
        <v>0.62066900000000003</v>
      </c>
      <c r="G16" s="1">
        <v>845.59799999999996</v>
      </c>
      <c r="H16" s="1">
        <v>303.65600000000001</v>
      </c>
      <c r="I16" s="1">
        <f>G16*densities!$B$13/densities!$B$3</f>
        <v>4282.5447096774187</v>
      </c>
      <c r="J16" s="12">
        <f t="shared" si="0"/>
        <v>2234.4084000000003</v>
      </c>
      <c r="K16">
        <f>J16/LN(2)/Notes!$F$9*(1-EXP(-Notes!$F$9*LN(2)/J16))</f>
        <v>1.2436612337965447E-3</v>
      </c>
      <c r="L16">
        <f>EXP(-Notes!$F$10*LN(2)/J16)</f>
        <v>0.10714753354880041</v>
      </c>
      <c r="M16">
        <f t="shared" si="1"/>
        <v>1.3325523377155779E-4</v>
      </c>
      <c r="N16" s="13">
        <f t="shared" si="2"/>
        <v>0.35910207923859805</v>
      </c>
      <c r="O16" s="1">
        <f t="shared" si="3"/>
        <v>32137909.997734677</v>
      </c>
      <c r="P16">
        <f>O16/Notes!$C$3</f>
        <v>9.9191080239921848E-12</v>
      </c>
      <c r="R16" s="1">
        <f>O16*J16/Notes!$F$9</f>
        <v>27704.172861644427</v>
      </c>
      <c r="S16" s="1">
        <f>R16/Notes!$C$2</f>
        <v>2.2163338289315541E-8</v>
      </c>
      <c r="U16" s="1">
        <f t="shared" si="5"/>
        <v>5944640.0765813543</v>
      </c>
      <c r="V16" s="14">
        <f t="shared" si="4"/>
        <v>0.9818642765360388</v>
      </c>
      <c r="W16" s="1">
        <f>U16/'uns-ca20'!U16</f>
        <v>0.98396599328639189</v>
      </c>
    </row>
    <row r="17" spans="1:23" x14ac:dyDescent="0.3">
      <c r="A17" t="s">
        <v>9</v>
      </c>
      <c r="B17">
        <v>21</v>
      </c>
      <c r="C17">
        <v>43</v>
      </c>
      <c r="D17" s="1">
        <v>588354000</v>
      </c>
      <c r="E17" s="1">
        <v>29113.9</v>
      </c>
      <c r="F17" s="1">
        <v>3.891</v>
      </c>
      <c r="G17" s="1">
        <v>778.20699999999999</v>
      </c>
      <c r="H17" s="1">
        <v>459.99799999999999</v>
      </c>
      <c r="I17" s="1">
        <f>G17*densities!$B$13/densities!$B$3</f>
        <v>3941.2419032258063</v>
      </c>
      <c r="J17" s="1">
        <f t="shared" si="0"/>
        <v>14007.6</v>
      </c>
      <c r="K17">
        <f>J17/LN(2)/Notes!$F$9*(1-EXP(-Notes!$F$9*LN(2)/J17))</f>
        <v>7.7965644501374401E-3</v>
      </c>
      <c r="L17">
        <f>EXP(-Notes!$F$10*LN(2)/J17)</f>
        <v>0.7002749169939958</v>
      </c>
      <c r="M17">
        <f t="shared" si="1"/>
        <v>5.4597385231583339E-3</v>
      </c>
      <c r="N17" s="13">
        <f t="shared" si="2"/>
        <v>0.59109979735468843</v>
      </c>
      <c r="O17" s="1">
        <f t="shared" si="3"/>
        <v>721873.74661046732</v>
      </c>
      <c r="P17">
        <f>O17/Notes!$C$3</f>
        <v>2.2280053907730474E-13</v>
      </c>
      <c r="R17" s="1">
        <f>O17*J17/Notes!$F$9</f>
        <v>3901.1260389740673</v>
      </c>
      <c r="S17" s="1">
        <f>R17/Notes!$C$2</f>
        <v>3.1209008311792539E-9</v>
      </c>
      <c r="U17" s="1">
        <f t="shared" si="5"/>
        <v>5948541.2026203284</v>
      </c>
      <c r="V17" s="14">
        <f t="shared" si="4"/>
        <v>0.98250861769826037</v>
      </c>
      <c r="W17" s="1">
        <f>U17/'uns-ca20'!U17</f>
        <v>0.96591356124417938</v>
      </c>
    </row>
    <row r="18" spans="1:23" x14ac:dyDescent="0.3">
      <c r="A18" t="s">
        <v>5</v>
      </c>
      <c r="B18">
        <v>11</v>
      </c>
      <c r="C18">
        <v>22</v>
      </c>
      <c r="D18" s="1">
        <v>2439160000000</v>
      </c>
      <c r="E18" s="1">
        <v>20591.099999999999</v>
      </c>
      <c r="F18" s="1">
        <v>22807.8</v>
      </c>
      <c r="G18" s="1">
        <v>550.39499999999998</v>
      </c>
      <c r="H18" s="1">
        <v>104.102</v>
      </c>
      <c r="I18" s="1">
        <f>G18*densities!$B$13/densities!$B$3</f>
        <v>2787.4843548387094</v>
      </c>
      <c r="J18" s="1">
        <f t="shared" si="0"/>
        <v>82108080</v>
      </c>
      <c r="K18">
        <f>J18/LN(2)/Notes!$F$9*(1-EXP(-Notes!$F$9*LN(2)/J18))</f>
        <v>0.98913867815253176</v>
      </c>
      <c r="L18">
        <f>EXP(-Notes!$F$10*LN(2)/J18)</f>
        <v>0.99993922025660587</v>
      </c>
      <c r="M18">
        <f t="shared" si="1"/>
        <v>0.98907855855749238</v>
      </c>
      <c r="N18" s="13">
        <f t="shared" si="2"/>
        <v>0.18914052634925826</v>
      </c>
      <c r="O18" s="1">
        <f t="shared" si="3"/>
        <v>2818.2638585392815</v>
      </c>
      <c r="P18">
        <f>O18/Notes!$C$3</f>
        <v>8.6983452424051899E-16</v>
      </c>
      <c r="R18" s="1">
        <f>O18*J18/Notes!$F$9</f>
        <v>89275.553378878089</v>
      </c>
      <c r="S18" s="1">
        <f>R18/Notes!$C$2</f>
        <v>7.1420442703102477E-8</v>
      </c>
      <c r="U18" s="1">
        <f t="shared" si="5"/>
        <v>6037816.7559992066</v>
      </c>
      <c r="V18" s="14">
        <f t="shared" si="4"/>
        <v>0.99725408176361663</v>
      </c>
      <c r="W18" s="1">
        <f>U18/'uns-ca20'!U18</f>
        <v>0.97701773448165374</v>
      </c>
    </row>
    <row r="19" spans="1:23" x14ac:dyDescent="0.3">
      <c r="A19" t="s">
        <v>8</v>
      </c>
      <c r="B19">
        <v>17</v>
      </c>
      <c r="C19">
        <v>39</v>
      </c>
      <c r="D19" s="1">
        <v>35364600</v>
      </c>
      <c r="E19" s="1">
        <v>7347.99</v>
      </c>
      <c r="F19" s="1">
        <v>0.92666599999999999</v>
      </c>
      <c r="G19" s="1">
        <v>196.41</v>
      </c>
      <c r="H19" s="1">
        <v>196.41</v>
      </c>
      <c r="I19" s="1">
        <f>G19*densities!$B$13/densities!$B$3</f>
        <v>994.72161290322572</v>
      </c>
      <c r="J19" s="12">
        <f t="shared" si="0"/>
        <v>3335.9975999999997</v>
      </c>
      <c r="K19">
        <f>J19/LN(2)/Notes!$F$9*(1-EXP(-Notes!$F$9*LN(2)/J19))</f>
        <v>1.8568006149450168E-3</v>
      </c>
      <c r="L19">
        <f>EXP(-Notes!$F$10*LN(2)/J19)</f>
        <v>0.22402397863406848</v>
      </c>
      <c r="M19">
        <f t="shared" si="1"/>
        <v>4.1596786129016766E-4</v>
      </c>
      <c r="N19" s="13">
        <f t="shared" si="2"/>
        <v>1</v>
      </c>
      <c r="O19" s="1">
        <f t="shared" si="3"/>
        <v>2391342.4701081305</v>
      </c>
      <c r="P19">
        <f>O19/Notes!$C$3</f>
        <v>7.3806866361362052E-13</v>
      </c>
      <c r="R19" s="1">
        <f>O19*J19/Notes!$F$9</f>
        <v>3077.7441130628063</v>
      </c>
      <c r="S19" s="1">
        <f>R19/Notes!$C$2</f>
        <v>2.4621952904502451E-9</v>
      </c>
      <c r="U19" s="1">
        <f t="shared" si="5"/>
        <v>6040894.5001122691</v>
      </c>
      <c r="V19" s="14">
        <f t="shared" si="4"/>
        <v>0.99776242658483461</v>
      </c>
      <c r="W19" s="1">
        <f>U19/'uns-ca20'!U19</f>
        <v>0.97506059005971768</v>
      </c>
    </row>
    <row r="20" spans="1:23" x14ac:dyDescent="0.3">
      <c r="A20" t="s">
        <v>2</v>
      </c>
      <c r="B20">
        <v>19</v>
      </c>
      <c r="C20">
        <v>44</v>
      </c>
      <c r="D20" s="1">
        <v>6448550</v>
      </c>
      <c r="E20" s="1">
        <v>3366.32</v>
      </c>
      <c r="F20" s="1">
        <v>0.36883300000000002</v>
      </c>
      <c r="G20" s="1">
        <v>89.980900000000005</v>
      </c>
      <c r="H20" s="1">
        <v>41.095199999999998</v>
      </c>
      <c r="I20" s="1">
        <f>G20*densities!$B$13/densities!$B$3</f>
        <v>455.70971935483868</v>
      </c>
      <c r="J20" s="12">
        <f t="shared" si="0"/>
        <v>1327.7988</v>
      </c>
      <c r="K20">
        <f>J20/LN(2)/Notes!$F$9*(1-EXP(-Notes!$F$9*LN(2)/J20))</f>
        <v>7.390465833558321E-4</v>
      </c>
      <c r="L20">
        <f>EXP(-Notes!$F$10*LN(2)/J20)</f>
        <v>2.331644595210524E-2</v>
      </c>
      <c r="M20">
        <f t="shared" si="1"/>
        <v>1.7231939716904299E-5</v>
      </c>
      <c r="N20" s="13">
        <f t="shared" si="2"/>
        <v>0.45671025739907017</v>
      </c>
      <c r="O20" s="1">
        <f t="shared" si="3"/>
        <v>26445642.617226291</v>
      </c>
      <c r="P20">
        <f>O20/Notes!$C$3</f>
        <v>8.1622353756871265E-12</v>
      </c>
      <c r="R20" s="1">
        <f>O20*J20/Notes!$F$9</f>
        <v>13547.257921443645</v>
      </c>
      <c r="S20" s="1">
        <f>R20/Notes!$C$2</f>
        <v>1.0837806337154915E-8</v>
      </c>
      <c r="U20" s="1">
        <f t="shared" si="5"/>
        <v>6054441.7580337124</v>
      </c>
      <c r="V20" s="14">
        <f t="shared" si="4"/>
        <v>1</v>
      </c>
      <c r="W20" s="1">
        <f>U20/'uns-ca20'!U20</f>
        <v>0.97580405026309769</v>
      </c>
    </row>
    <row r="21" spans="1:23" x14ac:dyDescent="0.3">
      <c r="A21" t="s">
        <v>0</v>
      </c>
      <c r="B21">
        <v>18</v>
      </c>
      <c r="C21">
        <v>39</v>
      </c>
      <c r="D21" s="1">
        <v>10960500000000</v>
      </c>
      <c r="E21" s="1">
        <v>894.971</v>
      </c>
      <c r="F21" s="1">
        <v>2358000</v>
      </c>
      <c r="G21" s="1">
        <v>23.9223</v>
      </c>
      <c r="H21" s="1">
        <v>2.3074300000000001</v>
      </c>
      <c r="I21" s="1">
        <f>G21*densities!$B$13/densities!$B$3</f>
        <v>121.15487419354838</v>
      </c>
      <c r="J21" s="10">
        <f t="shared" si="0"/>
        <v>8488800000</v>
      </c>
      <c r="K21">
        <f>J21/LN(2)/Notes!$F$9*(1-EXP(-Notes!$F$9*LN(2)/J21))</f>
        <v>0.99989418346824699</v>
      </c>
      <c r="L21">
        <f>EXP(-Notes!$F$10*LN(2)/J21)</f>
        <v>0.99999941208907817</v>
      </c>
      <c r="M21">
        <f t="shared" si="1"/>
        <v>0.99989359561953584</v>
      </c>
      <c r="N21" s="13">
        <f t="shared" si="2"/>
        <v>9.6455190345409933E-2</v>
      </c>
      <c r="O21" s="1">
        <f t="shared" si="3"/>
        <v>121.16776697472555</v>
      </c>
      <c r="P21">
        <f>O21/Notes!$C$3</f>
        <v>3.7397458942816528E-17</v>
      </c>
      <c r="R21" s="1">
        <f>O21*J21/Notes!$F$9</f>
        <v>396824.43684222619</v>
      </c>
      <c r="S21" s="1">
        <f>R21/Notes!$C$2</f>
        <v>3.1745954947378093E-7</v>
      </c>
      <c r="U21" s="1">
        <f t="shared" si="5"/>
        <v>6451266.1948759388</v>
      </c>
      <c r="V21" s="14">
        <f t="shared" si="4"/>
        <v>1.0655426962057526</v>
      </c>
      <c r="W21" s="1">
        <f>U21/'uns-ca20'!U21</f>
        <v>0.98010061250159852</v>
      </c>
    </row>
    <row r="22" spans="1:23" x14ac:dyDescent="0.3">
      <c r="A22" t="s">
        <v>13</v>
      </c>
      <c r="B22">
        <v>6</v>
      </c>
      <c r="C22">
        <v>11</v>
      </c>
      <c r="D22" s="1">
        <v>979457</v>
      </c>
      <c r="E22" s="1">
        <v>554.93499999999995</v>
      </c>
      <c r="F22" s="1">
        <v>0.33983400000000002</v>
      </c>
      <c r="G22" s="1">
        <v>14.833299999999999</v>
      </c>
      <c r="H22" s="1">
        <v>14.833299999999999</v>
      </c>
      <c r="I22" s="1">
        <f>G22*densities!$B$13/densities!$B$3</f>
        <v>75.123487096774184</v>
      </c>
      <c r="J22" s="12">
        <f t="shared" si="0"/>
        <v>1223.4024000000002</v>
      </c>
      <c r="K22">
        <f>J22/LN(2)/Notes!$F$9*(1-EXP(-Notes!$F$9*LN(2)/J22))</f>
        <v>6.8094003684091681E-4</v>
      </c>
      <c r="L22">
        <f>EXP(-Notes!$F$10*LN(2)/J22)</f>
        <v>1.6918830811706743E-2</v>
      </c>
      <c r="M22">
        <f t="shared" si="1"/>
        <v>1.1520709276228827E-5</v>
      </c>
      <c r="N22" s="13">
        <f t="shared" si="2"/>
        <v>1</v>
      </c>
      <c r="O22" s="1">
        <f t="shared" si="3"/>
        <v>6520734.5568366777</v>
      </c>
      <c r="P22">
        <f>O22/Notes!$C$3</f>
        <v>2.0125723940853944E-12</v>
      </c>
      <c r="R22" s="1">
        <f>O22*J22/Notes!$F$9</f>
        <v>3077.7323713722717</v>
      </c>
      <c r="S22" s="1">
        <f>R22/Notes!$C$2</f>
        <v>2.4621858970978175E-9</v>
      </c>
      <c r="U22" s="1">
        <f t="shared" si="5"/>
        <v>6454343.927247311</v>
      </c>
      <c r="V22" s="14">
        <f t="shared" si="4"/>
        <v>1.0660510390876192</v>
      </c>
    </row>
    <row r="23" spans="1:23" x14ac:dyDescent="0.3">
      <c r="A23" t="s">
        <v>2</v>
      </c>
      <c r="B23">
        <v>19</v>
      </c>
      <c r="C23">
        <v>38</v>
      </c>
      <c r="D23" s="1">
        <v>245006</v>
      </c>
      <c r="E23" s="1">
        <v>370.66699999999997</v>
      </c>
      <c r="F23" s="1">
        <v>0.12726699999999999</v>
      </c>
      <c r="G23" s="1">
        <v>9.9078300000000006</v>
      </c>
      <c r="H23" s="1">
        <v>0.391903</v>
      </c>
      <c r="I23" s="1">
        <f>G23*densities!$B$13/densities!$B$3</f>
        <v>50.178364838709676</v>
      </c>
      <c r="J23" s="12">
        <f t="shared" si="0"/>
        <v>458.16119999999995</v>
      </c>
      <c r="K23">
        <f>J23/LN(2)/Notes!$F$9*(1-EXP(-Notes!$F$9*LN(2)/J23))</f>
        <v>2.5501037467891069E-4</v>
      </c>
      <c r="L23">
        <f>EXP(-Notes!$F$10*LN(2)/J23)</f>
        <v>1.8591556842439182E-5</v>
      </c>
      <c r="M23">
        <f t="shared" si="1"/>
        <v>4.7410398762546816E-9</v>
      </c>
      <c r="N23" s="13">
        <f t="shared" si="2"/>
        <v>3.9554877304111995E-2</v>
      </c>
      <c r="O23" s="1">
        <f t="shared" si="3"/>
        <v>10583831005.097872</v>
      </c>
      <c r="P23">
        <f>O23/Notes!$C$3</f>
        <v>3.2666145077462569E-9</v>
      </c>
      <c r="R23" s="1">
        <f>O23*J23/Notes!$F$9</f>
        <v>1870795.0285080427</v>
      </c>
      <c r="S23" s="1">
        <f>R23/Notes!$C$2</f>
        <v>1.4966360228064342E-6</v>
      </c>
      <c r="U23" s="1">
        <f t="shared" si="5"/>
        <v>8325138.9557553539</v>
      </c>
      <c r="V23" s="14">
        <f t="shared" si="4"/>
        <v>1.3750465011425084</v>
      </c>
    </row>
    <row r="24" spans="1:23" x14ac:dyDescent="0.3">
      <c r="A24" t="s">
        <v>12</v>
      </c>
      <c r="B24">
        <v>20</v>
      </c>
      <c r="C24">
        <v>41</v>
      </c>
      <c r="D24" s="1">
        <v>828792000000000</v>
      </c>
      <c r="E24" s="1">
        <v>178.47499999999999</v>
      </c>
      <c r="F24" s="1">
        <v>894110000</v>
      </c>
      <c r="G24" s="1">
        <v>4.7705900000000003</v>
      </c>
      <c r="H24" s="1">
        <v>5.0913600000000003E-2</v>
      </c>
      <c r="I24" s="1">
        <f>G24*densities!$B$13/densities!$B$3</f>
        <v>24.160730000000001</v>
      </c>
      <c r="J24" s="10">
        <f t="shared" si="0"/>
        <v>3218796000000</v>
      </c>
      <c r="K24">
        <f>J24/LN(2)/Notes!$F$9*(1-EXP(-Notes!$F$9*LN(2)/J24))</f>
        <v>0.99999972098483536</v>
      </c>
      <c r="L24">
        <f>EXP(-Notes!$F$10*LN(2)/J24)</f>
        <v>0.99999999844952592</v>
      </c>
      <c r="M24">
        <f t="shared" si="1"/>
        <v>0.99999971943436172</v>
      </c>
      <c r="N24" s="13">
        <f t="shared" si="2"/>
        <v>1.0672390626735896E-2</v>
      </c>
      <c r="O24" s="1">
        <f t="shared" si="3"/>
        <v>24.160736778672536</v>
      </c>
      <c r="P24">
        <f>O24/Notes!$C$3</f>
        <v>7.4570175242816467E-18</v>
      </c>
      <c r="R24" s="1">
        <f>O24*J24/Notes!$F$9</f>
        <v>30003272.723859586</v>
      </c>
      <c r="S24" s="1">
        <f>R24/Notes!$C$2</f>
        <v>2.400261817908767E-5</v>
      </c>
      <c r="U24" s="1">
        <f t="shared" si="5"/>
        <v>38328411.679614939</v>
      </c>
      <c r="V24" s="14">
        <f t="shared" si="4"/>
        <v>6.3306268705544166</v>
      </c>
    </row>
    <row r="25" spans="1:23" x14ac:dyDescent="0.3">
      <c r="A25" t="s">
        <v>4</v>
      </c>
      <c r="B25">
        <v>14</v>
      </c>
      <c r="C25">
        <v>32</v>
      </c>
      <c r="D25" s="1">
        <v>255030000000</v>
      </c>
      <c r="E25" s="1">
        <v>42.437199999999997</v>
      </c>
      <c r="F25" s="1">
        <v>1157090</v>
      </c>
      <c r="G25" s="1">
        <v>1.1343399999999999</v>
      </c>
      <c r="H25" s="1">
        <v>0.64965300000000004</v>
      </c>
      <c r="I25" s="1">
        <f>G25*densities!$B$13/densities!$B$3</f>
        <v>5.7448832258064506</v>
      </c>
      <c r="J25" s="10">
        <f t="shared" si="0"/>
        <v>4165524000</v>
      </c>
      <c r="K25">
        <f>J25/LN(2)/Notes!$F$9*(1-EXP(-Notes!$F$9*LN(2)/J25))</f>
        <v>0.99978437536102116</v>
      </c>
      <c r="L25">
        <f>EXP(-Notes!$F$10*LN(2)/J25)</f>
        <v>0.9999988019138264</v>
      </c>
      <c r="M25">
        <f t="shared" si="1"/>
        <v>0.99978317753318446</v>
      </c>
      <c r="N25" s="13">
        <f t="shared" si="2"/>
        <v>0.57271453003508654</v>
      </c>
      <c r="O25" s="1">
        <f t="shared" si="3"/>
        <v>5.7461291156959566</v>
      </c>
      <c r="P25">
        <f>O25/Notes!$C$3</f>
        <v>1.7734966406469002E-18</v>
      </c>
      <c r="R25" s="1">
        <f>O25*J25/Notes!$F$9</f>
        <v>9234.4285256675485</v>
      </c>
      <c r="S25" s="1">
        <f>R25/Notes!$C$2</f>
        <v>7.3875428205340386E-9</v>
      </c>
      <c r="U25" s="1">
        <f t="shared" si="5"/>
        <v>38337646.108140603</v>
      </c>
      <c r="V25" s="14">
        <f t="shared" si="4"/>
        <v>6.3321521025897907</v>
      </c>
    </row>
    <row r="26" spans="1:23" x14ac:dyDescent="0.3">
      <c r="A26" t="s">
        <v>16</v>
      </c>
      <c r="B26">
        <v>7</v>
      </c>
      <c r="C26">
        <v>13</v>
      </c>
      <c r="D26" s="1">
        <v>20128.7</v>
      </c>
      <c r="E26" s="1">
        <v>23.3352</v>
      </c>
      <c r="F26" s="1">
        <v>0.16608400000000001</v>
      </c>
      <c r="G26" s="1">
        <v>0.62374399999999997</v>
      </c>
      <c r="H26" s="1">
        <v>0.35722900000000002</v>
      </c>
      <c r="I26" s="1">
        <f>G26*densities!$B$13/densities!$B$3</f>
        <v>3.1589615483870963</v>
      </c>
      <c r="J26" s="12">
        <f t="shared" si="0"/>
        <v>597.90240000000006</v>
      </c>
      <c r="K26">
        <f>J26/LN(2)/Notes!$F$9*(1-EXP(-Notes!$F$9*LN(2)/J26))</f>
        <v>3.3278967107083698E-4</v>
      </c>
      <c r="L26">
        <f>EXP(-Notes!$F$10*LN(2)/J26)</f>
        <v>2.3711931759272384E-4</v>
      </c>
      <c r="M26">
        <f t="shared" si="1"/>
        <v>7.89108597062239E-8</v>
      </c>
      <c r="N26" s="13">
        <f t="shared" si="2"/>
        <v>0.57271733275189829</v>
      </c>
      <c r="O26" s="1">
        <f t="shared" si="3"/>
        <v>40032025.505076848</v>
      </c>
      <c r="P26">
        <f>O26/Notes!$C$3</f>
        <v>1.2355563427492854E-11</v>
      </c>
      <c r="R26" s="1">
        <f>O26*J26/Notes!$F$9</f>
        <v>9234.2762833127545</v>
      </c>
      <c r="S26" s="1">
        <f>R26/Notes!$C$2</f>
        <v>7.3874210266502038E-9</v>
      </c>
      <c r="U26" s="1">
        <f t="shared" si="5"/>
        <v>38346880.384423919</v>
      </c>
      <c r="V26" s="14">
        <f t="shared" si="4"/>
        <v>6.3336773094796026</v>
      </c>
    </row>
    <row r="27" spans="1:23" x14ac:dyDescent="0.3">
      <c r="A27" t="s">
        <v>11</v>
      </c>
      <c r="B27">
        <v>12</v>
      </c>
      <c r="C27">
        <v>27</v>
      </c>
      <c r="D27" s="1">
        <v>8142.06</v>
      </c>
      <c r="E27" s="1">
        <v>9.9451199999999993</v>
      </c>
      <c r="F27" s="1">
        <v>0.157633</v>
      </c>
      <c r="G27" s="1">
        <v>0.26583000000000001</v>
      </c>
      <c r="H27" s="1">
        <v>0.18723100000000001</v>
      </c>
      <c r="I27" s="1">
        <f>G27*densities!$B$13/densities!$B$3</f>
        <v>1.3463003225806449</v>
      </c>
      <c r="J27" s="12">
        <f t="shared" si="0"/>
        <v>567.47879999999998</v>
      </c>
      <c r="K27">
        <f>J27/LN(2)/Notes!$F$9*(1-EXP(-Notes!$F$9*LN(2)/J27))</f>
        <v>3.1585603802840274E-4</v>
      </c>
      <c r="L27">
        <f>EXP(-Notes!$F$10*LN(2)/J27)</f>
        <v>1.5157309996792048E-4</v>
      </c>
      <c r="M27">
        <f t="shared" si="1"/>
        <v>4.7875278827550382E-8</v>
      </c>
      <c r="N27" s="13">
        <f t="shared" si="2"/>
        <v>0.70432607305420758</v>
      </c>
      <c r="O27" s="1">
        <f t="shared" si="3"/>
        <v>28120991.784300603</v>
      </c>
      <c r="P27">
        <f>O27/Notes!$C$3</f>
        <v>8.6793184519446307E-12</v>
      </c>
      <c r="R27" s="1">
        <f>O27*J27/Notes!$F$9</f>
        <v>6156.6615249092456</v>
      </c>
      <c r="S27" s="1">
        <f>R27/Notes!$C$2</f>
        <v>4.9253292199273965E-9</v>
      </c>
      <c r="U27" s="1">
        <f t="shared" si="5"/>
        <v>38353037.045948826</v>
      </c>
      <c r="V27" s="14">
        <f t="shared" si="4"/>
        <v>6.334694192913445</v>
      </c>
    </row>
    <row r="28" spans="1:23" x14ac:dyDescent="0.3">
      <c r="A28" t="s">
        <v>8</v>
      </c>
      <c r="B28">
        <v>17</v>
      </c>
      <c r="C28">
        <v>36</v>
      </c>
      <c r="D28" s="1">
        <v>47077200000000</v>
      </c>
      <c r="E28" s="1">
        <v>3.4353799999999999</v>
      </c>
      <c r="F28" s="1">
        <v>2638510000</v>
      </c>
      <c r="G28" s="1">
        <v>9.18268E-2</v>
      </c>
      <c r="H28" s="1">
        <v>4.3461300000000001E-3</v>
      </c>
      <c r="I28" s="1">
        <f>G28*densities!$B$13/densities!$B$3</f>
        <v>0.46505830967741929</v>
      </c>
      <c r="J28" s="10">
        <f t="shared" si="0"/>
        <v>9498636000000</v>
      </c>
      <c r="K28">
        <f>J28/LN(2)/Notes!$F$9*(1-EXP(-Notes!$F$9*LN(2)/J28))</f>
        <v>0.99999990533016248</v>
      </c>
      <c r="L28">
        <f>EXP(-Notes!$F$10*LN(2)/J28)</f>
        <v>0.99999999947459195</v>
      </c>
      <c r="M28">
        <f t="shared" si="1"/>
        <v>0.99999990480475442</v>
      </c>
      <c r="N28" s="13">
        <f t="shared" si="2"/>
        <v>4.7329646682667807E-2</v>
      </c>
      <c r="O28" s="1">
        <f t="shared" si="3"/>
        <v>0.46505835394876349</v>
      </c>
      <c r="P28">
        <f>O28/Notes!$C$3</f>
        <v>1.4353652899653194E-19</v>
      </c>
      <c r="R28" s="1">
        <f>O28*J28/Notes!$F$9</f>
        <v>1704251.5520518776</v>
      </c>
      <c r="S28" s="1">
        <f>R28/Notes!$C$2</f>
        <v>1.363401241641502E-6</v>
      </c>
      <c r="U28" s="1">
        <f t="shared" si="5"/>
        <v>40057288.598000705</v>
      </c>
      <c r="V28" s="14">
        <f t="shared" si="4"/>
        <v>6.6161820030473004</v>
      </c>
    </row>
    <row r="29" spans="1:23" x14ac:dyDescent="0.3">
      <c r="A29" t="s">
        <v>15</v>
      </c>
      <c r="B29">
        <v>13</v>
      </c>
      <c r="C29">
        <v>29</v>
      </c>
      <c r="D29" s="1">
        <v>754.255</v>
      </c>
      <c r="E29" s="1">
        <v>1.3282700000000001</v>
      </c>
      <c r="F29" s="1">
        <v>0.109334</v>
      </c>
      <c r="G29" s="1">
        <v>3.5504300000000003E-2</v>
      </c>
      <c r="H29" s="1">
        <v>9.3661899999999999E-3</v>
      </c>
      <c r="I29" s="1">
        <f>G29*densities!$B$13/densities!$B$3</f>
        <v>0.1798121</v>
      </c>
      <c r="J29" s="12">
        <f t="shared" si="0"/>
        <v>393.60239999999999</v>
      </c>
      <c r="K29">
        <f>J29/LN(2)/Notes!$F$9*(1-EXP(-Notes!$F$9*LN(2)/J29))</f>
        <v>2.1907724944521378E-4</v>
      </c>
      <c r="L29">
        <f>EXP(-Notes!$F$10*LN(2)/J29)</f>
        <v>3.1144926819554706E-6</v>
      </c>
      <c r="M29">
        <f t="shared" si="1"/>
        <v>6.8231449018005151E-10</v>
      </c>
      <c r="N29" s="13">
        <f t="shared" si="2"/>
        <v>0.26380438425768143</v>
      </c>
      <c r="O29" s="1">
        <f t="shared" si="3"/>
        <v>263532582.97731677</v>
      </c>
      <c r="P29">
        <f>O29/Notes!$C$3</f>
        <v>8.1337216968307651E-11</v>
      </c>
      <c r="R29" s="1">
        <f>O29*J29/Notes!$F$9</f>
        <v>40018.154760058271</v>
      </c>
      <c r="S29" s="1">
        <f>R29/Notes!$C$2</f>
        <v>3.2014523808046617E-8</v>
      </c>
      <c r="U29" s="1">
        <f t="shared" si="5"/>
        <v>40097306.75276076</v>
      </c>
      <c r="V29" s="14">
        <f t="shared" si="4"/>
        <v>6.6227917213928365</v>
      </c>
    </row>
    <row r="32" spans="1:23" x14ac:dyDescent="0.3">
      <c r="E32" s="1"/>
      <c r="I32" t="s">
        <v>135</v>
      </c>
      <c r="J32" s="1">
        <f>60*60*24*365.34*20</f>
        <v>631307519.99999988</v>
      </c>
      <c r="K32" t="s">
        <v>137</v>
      </c>
    </row>
    <row r="33" spans="9:11" x14ac:dyDescent="0.3">
      <c r="I33" t="s">
        <v>136</v>
      </c>
      <c r="J33">
        <f>60*60*2</f>
        <v>7200</v>
      </c>
      <c r="K33" t="s">
        <v>137</v>
      </c>
    </row>
  </sheetData>
  <mergeCells count="2049">
    <mergeCell ref="XEY1:XFA1"/>
    <mergeCell ref="XFC1:XFD1"/>
    <mergeCell ref="XDC1:XDE1"/>
    <mergeCell ref="XDG1:XDH1"/>
    <mergeCell ref="XDS1:XDU1"/>
    <mergeCell ref="XDW1:XDX1"/>
    <mergeCell ref="XEI1:XEK1"/>
    <mergeCell ref="XEM1:XEN1"/>
    <mergeCell ref="XBG1:XBI1"/>
    <mergeCell ref="XBK1:XBL1"/>
    <mergeCell ref="XBW1:XBY1"/>
    <mergeCell ref="XCA1:XCB1"/>
    <mergeCell ref="XCM1:XCO1"/>
    <mergeCell ref="XCQ1:XCR1"/>
    <mergeCell ref="WZK1:WZM1"/>
    <mergeCell ref="WZO1:WZP1"/>
    <mergeCell ref="XAA1:XAC1"/>
    <mergeCell ref="XAE1:XAF1"/>
    <mergeCell ref="XAQ1:XAS1"/>
    <mergeCell ref="XAU1:XAV1"/>
    <mergeCell ref="WXO1:WXQ1"/>
    <mergeCell ref="WXS1:WXT1"/>
    <mergeCell ref="WYE1:WYG1"/>
    <mergeCell ref="WYI1:WYJ1"/>
    <mergeCell ref="WYU1:WYW1"/>
    <mergeCell ref="WYY1:WYZ1"/>
    <mergeCell ref="WVS1:WVU1"/>
    <mergeCell ref="WVW1:WVX1"/>
    <mergeCell ref="WWI1:WWK1"/>
    <mergeCell ref="WWM1:WWN1"/>
    <mergeCell ref="WWY1:WXA1"/>
    <mergeCell ref="WXC1:WXD1"/>
    <mergeCell ref="WTW1:WTY1"/>
    <mergeCell ref="WUA1:WUB1"/>
    <mergeCell ref="WUM1:WUO1"/>
    <mergeCell ref="WUQ1:WUR1"/>
    <mergeCell ref="WVC1:WVE1"/>
    <mergeCell ref="WVG1:WVH1"/>
    <mergeCell ref="WSA1:WSC1"/>
    <mergeCell ref="WSE1:WSF1"/>
    <mergeCell ref="WSQ1:WSS1"/>
    <mergeCell ref="WSU1:WSV1"/>
    <mergeCell ref="WTG1:WTI1"/>
    <mergeCell ref="WTK1:WTL1"/>
    <mergeCell ref="WQE1:WQG1"/>
    <mergeCell ref="WQI1:WQJ1"/>
    <mergeCell ref="WQU1:WQW1"/>
    <mergeCell ref="WQY1:WQZ1"/>
    <mergeCell ref="WRK1:WRM1"/>
    <mergeCell ref="WRO1:WRP1"/>
    <mergeCell ref="WOI1:WOK1"/>
    <mergeCell ref="WOM1:WON1"/>
    <mergeCell ref="WOY1:WPA1"/>
    <mergeCell ref="WPC1:WPD1"/>
    <mergeCell ref="WPO1:WPQ1"/>
    <mergeCell ref="WPS1:WPT1"/>
    <mergeCell ref="WMM1:WMO1"/>
    <mergeCell ref="WMQ1:WMR1"/>
    <mergeCell ref="WNC1:WNE1"/>
    <mergeCell ref="WNG1:WNH1"/>
    <mergeCell ref="WNS1:WNU1"/>
    <mergeCell ref="WNW1:WNX1"/>
    <mergeCell ref="WKQ1:WKS1"/>
    <mergeCell ref="WKU1:WKV1"/>
    <mergeCell ref="WLG1:WLI1"/>
    <mergeCell ref="WLK1:WLL1"/>
    <mergeCell ref="WLW1:WLY1"/>
    <mergeCell ref="WMA1:WMB1"/>
    <mergeCell ref="WIU1:WIW1"/>
    <mergeCell ref="WIY1:WIZ1"/>
    <mergeCell ref="WJK1:WJM1"/>
    <mergeCell ref="WJO1:WJP1"/>
    <mergeCell ref="WKA1:WKC1"/>
    <mergeCell ref="WKE1:WKF1"/>
    <mergeCell ref="WGY1:WHA1"/>
    <mergeCell ref="WHC1:WHD1"/>
    <mergeCell ref="WHO1:WHQ1"/>
    <mergeCell ref="WHS1:WHT1"/>
    <mergeCell ref="WIE1:WIG1"/>
    <mergeCell ref="WII1:WIJ1"/>
    <mergeCell ref="WFC1:WFE1"/>
    <mergeCell ref="WFG1:WFH1"/>
    <mergeCell ref="WFS1:WFU1"/>
    <mergeCell ref="WFW1:WFX1"/>
    <mergeCell ref="WGI1:WGK1"/>
    <mergeCell ref="WGM1:WGN1"/>
    <mergeCell ref="WDG1:WDI1"/>
    <mergeCell ref="WDK1:WDL1"/>
    <mergeCell ref="WDW1:WDY1"/>
    <mergeCell ref="WEA1:WEB1"/>
    <mergeCell ref="WEM1:WEO1"/>
    <mergeCell ref="WEQ1:WER1"/>
    <mergeCell ref="WBK1:WBM1"/>
    <mergeCell ref="WBO1:WBP1"/>
    <mergeCell ref="WCA1:WCC1"/>
    <mergeCell ref="WCE1:WCF1"/>
    <mergeCell ref="WCQ1:WCS1"/>
    <mergeCell ref="WCU1:WCV1"/>
    <mergeCell ref="VZO1:VZQ1"/>
    <mergeCell ref="VZS1:VZT1"/>
    <mergeCell ref="WAE1:WAG1"/>
    <mergeCell ref="WAI1:WAJ1"/>
    <mergeCell ref="WAU1:WAW1"/>
    <mergeCell ref="WAY1:WAZ1"/>
    <mergeCell ref="VXS1:VXU1"/>
    <mergeCell ref="VXW1:VXX1"/>
    <mergeCell ref="VYI1:VYK1"/>
    <mergeCell ref="VYM1:VYN1"/>
    <mergeCell ref="VYY1:VZA1"/>
    <mergeCell ref="VZC1:VZD1"/>
    <mergeCell ref="VVW1:VVY1"/>
    <mergeCell ref="VWA1:VWB1"/>
    <mergeCell ref="VWM1:VWO1"/>
    <mergeCell ref="VWQ1:VWR1"/>
    <mergeCell ref="VXC1:VXE1"/>
    <mergeCell ref="VXG1:VXH1"/>
    <mergeCell ref="VUA1:VUC1"/>
    <mergeCell ref="VUE1:VUF1"/>
    <mergeCell ref="VUQ1:VUS1"/>
    <mergeCell ref="VUU1:VUV1"/>
    <mergeCell ref="VVG1:VVI1"/>
    <mergeCell ref="VVK1:VVL1"/>
    <mergeCell ref="VSE1:VSG1"/>
    <mergeCell ref="VSI1:VSJ1"/>
    <mergeCell ref="VSU1:VSW1"/>
    <mergeCell ref="VSY1:VSZ1"/>
    <mergeCell ref="VTK1:VTM1"/>
    <mergeCell ref="VTO1:VTP1"/>
    <mergeCell ref="VQI1:VQK1"/>
    <mergeCell ref="VQM1:VQN1"/>
    <mergeCell ref="VQY1:VRA1"/>
    <mergeCell ref="VRC1:VRD1"/>
    <mergeCell ref="VRO1:VRQ1"/>
    <mergeCell ref="VRS1:VRT1"/>
    <mergeCell ref="VOM1:VOO1"/>
    <mergeCell ref="VOQ1:VOR1"/>
    <mergeCell ref="VPC1:VPE1"/>
    <mergeCell ref="VPG1:VPH1"/>
    <mergeCell ref="VPS1:VPU1"/>
    <mergeCell ref="VPW1:VPX1"/>
    <mergeCell ref="VMQ1:VMS1"/>
    <mergeCell ref="VMU1:VMV1"/>
    <mergeCell ref="VNG1:VNI1"/>
    <mergeCell ref="VNK1:VNL1"/>
    <mergeCell ref="VNW1:VNY1"/>
    <mergeCell ref="VOA1:VOB1"/>
    <mergeCell ref="VKU1:VKW1"/>
    <mergeCell ref="VKY1:VKZ1"/>
    <mergeCell ref="VLK1:VLM1"/>
    <mergeCell ref="VLO1:VLP1"/>
    <mergeCell ref="VMA1:VMC1"/>
    <mergeCell ref="VME1:VMF1"/>
    <mergeCell ref="VIY1:VJA1"/>
    <mergeCell ref="VJC1:VJD1"/>
    <mergeCell ref="VJO1:VJQ1"/>
    <mergeCell ref="VJS1:VJT1"/>
    <mergeCell ref="VKE1:VKG1"/>
    <mergeCell ref="VKI1:VKJ1"/>
    <mergeCell ref="VHC1:VHE1"/>
    <mergeCell ref="VHG1:VHH1"/>
    <mergeCell ref="VHS1:VHU1"/>
    <mergeCell ref="VHW1:VHX1"/>
    <mergeCell ref="VII1:VIK1"/>
    <mergeCell ref="VIM1:VIN1"/>
    <mergeCell ref="VFG1:VFI1"/>
    <mergeCell ref="VFK1:VFL1"/>
    <mergeCell ref="VFW1:VFY1"/>
    <mergeCell ref="VGA1:VGB1"/>
    <mergeCell ref="VGM1:VGO1"/>
    <mergeCell ref="VGQ1:VGR1"/>
    <mergeCell ref="VDK1:VDM1"/>
    <mergeCell ref="VDO1:VDP1"/>
    <mergeCell ref="VEA1:VEC1"/>
    <mergeCell ref="VEE1:VEF1"/>
    <mergeCell ref="VEQ1:VES1"/>
    <mergeCell ref="VEU1:VEV1"/>
    <mergeCell ref="VBO1:VBQ1"/>
    <mergeCell ref="VBS1:VBT1"/>
    <mergeCell ref="VCE1:VCG1"/>
    <mergeCell ref="VCI1:VCJ1"/>
    <mergeCell ref="VCU1:VCW1"/>
    <mergeCell ref="VCY1:VCZ1"/>
    <mergeCell ref="UZS1:UZU1"/>
    <mergeCell ref="UZW1:UZX1"/>
    <mergeCell ref="VAI1:VAK1"/>
    <mergeCell ref="VAM1:VAN1"/>
    <mergeCell ref="VAY1:VBA1"/>
    <mergeCell ref="VBC1:VBD1"/>
    <mergeCell ref="UXW1:UXY1"/>
    <mergeCell ref="UYA1:UYB1"/>
    <mergeCell ref="UYM1:UYO1"/>
    <mergeCell ref="UYQ1:UYR1"/>
    <mergeCell ref="UZC1:UZE1"/>
    <mergeCell ref="UZG1:UZH1"/>
    <mergeCell ref="UWA1:UWC1"/>
    <mergeCell ref="UWE1:UWF1"/>
    <mergeCell ref="UWQ1:UWS1"/>
    <mergeCell ref="UWU1:UWV1"/>
    <mergeCell ref="UXG1:UXI1"/>
    <mergeCell ref="UXK1:UXL1"/>
    <mergeCell ref="UUE1:UUG1"/>
    <mergeCell ref="UUI1:UUJ1"/>
    <mergeCell ref="UUU1:UUW1"/>
    <mergeCell ref="UUY1:UUZ1"/>
    <mergeCell ref="UVK1:UVM1"/>
    <mergeCell ref="UVO1:UVP1"/>
    <mergeCell ref="USI1:USK1"/>
    <mergeCell ref="USM1:USN1"/>
    <mergeCell ref="USY1:UTA1"/>
    <mergeCell ref="UTC1:UTD1"/>
    <mergeCell ref="UTO1:UTQ1"/>
    <mergeCell ref="UTS1:UTT1"/>
    <mergeCell ref="UQM1:UQO1"/>
    <mergeCell ref="UQQ1:UQR1"/>
    <mergeCell ref="URC1:URE1"/>
    <mergeCell ref="URG1:URH1"/>
    <mergeCell ref="URS1:URU1"/>
    <mergeCell ref="URW1:URX1"/>
    <mergeCell ref="UOQ1:UOS1"/>
    <mergeCell ref="UOU1:UOV1"/>
    <mergeCell ref="UPG1:UPI1"/>
    <mergeCell ref="UPK1:UPL1"/>
    <mergeCell ref="UPW1:UPY1"/>
    <mergeCell ref="UQA1:UQB1"/>
    <mergeCell ref="UMU1:UMW1"/>
    <mergeCell ref="UMY1:UMZ1"/>
    <mergeCell ref="UNK1:UNM1"/>
    <mergeCell ref="UNO1:UNP1"/>
    <mergeCell ref="UOA1:UOC1"/>
    <mergeCell ref="UOE1:UOF1"/>
    <mergeCell ref="UKY1:ULA1"/>
    <mergeCell ref="ULC1:ULD1"/>
    <mergeCell ref="ULO1:ULQ1"/>
    <mergeCell ref="ULS1:ULT1"/>
    <mergeCell ref="UME1:UMG1"/>
    <mergeCell ref="UMI1:UMJ1"/>
    <mergeCell ref="UJC1:UJE1"/>
    <mergeCell ref="UJG1:UJH1"/>
    <mergeCell ref="UJS1:UJU1"/>
    <mergeCell ref="UJW1:UJX1"/>
    <mergeCell ref="UKI1:UKK1"/>
    <mergeCell ref="UKM1:UKN1"/>
    <mergeCell ref="UHG1:UHI1"/>
    <mergeCell ref="UHK1:UHL1"/>
    <mergeCell ref="UHW1:UHY1"/>
    <mergeCell ref="UIA1:UIB1"/>
    <mergeCell ref="UIM1:UIO1"/>
    <mergeCell ref="UIQ1:UIR1"/>
    <mergeCell ref="UFK1:UFM1"/>
    <mergeCell ref="UFO1:UFP1"/>
    <mergeCell ref="UGA1:UGC1"/>
    <mergeCell ref="UGE1:UGF1"/>
    <mergeCell ref="UGQ1:UGS1"/>
    <mergeCell ref="UGU1:UGV1"/>
    <mergeCell ref="UDO1:UDQ1"/>
    <mergeCell ref="UDS1:UDT1"/>
    <mergeCell ref="UEE1:UEG1"/>
    <mergeCell ref="UEI1:UEJ1"/>
    <mergeCell ref="UEU1:UEW1"/>
    <mergeCell ref="UEY1:UEZ1"/>
    <mergeCell ref="UBS1:UBU1"/>
    <mergeCell ref="UBW1:UBX1"/>
    <mergeCell ref="UCI1:UCK1"/>
    <mergeCell ref="UCM1:UCN1"/>
    <mergeCell ref="UCY1:UDA1"/>
    <mergeCell ref="UDC1:UDD1"/>
    <mergeCell ref="TZW1:TZY1"/>
    <mergeCell ref="UAA1:UAB1"/>
    <mergeCell ref="UAM1:UAO1"/>
    <mergeCell ref="UAQ1:UAR1"/>
    <mergeCell ref="UBC1:UBE1"/>
    <mergeCell ref="UBG1:UBH1"/>
    <mergeCell ref="TYA1:TYC1"/>
    <mergeCell ref="TYE1:TYF1"/>
    <mergeCell ref="TYQ1:TYS1"/>
    <mergeCell ref="TYU1:TYV1"/>
    <mergeCell ref="TZG1:TZI1"/>
    <mergeCell ref="TZK1:TZL1"/>
    <mergeCell ref="TWE1:TWG1"/>
    <mergeCell ref="TWI1:TWJ1"/>
    <mergeCell ref="TWU1:TWW1"/>
    <mergeCell ref="TWY1:TWZ1"/>
    <mergeCell ref="TXK1:TXM1"/>
    <mergeCell ref="TXO1:TXP1"/>
    <mergeCell ref="TUI1:TUK1"/>
    <mergeCell ref="TUM1:TUN1"/>
    <mergeCell ref="TUY1:TVA1"/>
    <mergeCell ref="TVC1:TVD1"/>
    <mergeCell ref="TVO1:TVQ1"/>
    <mergeCell ref="TVS1:TVT1"/>
    <mergeCell ref="TSM1:TSO1"/>
    <mergeCell ref="TSQ1:TSR1"/>
    <mergeCell ref="TTC1:TTE1"/>
    <mergeCell ref="TTG1:TTH1"/>
    <mergeCell ref="TTS1:TTU1"/>
    <mergeCell ref="TTW1:TTX1"/>
    <mergeCell ref="TQQ1:TQS1"/>
    <mergeCell ref="TQU1:TQV1"/>
    <mergeCell ref="TRG1:TRI1"/>
    <mergeCell ref="TRK1:TRL1"/>
    <mergeCell ref="TRW1:TRY1"/>
    <mergeCell ref="TSA1:TSB1"/>
    <mergeCell ref="TOU1:TOW1"/>
    <mergeCell ref="TOY1:TOZ1"/>
    <mergeCell ref="TPK1:TPM1"/>
    <mergeCell ref="TPO1:TPP1"/>
    <mergeCell ref="TQA1:TQC1"/>
    <mergeCell ref="TQE1:TQF1"/>
    <mergeCell ref="TMY1:TNA1"/>
    <mergeCell ref="TNC1:TND1"/>
    <mergeCell ref="TNO1:TNQ1"/>
    <mergeCell ref="TNS1:TNT1"/>
    <mergeCell ref="TOE1:TOG1"/>
    <mergeCell ref="TOI1:TOJ1"/>
    <mergeCell ref="TLC1:TLE1"/>
    <mergeCell ref="TLG1:TLH1"/>
    <mergeCell ref="TLS1:TLU1"/>
    <mergeCell ref="TLW1:TLX1"/>
    <mergeCell ref="TMI1:TMK1"/>
    <mergeCell ref="TMM1:TMN1"/>
    <mergeCell ref="TJG1:TJI1"/>
    <mergeCell ref="TJK1:TJL1"/>
    <mergeCell ref="TJW1:TJY1"/>
    <mergeCell ref="TKA1:TKB1"/>
    <mergeCell ref="TKM1:TKO1"/>
    <mergeCell ref="TKQ1:TKR1"/>
    <mergeCell ref="THK1:THM1"/>
    <mergeCell ref="THO1:THP1"/>
    <mergeCell ref="TIA1:TIC1"/>
    <mergeCell ref="TIE1:TIF1"/>
    <mergeCell ref="TIQ1:TIS1"/>
    <mergeCell ref="TIU1:TIV1"/>
    <mergeCell ref="TFO1:TFQ1"/>
    <mergeCell ref="TFS1:TFT1"/>
    <mergeCell ref="TGE1:TGG1"/>
    <mergeCell ref="TGI1:TGJ1"/>
    <mergeCell ref="TGU1:TGW1"/>
    <mergeCell ref="TGY1:TGZ1"/>
    <mergeCell ref="TDS1:TDU1"/>
    <mergeCell ref="TDW1:TDX1"/>
    <mergeCell ref="TEI1:TEK1"/>
    <mergeCell ref="TEM1:TEN1"/>
    <mergeCell ref="TEY1:TFA1"/>
    <mergeCell ref="TFC1:TFD1"/>
    <mergeCell ref="TBW1:TBY1"/>
    <mergeCell ref="TCA1:TCB1"/>
    <mergeCell ref="TCM1:TCO1"/>
    <mergeCell ref="TCQ1:TCR1"/>
    <mergeCell ref="TDC1:TDE1"/>
    <mergeCell ref="TDG1:TDH1"/>
    <mergeCell ref="TAA1:TAC1"/>
    <mergeCell ref="TAE1:TAF1"/>
    <mergeCell ref="TAQ1:TAS1"/>
    <mergeCell ref="TAU1:TAV1"/>
    <mergeCell ref="TBG1:TBI1"/>
    <mergeCell ref="TBK1:TBL1"/>
    <mergeCell ref="SYE1:SYG1"/>
    <mergeCell ref="SYI1:SYJ1"/>
    <mergeCell ref="SYU1:SYW1"/>
    <mergeCell ref="SYY1:SYZ1"/>
    <mergeCell ref="SZK1:SZM1"/>
    <mergeCell ref="SZO1:SZP1"/>
    <mergeCell ref="SWI1:SWK1"/>
    <mergeCell ref="SWM1:SWN1"/>
    <mergeCell ref="SWY1:SXA1"/>
    <mergeCell ref="SXC1:SXD1"/>
    <mergeCell ref="SXO1:SXQ1"/>
    <mergeCell ref="SXS1:SXT1"/>
    <mergeCell ref="SUM1:SUO1"/>
    <mergeCell ref="SUQ1:SUR1"/>
    <mergeCell ref="SVC1:SVE1"/>
    <mergeCell ref="SVG1:SVH1"/>
    <mergeCell ref="SVS1:SVU1"/>
    <mergeCell ref="SVW1:SVX1"/>
    <mergeCell ref="SSQ1:SSS1"/>
    <mergeCell ref="SSU1:SSV1"/>
    <mergeCell ref="STG1:STI1"/>
    <mergeCell ref="STK1:STL1"/>
    <mergeCell ref="STW1:STY1"/>
    <mergeCell ref="SUA1:SUB1"/>
    <mergeCell ref="SQU1:SQW1"/>
    <mergeCell ref="SQY1:SQZ1"/>
    <mergeCell ref="SRK1:SRM1"/>
    <mergeCell ref="SRO1:SRP1"/>
    <mergeCell ref="SSA1:SSC1"/>
    <mergeCell ref="SSE1:SSF1"/>
    <mergeCell ref="SOY1:SPA1"/>
    <mergeCell ref="SPC1:SPD1"/>
    <mergeCell ref="SPO1:SPQ1"/>
    <mergeCell ref="SPS1:SPT1"/>
    <mergeCell ref="SQE1:SQG1"/>
    <mergeCell ref="SQI1:SQJ1"/>
    <mergeCell ref="SNC1:SNE1"/>
    <mergeCell ref="SNG1:SNH1"/>
    <mergeCell ref="SNS1:SNU1"/>
    <mergeCell ref="SNW1:SNX1"/>
    <mergeCell ref="SOI1:SOK1"/>
    <mergeCell ref="SOM1:SON1"/>
    <mergeCell ref="SLG1:SLI1"/>
    <mergeCell ref="SLK1:SLL1"/>
    <mergeCell ref="SLW1:SLY1"/>
    <mergeCell ref="SMA1:SMB1"/>
    <mergeCell ref="SMM1:SMO1"/>
    <mergeCell ref="SMQ1:SMR1"/>
    <mergeCell ref="SJK1:SJM1"/>
    <mergeCell ref="SJO1:SJP1"/>
    <mergeCell ref="SKA1:SKC1"/>
    <mergeCell ref="SKE1:SKF1"/>
    <mergeCell ref="SKQ1:SKS1"/>
    <mergeCell ref="SKU1:SKV1"/>
    <mergeCell ref="SHO1:SHQ1"/>
    <mergeCell ref="SHS1:SHT1"/>
    <mergeCell ref="SIE1:SIG1"/>
    <mergeCell ref="SII1:SIJ1"/>
    <mergeCell ref="SIU1:SIW1"/>
    <mergeCell ref="SIY1:SIZ1"/>
    <mergeCell ref="SFS1:SFU1"/>
    <mergeCell ref="SFW1:SFX1"/>
    <mergeCell ref="SGI1:SGK1"/>
    <mergeCell ref="SGM1:SGN1"/>
    <mergeCell ref="SGY1:SHA1"/>
    <mergeCell ref="SHC1:SHD1"/>
    <mergeCell ref="SDW1:SDY1"/>
    <mergeCell ref="SEA1:SEB1"/>
    <mergeCell ref="SEM1:SEO1"/>
    <mergeCell ref="SEQ1:SER1"/>
    <mergeCell ref="SFC1:SFE1"/>
    <mergeCell ref="SFG1:SFH1"/>
    <mergeCell ref="SCA1:SCC1"/>
    <mergeCell ref="SCE1:SCF1"/>
    <mergeCell ref="SCQ1:SCS1"/>
    <mergeCell ref="SCU1:SCV1"/>
    <mergeCell ref="SDG1:SDI1"/>
    <mergeCell ref="SDK1:SDL1"/>
    <mergeCell ref="SAE1:SAG1"/>
    <mergeCell ref="SAI1:SAJ1"/>
    <mergeCell ref="SAU1:SAW1"/>
    <mergeCell ref="SAY1:SAZ1"/>
    <mergeCell ref="SBK1:SBM1"/>
    <mergeCell ref="SBO1:SBP1"/>
    <mergeCell ref="RYI1:RYK1"/>
    <mergeCell ref="RYM1:RYN1"/>
    <mergeCell ref="RYY1:RZA1"/>
    <mergeCell ref="RZC1:RZD1"/>
    <mergeCell ref="RZO1:RZQ1"/>
    <mergeCell ref="RZS1:RZT1"/>
    <mergeCell ref="RWM1:RWO1"/>
    <mergeCell ref="RWQ1:RWR1"/>
    <mergeCell ref="RXC1:RXE1"/>
    <mergeCell ref="RXG1:RXH1"/>
    <mergeCell ref="RXS1:RXU1"/>
    <mergeCell ref="RXW1:RXX1"/>
    <mergeCell ref="RUQ1:RUS1"/>
    <mergeCell ref="RUU1:RUV1"/>
    <mergeCell ref="RVG1:RVI1"/>
    <mergeCell ref="RVK1:RVL1"/>
    <mergeCell ref="RVW1:RVY1"/>
    <mergeCell ref="RWA1:RWB1"/>
    <mergeCell ref="RSU1:RSW1"/>
    <mergeCell ref="RSY1:RSZ1"/>
    <mergeCell ref="RTK1:RTM1"/>
    <mergeCell ref="RTO1:RTP1"/>
    <mergeCell ref="RUA1:RUC1"/>
    <mergeCell ref="RUE1:RUF1"/>
    <mergeCell ref="RQY1:RRA1"/>
    <mergeCell ref="RRC1:RRD1"/>
    <mergeCell ref="RRO1:RRQ1"/>
    <mergeCell ref="RRS1:RRT1"/>
    <mergeCell ref="RSE1:RSG1"/>
    <mergeCell ref="RSI1:RSJ1"/>
    <mergeCell ref="RPC1:RPE1"/>
    <mergeCell ref="RPG1:RPH1"/>
    <mergeCell ref="RPS1:RPU1"/>
    <mergeCell ref="RPW1:RPX1"/>
    <mergeCell ref="RQI1:RQK1"/>
    <mergeCell ref="RQM1:RQN1"/>
    <mergeCell ref="RNG1:RNI1"/>
    <mergeCell ref="RNK1:RNL1"/>
    <mergeCell ref="RNW1:RNY1"/>
    <mergeCell ref="ROA1:ROB1"/>
    <mergeCell ref="ROM1:ROO1"/>
    <mergeCell ref="ROQ1:ROR1"/>
    <mergeCell ref="RLK1:RLM1"/>
    <mergeCell ref="RLO1:RLP1"/>
    <mergeCell ref="RMA1:RMC1"/>
    <mergeCell ref="RME1:RMF1"/>
    <mergeCell ref="RMQ1:RMS1"/>
    <mergeCell ref="RMU1:RMV1"/>
    <mergeCell ref="RJO1:RJQ1"/>
    <mergeCell ref="RJS1:RJT1"/>
    <mergeCell ref="RKE1:RKG1"/>
    <mergeCell ref="RKI1:RKJ1"/>
    <mergeCell ref="RKU1:RKW1"/>
    <mergeCell ref="RKY1:RKZ1"/>
    <mergeCell ref="RHS1:RHU1"/>
    <mergeCell ref="RHW1:RHX1"/>
    <mergeCell ref="RII1:RIK1"/>
    <mergeCell ref="RIM1:RIN1"/>
    <mergeCell ref="RIY1:RJA1"/>
    <mergeCell ref="RJC1:RJD1"/>
    <mergeCell ref="RFW1:RFY1"/>
    <mergeCell ref="RGA1:RGB1"/>
    <mergeCell ref="RGM1:RGO1"/>
    <mergeCell ref="RGQ1:RGR1"/>
    <mergeCell ref="RHC1:RHE1"/>
    <mergeCell ref="RHG1:RHH1"/>
    <mergeCell ref="REA1:REC1"/>
    <mergeCell ref="REE1:REF1"/>
    <mergeCell ref="REQ1:RES1"/>
    <mergeCell ref="REU1:REV1"/>
    <mergeCell ref="RFG1:RFI1"/>
    <mergeCell ref="RFK1:RFL1"/>
    <mergeCell ref="RCE1:RCG1"/>
    <mergeCell ref="RCI1:RCJ1"/>
    <mergeCell ref="RCU1:RCW1"/>
    <mergeCell ref="RCY1:RCZ1"/>
    <mergeCell ref="RDK1:RDM1"/>
    <mergeCell ref="RDO1:RDP1"/>
    <mergeCell ref="RAI1:RAK1"/>
    <mergeCell ref="RAM1:RAN1"/>
    <mergeCell ref="RAY1:RBA1"/>
    <mergeCell ref="RBC1:RBD1"/>
    <mergeCell ref="RBO1:RBQ1"/>
    <mergeCell ref="RBS1:RBT1"/>
    <mergeCell ref="QYM1:QYO1"/>
    <mergeCell ref="QYQ1:QYR1"/>
    <mergeCell ref="QZC1:QZE1"/>
    <mergeCell ref="QZG1:QZH1"/>
    <mergeCell ref="QZS1:QZU1"/>
    <mergeCell ref="QZW1:QZX1"/>
    <mergeCell ref="QWQ1:QWS1"/>
    <mergeCell ref="QWU1:QWV1"/>
    <mergeCell ref="QXG1:QXI1"/>
    <mergeCell ref="QXK1:QXL1"/>
    <mergeCell ref="QXW1:QXY1"/>
    <mergeCell ref="QYA1:QYB1"/>
    <mergeCell ref="QUU1:QUW1"/>
    <mergeCell ref="QUY1:QUZ1"/>
    <mergeCell ref="QVK1:QVM1"/>
    <mergeCell ref="QVO1:QVP1"/>
    <mergeCell ref="QWA1:QWC1"/>
    <mergeCell ref="QWE1:QWF1"/>
    <mergeCell ref="QSY1:QTA1"/>
    <mergeCell ref="QTC1:QTD1"/>
    <mergeCell ref="QTO1:QTQ1"/>
    <mergeCell ref="QTS1:QTT1"/>
    <mergeCell ref="QUE1:QUG1"/>
    <mergeCell ref="QUI1:QUJ1"/>
    <mergeCell ref="QRC1:QRE1"/>
    <mergeCell ref="QRG1:QRH1"/>
    <mergeCell ref="QRS1:QRU1"/>
    <mergeCell ref="QRW1:QRX1"/>
    <mergeCell ref="QSI1:QSK1"/>
    <mergeCell ref="QSM1:QSN1"/>
    <mergeCell ref="QPG1:QPI1"/>
    <mergeCell ref="QPK1:QPL1"/>
    <mergeCell ref="QPW1:QPY1"/>
    <mergeCell ref="QQA1:QQB1"/>
    <mergeCell ref="QQM1:QQO1"/>
    <mergeCell ref="QQQ1:QQR1"/>
    <mergeCell ref="QNK1:QNM1"/>
    <mergeCell ref="QNO1:QNP1"/>
    <mergeCell ref="QOA1:QOC1"/>
    <mergeCell ref="QOE1:QOF1"/>
    <mergeCell ref="QOQ1:QOS1"/>
    <mergeCell ref="QOU1:QOV1"/>
    <mergeCell ref="QLO1:QLQ1"/>
    <mergeCell ref="QLS1:QLT1"/>
    <mergeCell ref="QME1:QMG1"/>
    <mergeCell ref="QMI1:QMJ1"/>
    <mergeCell ref="QMU1:QMW1"/>
    <mergeCell ref="QMY1:QMZ1"/>
    <mergeCell ref="QJS1:QJU1"/>
    <mergeCell ref="QJW1:QJX1"/>
    <mergeCell ref="QKI1:QKK1"/>
    <mergeCell ref="QKM1:QKN1"/>
    <mergeCell ref="QKY1:QLA1"/>
    <mergeCell ref="QLC1:QLD1"/>
    <mergeCell ref="QHW1:QHY1"/>
    <mergeCell ref="QIA1:QIB1"/>
    <mergeCell ref="QIM1:QIO1"/>
    <mergeCell ref="QIQ1:QIR1"/>
    <mergeCell ref="QJC1:QJE1"/>
    <mergeCell ref="QJG1:QJH1"/>
    <mergeCell ref="QGA1:QGC1"/>
    <mergeCell ref="QGE1:QGF1"/>
    <mergeCell ref="QGQ1:QGS1"/>
    <mergeCell ref="QGU1:QGV1"/>
    <mergeCell ref="QHG1:QHI1"/>
    <mergeCell ref="QHK1:QHL1"/>
    <mergeCell ref="QEE1:QEG1"/>
    <mergeCell ref="QEI1:QEJ1"/>
    <mergeCell ref="QEU1:QEW1"/>
    <mergeCell ref="QEY1:QEZ1"/>
    <mergeCell ref="QFK1:QFM1"/>
    <mergeCell ref="QFO1:QFP1"/>
    <mergeCell ref="QCI1:QCK1"/>
    <mergeCell ref="QCM1:QCN1"/>
    <mergeCell ref="QCY1:QDA1"/>
    <mergeCell ref="QDC1:QDD1"/>
    <mergeCell ref="QDO1:QDQ1"/>
    <mergeCell ref="QDS1:QDT1"/>
    <mergeCell ref="QAM1:QAO1"/>
    <mergeCell ref="QAQ1:QAR1"/>
    <mergeCell ref="QBC1:QBE1"/>
    <mergeCell ref="QBG1:QBH1"/>
    <mergeCell ref="QBS1:QBU1"/>
    <mergeCell ref="QBW1:QBX1"/>
    <mergeCell ref="PYQ1:PYS1"/>
    <mergeCell ref="PYU1:PYV1"/>
    <mergeCell ref="PZG1:PZI1"/>
    <mergeCell ref="PZK1:PZL1"/>
    <mergeCell ref="PZW1:PZY1"/>
    <mergeCell ref="QAA1:QAB1"/>
    <mergeCell ref="PWU1:PWW1"/>
    <mergeCell ref="PWY1:PWZ1"/>
    <mergeCell ref="PXK1:PXM1"/>
    <mergeCell ref="PXO1:PXP1"/>
    <mergeCell ref="PYA1:PYC1"/>
    <mergeCell ref="PYE1:PYF1"/>
    <mergeCell ref="PUY1:PVA1"/>
    <mergeCell ref="PVC1:PVD1"/>
    <mergeCell ref="PVO1:PVQ1"/>
    <mergeCell ref="PVS1:PVT1"/>
    <mergeCell ref="PWE1:PWG1"/>
    <mergeCell ref="PWI1:PWJ1"/>
    <mergeCell ref="PTC1:PTE1"/>
    <mergeCell ref="PTG1:PTH1"/>
    <mergeCell ref="PTS1:PTU1"/>
    <mergeCell ref="PTW1:PTX1"/>
    <mergeCell ref="PUI1:PUK1"/>
    <mergeCell ref="PUM1:PUN1"/>
    <mergeCell ref="PRG1:PRI1"/>
    <mergeCell ref="PRK1:PRL1"/>
    <mergeCell ref="PRW1:PRY1"/>
    <mergeCell ref="PSA1:PSB1"/>
    <mergeCell ref="PSM1:PSO1"/>
    <mergeCell ref="PSQ1:PSR1"/>
    <mergeCell ref="PPK1:PPM1"/>
    <mergeCell ref="PPO1:PPP1"/>
    <mergeCell ref="PQA1:PQC1"/>
    <mergeCell ref="PQE1:PQF1"/>
    <mergeCell ref="PQQ1:PQS1"/>
    <mergeCell ref="PQU1:PQV1"/>
    <mergeCell ref="PNO1:PNQ1"/>
    <mergeCell ref="PNS1:PNT1"/>
    <mergeCell ref="POE1:POG1"/>
    <mergeCell ref="POI1:POJ1"/>
    <mergeCell ref="POU1:POW1"/>
    <mergeCell ref="POY1:POZ1"/>
    <mergeCell ref="PLS1:PLU1"/>
    <mergeCell ref="PLW1:PLX1"/>
    <mergeCell ref="PMI1:PMK1"/>
    <mergeCell ref="PMM1:PMN1"/>
    <mergeCell ref="PMY1:PNA1"/>
    <mergeCell ref="PNC1:PND1"/>
    <mergeCell ref="PJW1:PJY1"/>
    <mergeCell ref="PKA1:PKB1"/>
    <mergeCell ref="PKM1:PKO1"/>
    <mergeCell ref="PKQ1:PKR1"/>
    <mergeCell ref="PLC1:PLE1"/>
    <mergeCell ref="PLG1:PLH1"/>
    <mergeCell ref="PIA1:PIC1"/>
    <mergeCell ref="PIE1:PIF1"/>
    <mergeCell ref="PIQ1:PIS1"/>
    <mergeCell ref="PIU1:PIV1"/>
    <mergeCell ref="PJG1:PJI1"/>
    <mergeCell ref="PJK1:PJL1"/>
    <mergeCell ref="PGE1:PGG1"/>
    <mergeCell ref="PGI1:PGJ1"/>
    <mergeCell ref="PGU1:PGW1"/>
    <mergeCell ref="PGY1:PGZ1"/>
    <mergeCell ref="PHK1:PHM1"/>
    <mergeCell ref="PHO1:PHP1"/>
    <mergeCell ref="PEI1:PEK1"/>
    <mergeCell ref="PEM1:PEN1"/>
    <mergeCell ref="PEY1:PFA1"/>
    <mergeCell ref="PFC1:PFD1"/>
    <mergeCell ref="PFO1:PFQ1"/>
    <mergeCell ref="PFS1:PFT1"/>
    <mergeCell ref="PCM1:PCO1"/>
    <mergeCell ref="PCQ1:PCR1"/>
    <mergeCell ref="PDC1:PDE1"/>
    <mergeCell ref="PDG1:PDH1"/>
    <mergeCell ref="PDS1:PDU1"/>
    <mergeCell ref="PDW1:PDX1"/>
    <mergeCell ref="PAQ1:PAS1"/>
    <mergeCell ref="PAU1:PAV1"/>
    <mergeCell ref="PBG1:PBI1"/>
    <mergeCell ref="PBK1:PBL1"/>
    <mergeCell ref="PBW1:PBY1"/>
    <mergeCell ref="PCA1:PCB1"/>
    <mergeCell ref="OYU1:OYW1"/>
    <mergeCell ref="OYY1:OYZ1"/>
    <mergeCell ref="OZK1:OZM1"/>
    <mergeCell ref="OZO1:OZP1"/>
    <mergeCell ref="PAA1:PAC1"/>
    <mergeCell ref="PAE1:PAF1"/>
    <mergeCell ref="OWY1:OXA1"/>
    <mergeCell ref="OXC1:OXD1"/>
    <mergeCell ref="OXO1:OXQ1"/>
    <mergeCell ref="OXS1:OXT1"/>
    <mergeCell ref="OYE1:OYG1"/>
    <mergeCell ref="OYI1:OYJ1"/>
    <mergeCell ref="OVC1:OVE1"/>
    <mergeCell ref="OVG1:OVH1"/>
    <mergeCell ref="OVS1:OVU1"/>
    <mergeCell ref="OVW1:OVX1"/>
    <mergeCell ref="OWI1:OWK1"/>
    <mergeCell ref="OWM1:OWN1"/>
    <mergeCell ref="OTG1:OTI1"/>
    <mergeCell ref="OTK1:OTL1"/>
    <mergeCell ref="OTW1:OTY1"/>
    <mergeCell ref="OUA1:OUB1"/>
    <mergeCell ref="OUM1:OUO1"/>
    <mergeCell ref="OUQ1:OUR1"/>
    <mergeCell ref="ORK1:ORM1"/>
    <mergeCell ref="ORO1:ORP1"/>
    <mergeCell ref="OSA1:OSC1"/>
    <mergeCell ref="OSE1:OSF1"/>
    <mergeCell ref="OSQ1:OSS1"/>
    <mergeCell ref="OSU1:OSV1"/>
    <mergeCell ref="OPO1:OPQ1"/>
    <mergeCell ref="OPS1:OPT1"/>
    <mergeCell ref="OQE1:OQG1"/>
    <mergeCell ref="OQI1:OQJ1"/>
    <mergeCell ref="OQU1:OQW1"/>
    <mergeCell ref="OQY1:OQZ1"/>
    <mergeCell ref="ONS1:ONU1"/>
    <mergeCell ref="ONW1:ONX1"/>
    <mergeCell ref="OOI1:OOK1"/>
    <mergeCell ref="OOM1:OON1"/>
    <mergeCell ref="OOY1:OPA1"/>
    <mergeCell ref="OPC1:OPD1"/>
    <mergeCell ref="OLW1:OLY1"/>
    <mergeCell ref="OMA1:OMB1"/>
    <mergeCell ref="OMM1:OMO1"/>
    <mergeCell ref="OMQ1:OMR1"/>
    <mergeCell ref="ONC1:ONE1"/>
    <mergeCell ref="ONG1:ONH1"/>
    <mergeCell ref="OKA1:OKC1"/>
    <mergeCell ref="OKE1:OKF1"/>
    <mergeCell ref="OKQ1:OKS1"/>
    <mergeCell ref="OKU1:OKV1"/>
    <mergeCell ref="OLG1:OLI1"/>
    <mergeCell ref="OLK1:OLL1"/>
    <mergeCell ref="OIE1:OIG1"/>
    <mergeCell ref="OII1:OIJ1"/>
    <mergeCell ref="OIU1:OIW1"/>
    <mergeCell ref="OIY1:OIZ1"/>
    <mergeCell ref="OJK1:OJM1"/>
    <mergeCell ref="OJO1:OJP1"/>
    <mergeCell ref="OGI1:OGK1"/>
    <mergeCell ref="OGM1:OGN1"/>
    <mergeCell ref="OGY1:OHA1"/>
    <mergeCell ref="OHC1:OHD1"/>
    <mergeCell ref="OHO1:OHQ1"/>
    <mergeCell ref="OHS1:OHT1"/>
    <mergeCell ref="OEM1:OEO1"/>
    <mergeCell ref="OEQ1:OER1"/>
    <mergeCell ref="OFC1:OFE1"/>
    <mergeCell ref="OFG1:OFH1"/>
    <mergeCell ref="OFS1:OFU1"/>
    <mergeCell ref="OFW1:OFX1"/>
    <mergeCell ref="OCQ1:OCS1"/>
    <mergeCell ref="OCU1:OCV1"/>
    <mergeCell ref="ODG1:ODI1"/>
    <mergeCell ref="ODK1:ODL1"/>
    <mergeCell ref="ODW1:ODY1"/>
    <mergeCell ref="OEA1:OEB1"/>
    <mergeCell ref="OAU1:OAW1"/>
    <mergeCell ref="OAY1:OAZ1"/>
    <mergeCell ref="OBK1:OBM1"/>
    <mergeCell ref="OBO1:OBP1"/>
    <mergeCell ref="OCA1:OCC1"/>
    <mergeCell ref="OCE1:OCF1"/>
    <mergeCell ref="NYY1:NZA1"/>
    <mergeCell ref="NZC1:NZD1"/>
    <mergeCell ref="NZO1:NZQ1"/>
    <mergeCell ref="NZS1:NZT1"/>
    <mergeCell ref="OAE1:OAG1"/>
    <mergeCell ref="OAI1:OAJ1"/>
    <mergeCell ref="NXC1:NXE1"/>
    <mergeCell ref="NXG1:NXH1"/>
    <mergeCell ref="NXS1:NXU1"/>
    <mergeCell ref="NXW1:NXX1"/>
    <mergeCell ref="NYI1:NYK1"/>
    <mergeCell ref="NYM1:NYN1"/>
    <mergeCell ref="NVG1:NVI1"/>
    <mergeCell ref="NVK1:NVL1"/>
    <mergeCell ref="NVW1:NVY1"/>
    <mergeCell ref="NWA1:NWB1"/>
    <mergeCell ref="NWM1:NWO1"/>
    <mergeCell ref="NWQ1:NWR1"/>
    <mergeCell ref="NTK1:NTM1"/>
    <mergeCell ref="NTO1:NTP1"/>
    <mergeCell ref="NUA1:NUC1"/>
    <mergeCell ref="NUE1:NUF1"/>
    <mergeCell ref="NUQ1:NUS1"/>
    <mergeCell ref="NUU1:NUV1"/>
    <mergeCell ref="NRO1:NRQ1"/>
    <mergeCell ref="NRS1:NRT1"/>
    <mergeCell ref="NSE1:NSG1"/>
    <mergeCell ref="NSI1:NSJ1"/>
    <mergeCell ref="NSU1:NSW1"/>
    <mergeCell ref="NSY1:NSZ1"/>
    <mergeCell ref="NPS1:NPU1"/>
    <mergeCell ref="NPW1:NPX1"/>
    <mergeCell ref="NQI1:NQK1"/>
    <mergeCell ref="NQM1:NQN1"/>
    <mergeCell ref="NQY1:NRA1"/>
    <mergeCell ref="NRC1:NRD1"/>
    <mergeCell ref="NNW1:NNY1"/>
    <mergeCell ref="NOA1:NOB1"/>
    <mergeCell ref="NOM1:NOO1"/>
    <mergeCell ref="NOQ1:NOR1"/>
    <mergeCell ref="NPC1:NPE1"/>
    <mergeCell ref="NPG1:NPH1"/>
    <mergeCell ref="NMA1:NMC1"/>
    <mergeCell ref="NME1:NMF1"/>
    <mergeCell ref="NMQ1:NMS1"/>
    <mergeCell ref="NMU1:NMV1"/>
    <mergeCell ref="NNG1:NNI1"/>
    <mergeCell ref="NNK1:NNL1"/>
    <mergeCell ref="NKE1:NKG1"/>
    <mergeCell ref="NKI1:NKJ1"/>
    <mergeCell ref="NKU1:NKW1"/>
    <mergeCell ref="NKY1:NKZ1"/>
    <mergeCell ref="NLK1:NLM1"/>
    <mergeCell ref="NLO1:NLP1"/>
    <mergeCell ref="NII1:NIK1"/>
    <mergeCell ref="NIM1:NIN1"/>
    <mergeCell ref="NIY1:NJA1"/>
    <mergeCell ref="NJC1:NJD1"/>
    <mergeCell ref="NJO1:NJQ1"/>
    <mergeCell ref="NJS1:NJT1"/>
    <mergeCell ref="NGM1:NGO1"/>
    <mergeCell ref="NGQ1:NGR1"/>
    <mergeCell ref="NHC1:NHE1"/>
    <mergeCell ref="NHG1:NHH1"/>
    <mergeCell ref="NHS1:NHU1"/>
    <mergeCell ref="NHW1:NHX1"/>
    <mergeCell ref="NEQ1:NES1"/>
    <mergeCell ref="NEU1:NEV1"/>
    <mergeCell ref="NFG1:NFI1"/>
    <mergeCell ref="NFK1:NFL1"/>
    <mergeCell ref="NFW1:NFY1"/>
    <mergeCell ref="NGA1:NGB1"/>
    <mergeCell ref="NCU1:NCW1"/>
    <mergeCell ref="NCY1:NCZ1"/>
    <mergeCell ref="NDK1:NDM1"/>
    <mergeCell ref="NDO1:NDP1"/>
    <mergeCell ref="NEA1:NEC1"/>
    <mergeCell ref="NEE1:NEF1"/>
    <mergeCell ref="NAY1:NBA1"/>
    <mergeCell ref="NBC1:NBD1"/>
    <mergeCell ref="NBO1:NBQ1"/>
    <mergeCell ref="NBS1:NBT1"/>
    <mergeCell ref="NCE1:NCG1"/>
    <mergeCell ref="NCI1:NCJ1"/>
    <mergeCell ref="MZC1:MZE1"/>
    <mergeCell ref="MZG1:MZH1"/>
    <mergeCell ref="MZS1:MZU1"/>
    <mergeCell ref="MZW1:MZX1"/>
    <mergeCell ref="NAI1:NAK1"/>
    <mergeCell ref="NAM1:NAN1"/>
    <mergeCell ref="MXG1:MXI1"/>
    <mergeCell ref="MXK1:MXL1"/>
    <mergeCell ref="MXW1:MXY1"/>
    <mergeCell ref="MYA1:MYB1"/>
    <mergeCell ref="MYM1:MYO1"/>
    <mergeCell ref="MYQ1:MYR1"/>
    <mergeCell ref="MVK1:MVM1"/>
    <mergeCell ref="MVO1:MVP1"/>
    <mergeCell ref="MWA1:MWC1"/>
    <mergeCell ref="MWE1:MWF1"/>
    <mergeCell ref="MWQ1:MWS1"/>
    <mergeCell ref="MWU1:MWV1"/>
    <mergeCell ref="MTO1:MTQ1"/>
    <mergeCell ref="MTS1:MTT1"/>
    <mergeCell ref="MUE1:MUG1"/>
    <mergeCell ref="MUI1:MUJ1"/>
    <mergeCell ref="MUU1:MUW1"/>
    <mergeCell ref="MUY1:MUZ1"/>
    <mergeCell ref="MRS1:MRU1"/>
    <mergeCell ref="MRW1:MRX1"/>
    <mergeCell ref="MSI1:MSK1"/>
    <mergeCell ref="MSM1:MSN1"/>
    <mergeCell ref="MSY1:MTA1"/>
    <mergeCell ref="MTC1:MTD1"/>
    <mergeCell ref="MPW1:MPY1"/>
    <mergeCell ref="MQA1:MQB1"/>
    <mergeCell ref="MQM1:MQO1"/>
    <mergeCell ref="MQQ1:MQR1"/>
    <mergeCell ref="MRC1:MRE1"/>
    <mergeCell ref="MRG1:MRH1"/>
    <mergeCell ref="MOA1:MOC1"/>
    <mergeCell ref="MOE1:MOF1"/>
    <mergeCell ref="MOQ1:MOS1"/>
    <mergeCell ref="MOU1:MOV1"/>
    <mergeCell ref="MPG1:MPI1"/>
    <mergeCell ref="MPK1:MPL1"/>
    <mergeCell ref="MME1:MMG1"/>
    <mergeCell ref="MMI1:MMJ1"/>
    <mergeCell ref="MMU1:MMW1"/>
    <mergeCell ref="MMY1:MMZ1"/>
    <mergeCell ref="MNK1:MNM1"/>
    <mergeCell ref="MNO1:MNP1"/>
    <mergeCell ref="MKI1:MKK1"/>
    <mergeCell ref="MKM1:MKN1"/>
    <mergeCell ref="MKY1:MLA1"/>
    <mergeCell ref="MLC1:MLD1"/>
    <mergeCell ref="MLO1:MLQ1"/>
    <mergeCell ref="MLS1:MLT1"/>
    <mergeCell ref="MIM1:MIO1"/>
    <mergeCell ref="MIQ1:MIR1"/>
    <mergeCell ref="MJC1:MJE1"/>
    <mergeCell ref="MJG1:MJH1"/>
    <mergeCell ref="MJS1:MJU1"/>
    <mergeCell ref="MJW1:MJX1"/>
    <mergeCell ref="MGQ1:MGS1"/>
    <mergeCell ref="MGU1:MGV1"/>
    <mergeCell ref="MHG1:MHI1"/>
    <mergeCell ref="MHK1:MHL1"/>
    <mergeCell ref="MHW1:MHY1"/>
    <mergeCell ref="MIA1:MIB1"/>
    <mergeCell ref="MEU1:MEW1"/>
    <mergeCell ref="MEY1:MEZ1"/>
    <mergeCell ref="MFK1:MFM1"/>
    <mergeCell ref="MFO1:MFP1"/>
    <mergeCell ref="MGA1:MGC1"/>
    <mergeCell ref="MGE1:MGF1"/>
    <mergeCell ref="MCY1:MDA1"/>
    <mergeCell ref="MDC1:MDD1"/>
    <mergeCell ref="MDO1:MDQ1"/>
    <mergeCell ref="MDS1:MDT1"/>
    <mergeCell ref="MEE1:MEG1"/>
    <mergeCell ref="MEI1:MEJ1"/>
    <mergeCell ref="MBC1:MBE1"/>
    <mergeCell ref="MBG1:MBH1"/>
    <mergeCell ref="MBS1:MBU1"/>
    <mergeCell ref="MBW1:MBX1"/>
    <mergeCell ref="MCI1:MCK1"/>
    <mergeCell ref="MCM1:MCN1"/>
    <mergeCell ref="LZG1:LZI1"/>
    <mergeCell ref="LZK1:LZL1"/>
    <mergeCell ref="LZW1:LZY1"/>
    <mergeCell ref="MAA1:MAB1"/>
    <mergeCell ref="MAM1:MAO1"/>
    <mergeCell ref="MAQ1:MAR1"/>
    <mergeCell ref="LXK1:LXM1"/>
    <mergeCell ref="LXO1:LXP1"/>
    <mergeCell ref="LYA1:LYC1"/>
    <mergeCell ref="LYE1:LYF1"/>
    <mergeCell ref="LYQ1:LYS1"/>
    <mergeCell ref="LYU1:LYV1"/>
    <mergeCell ref="LVO1:LVQ1"/>
    <mergeCell ref="LVS1:LVT1"/>
    <mergeCell ref="LWE1:LWG1"/>
    <mergeCell ref="LWI1:LWJ1"/>
    <mergeCell ref="LWU1:LWW1"/>
    <mergeCell ref="LWY1:LWZ1"/>
    <mergeCell ref="LTS1:LTU1"/>
    <mergeCell ref="LTW1:LTX1"/>
    <mergeCell ref="LUI1:LUK1"/>
    <mergeCell ref="LUM1:LUN1"/>
    <mergeCell ref="LUY1:LVA1"/>
    <mergeCell ref="LVC1:LVD1"/>
    <mergeCell ref="LRW1:LRY1"/>
    <mergeCell ref="LSA1:LSB1"/>
    <mergeCell ref="LSM1:LSO1"/>
    <mergeCell ref="LSQ1:LSR1"/>
    <mergeCell ref="LTC1:LTE1"/>
    <mergeCell ref="LTG1:LTH1"/>
    <mergeCell ref="LQA1:LQC1"/>
    <mergeCell ref="LQE1:LQF1"/>
    <mergeCell ref="LQQ1:LQS1"/>
    <mergeCell ref="LQU1:LQV1"/>
    <mergeCell ref="LRG1:LRI1"/>
    <mergeCell ref="LRK1:LRL1"/>
    <mergeCell ref="LOE1:LOG1"/>
    <mergeCell ref="LOI1:LOJ1"/>
    <mergeCell ref="LOU1:LOW1"/>
    <mergeCell ref="LOY1:LOZ1"/>
    <mergeCell ref="LPK1:LPM1"/>
    <mergeCell ref="LPO1:LPP1"/>
    <mergeCell ref="LMI1:LMK1"/>
    <mergeCell ref="LMM1:LMN1"/>
    <mergeCell ref="LMY1:LNA1"/>
    <mergeCell ref="LNC1:LND1"/>
    <mergeCell ref="LNO1:LNQ1"/>
    <mergeCell ref="LNS1:LNT1"/>
    <mergeCell ref="LKM1:LKO1"/>
    <mergeCell ref="LKQ1:LKR1"/>
    <mergeCell ref="LLC1:LLE1"/>
    <mergeCell ref="LLG1:LLH1"/>
    <mergeCell ref="LLS1:LLU1"/>
    <mergeCell ref="LLW1:LLX1"/>
    <mergeCell ref="LIQ1:LIS1"/>
    <mergeCell ref="LIU1:LIV1"/>
    <mergeCell ref="LJG1:LJI1"/>
    <mergeCell ref="LJK1:LJL1"/>
    <mergeCell ref="LJW1:LJY1"/>
    <mergeCell ref="LKA1:LKB1"/>
    <mergeCell ref="LGU1:LGW1"/>
    <mergeCell ref="LGY1:LGZ1"/>
    <mergeCell ref="LHK1:LHM1"/>
    <mergeCell ref="LHO1:LHP1"/>
    <mergeCell ref="LIA1:LIC1"/>
    <mergeCell ref="LIE1:LIF1"/>
    <mergeCell ref="LEY1:LFA1"/>
    <mergeCell ref="LFC1:LFD1"/>
    <mergeCell ref="LFO1:LFQ1"/>
    <mergeCell ref="LFS1:LFT1"/>
    <mergeCell ref="LGE1:LGG1"/>
    <mergeCell ref="LGI1:LGJ1"/>
    <mergeCell ref="LDC1:LDE1"/>
    <mergeCell ref="LDG1:LDH1"/>
    <mergeCell ref="LDS1:LDU1"/>
    <mergeCell ref="LDW1:LDX1"/>
    <mergeCell ref="LEI1:LEK1"/>
    <mergeCell ref="LEM1:LEN1"/>
    <mergeCell ref="LBG1:LBI1"/>
    <mergeCell ref="LBK1:LBL1"/>
    <mergeCell ref="LBW1:LBY1"/>
    <mergeCell ref="LCA1:LCB1"/>
    <mergeCell ref="LCM1:LCO1"/>
    <mergeCell ref="LCQ1:LCR1"/>
    <mergeCell ref="KZK1:KZM1"/>
    <mergeCell ref="KZO1:KZP1"/>
    <mergeCell ref="LAA1:LAC1"/>
    <mergeCell ref="LAE1:LAF1"/>
    <mergeCell ref="LAQ1:LAS1"/>
    <mergeCell ref="LAU1:LAV1"/>
    <mergeCell ref="KXO1:KXQ1"/>
    <mergeCell ref="KXS1:KXT1"/>
    <mergeCell ref="KYE1:KYG1"/>
    <mergeCell ref="KYI1:KYJ1"/>
    <mergeCell ref="KYU1:KYW1"/>
    <mergeCell ref="KYY1:KYZ1"/>
    <mergeCell ref="KVS1:KVU1"/>
    <mergeCell ref="KVW1:KVX1"/>
    <mergeCell ref="KWI1:KWK1"/>
    <mergeCell ref="KWM1:KWN1"/>
    <mergeCell ref="KWY1:KXA1"/>
    <mergeCell ref="KXC1:KXD1"/>
    <mergeCell ref="KTW1:KTY1"/>
    <mergeCell ref="KUA1:KUB1"/>
    <mergeCell ref="KUM1:KUO1"/>
    <mergeCell ref="KUQ1:KUR1"/>
    <mergeCell ref="KVC1:KVE1"/>
    <mergeCell ref="KVG1:KVH1"/>
    <mergeCell ref="KSA1:KSC1"/>
    <mergeCell ref="KSE1:KSF1"/>
    <mergeCell ref="KSQ1:KSS1"/>
    <mergeCell ref="KSU1:KSV1"/>
    <mergeCell ref="KTG1:KTI1"/>
    <mergeCell ref="KTK1:KTL1"/>
    <mergeCell ref="KQE1:KQG1"/>
    <mergeCell ref="KQI1:KQJ1"/>
    <mergeCell ref="KQU1:KQW1"/>
    <mergeCell ref="KQY1:KQZ1"/>
    <mergeCell ref="KRK1:KRM1"/>
    <mergeCell ref="KRO1:KRP1"/>
    <mergeCell ref="KOI1:KOK1"/>
    <mergeCell ref="KOM1:KON1"/>
    <mergeCell ref="KOY1:KPA1"/>
    <mergeCell ref="KPC1:KPD1"/>
    <mergeCell ref="KPO1:KPQ1"/>
    <mergeCell ref="KPS1:KPT1"/>
    <mergeCell ref="KMM1:KMO1"/>
    <mergeCell ref="KMQ1:KMR1"/>
    <mergeCell ref="KNC1:KNE1"/>
    <mergeCell ref="KNG1:KNH1"/>
    <mergeCell ref="KNS1:KNU1"/>
    <mergeCell ref="KNW1:KNX1"/>
    <mergeCell ref="KKQ1:KKS1"/>
    <mergeCell ref="KKU1:KKV1"/>
    <mergeCell ref="KLG1:KLI1"/>
    <mergeCell ref="KLK1:KLL1"/>
    <mergeCell ref="KLW1:KLY1"/>
    <mergeCell ref="KMA1:KMB1"/>
    <mergeCell ref="KIU1:KIW1"/>
    <mergeCell ref="KIY1:KIZ1"/>
    <mergeCell ref="KJK1:KJM1"/>
    <mergeCell ref="KJO1:KJP1"/>
    <mergeCell ref="KKA1:KKC1"/>
    <mergeCell ref="KKE1:KKF1"/>
    <mergeCell ref="KGY1:KHA1"/>
    <mergeCell ref="KHC1:KHD1"/>
    <mergeCell ref="KHO1:KHQ1"/>
    <mergeCell ref="KHS1:KHT1"/>
    <mergeCell ref="KIE1:KIG1"/>
    <mergeCell ref="KII1:KIJ1"/>
    <mergeCell ref="KFC1:KFE1"/>
    <mergeCell ref="KFG1:KFH1"/>
    <mergeCell ref="KFS1:KFU1"/>
    <mergeCell ref="KFW1:KFX1"/>
    <mergeCell ref="KGI1:KGK1"/>
    <mergeCell ref="KGM1:KGN1"/>
    <mergeCell ref="KDG1:KDI1"/>
    <mergeCell ref="KDK1:KDL1"/>
    <mergeCell ref="KDW1:KDY1"/>
    <mergeCell ref="KEA1:KEB1"/>
    <mergeCell ref="KEM1:KEO1"/>
    <mergeCell ref="KEQ1:KER1"/>
    <mergeCell ref="KBK1:KBM1"/>
    <mergeCell ref="KBO1:KBP1"/>
    <mergeCell ref="KCA1:KCC1"/>
    <mergeCell ref="KCE1:KCF1"/>
    <mergeCell ref="KCQ1:KCS1"/>
    <mergeCell ref="KCU1:KCV1"/>
    <mergeCell ref="JZO1:JZQ1"/>
    <mergeCell ref="JZS1:JZT1"/>
    <mergeCell ref="KAE1:KAG1"/>
    <mergeCell ref="KAI1:KAJ1"/>
    <mergeCell ref="KAU1:KAW1"/>
    <mergeCell ref="KAY1:KAZ1"/>
    <mergeCell ref="JXS1:JXU1"/>
    <mergeCell ref="JXW1:JXX1"/>
    <mergeCell ref="JYI1:JYK1"/>
    <mergeCell ref="JYM1:JYN1"/>
    <mergeCell ref="JYY1:JZA1"/>
    <mergeCell ref="JZC1:JZD1"/>
    <mergeCell ref="JVW1:JVY1"/>
    <mergeCell ref="JWA1:JWB1"/>
    <mergeCell ref="JWM1:JWO1"/>
    <mergeCell ref="JWQ1:JWR1"/>
    <mergeCell ref="JXC1:JXE1"/>
    <mergeCell ref="JXG1:JXH1"/>
    <mergeCell ref="JUA1:JUC1"/>
    <mergeCell ref="JUE1:JUF1"/>
    <mergeCell ref="JUQ1:JUS1"/>
    <mergeCell ref="JUU1:JUV1"/>
    <mergeCell ref="JVG1:JVI1"/>
    <mergeCell ref="JVK1:JVL1"/>
    <mergeCell ref="JSE1:JSG1"/>
    <mergeCell ref="JSI1:JSJ1"/>
    <mergeCell ref="JSU1:JSW1"/>
    <mergeCell ref="JSY1:JSZ1"/>
    <mergeCell ref="JTK1:JTM1"/>
    <mergeCell ref="JTO1:JTP1"/>
    <mergeCell ref="JQI1:JQK1"/>
    <mergeCell ref="JQM1:JQN1"/>
    <mergeCell ref="JQY1:JRA1"/>
    <mergeCell ref="JRC1:JRD1"/>
    <mergeCell ref="JRO1:JRQ1"/>
    <mergeCell ref="JRS1:JRT1"/>
    <mergeCell ref="JOM1:JOO1"/>
    <mergeCell ref="JOQ1:JOR1"/>
    <mergeCell ref="JPC1:JPE1"/>
    <mergeCell ref="JPG1:JPH1"/>
    <mergeCell ref="JPS1:JPU1"/>
    <mergeCell ref="JPW1:JPX1"/>
    <mergeCell ref="JMQ1:JMS1"/>
    <mergeCell ref="JMU1:JMV1"/>
    <mergeCell ref="JNG1:JNI1"/>
    <mergeCell ref="JNK1:JNL1"/>
    <mergeCell ref="JNW1:JNY1"/>
    <mergeCell ref="JOA1:JOB1"/>
    <mergeCell ref="JKU1:JKW1"/>
    <mergeCell ref="JKY1:JKZ1"/>
    <mergeCell ref="JLK1:JLM1"/>
    <mergeCell ref="JLO1:JLP1"/>
    <mergeCell ref="JMA1:JMC1"/>
    <mergeCell ref="JME1:JMF1"/>
    <mergeCell ref="JIY1:JJA1"/>
    <mergeCell ref="JJC1:JJD1"/>
    <mergeCell ref="JJO1:JJQ1"/>
    <mergeCell ref="JJS1:JJT1"/>
    <mergeCell ref="JKE1:JKG1"/>
    <mergeCell ref="JKI1:JKJ1"/>
    <mergeCell ref="JHC1:JHE1"/>
    <mergeCell ref="JHG1:JHH1"/>
    <mergeCell ref="JHS1:JHU1"/>
    <mergeCell ref="JHW1:JHX1"/>
    <mergeCell ref="JII1:JIK1"/>
    <mergeCell ref="JIM1:JIN1"/>
    <mergeCell ref="JFG1:JFI1"/>
    <mergeCell ref="JFK1:JFL1"/>
    <mergeCell ref="JFW1:JFY1"/>
    <mergeCell ref="JGA1:JGB1"/>
    <mergeCell ref="JGM1:JGO1"/>
    <mergeCell ref="JGQ1:JGR1"/>
    <mergeCell ref="JDK1:JDM1"/>
    <mergeCell ref="JDO1:JDP1"/>
    <mergeCell ref="JEA1:JEC1"/>
    <mergeCell ref="JEE1:JEF1"/>
    <mergeCell ref="JEQ1:JES1"/>
    <mergeCell ref="JEU1:JEV1"/>
    <mergeCell ref="JBO1:JBQ1"/>
    <mergeCell ref="JBS1:JBT1"/>
    <mergeCell ref="JCE1:JCG1"/>
    <mergeCell ref="JCI1:JCJ1"/>
    <mergeCell ref="JCU1:JCW1"/>
    <mergeCell ref="JCY1:JCZ1"/>
    <mergeCell ref="IZS1:IZU1"/>
    <mergeCell ref="IZW1:IZX1"/>
    <mergeCell ref="JAI1:JAK1"/>
    <mergeCell ref="JAM1:JAN1"/>
    <mergeCell ref="JAY1:JBA1"/>
    <mergeCell ref="JBC1:JBD1"/>
    <mergeCell ref="IXW1:IXY1"/>
    <mergeCell ref="IYA1:IYB1"/>
    <mergeCell ref="IYM1:IYO1"/>
    <mergeCell ref="IYQ1:IYR1"/>
    <mergeCell ref="IZC1:IZE1"/>
    <mergeCell ref="IZG1:IZH1"/>
    <mergeCell ref="IWA1:IWC1"/>
    <mergeCell ref="IWE1:IWF1"/>
    <mergeCell ref="IWQ1:IWS1"/>
    <mergeCell ref="IWU1:IWV1"/>
    <mergeCell ref="IXG1:IXI1"/>
    <mergeCell ref="IXK1:IXL1"/>
    <mergeCell ref="IUE1:IUG1"/>
    <mergeCell ref="IUI1:IUJ1"/>
    <mergeCell ref="IUU1:IUW1"/>
    <mergeCell ref="IUY1:IUZ1"/>
    <mergeCell ref="IVK1:IVM1"/>
    <mergeCell ref="IVO1:IVP1"/>
    <mergeCell ref="ISI1:ISK1"/>
    <mergeCell ref="ISM1:ISN1"/>
    <mergeCell ref="ISY1:ITA1"/>
    <mergeCell ref="ITC1:ITD1"/>
    <mergeCell ref="ITO1:ITQ1"/>
    <mergeCell ref="ITS1:ITT1"/>
    <mergeCell ref="IQM1:IQO1"/>
    <mergeCell ref="IQQ1:IQR1"/>
    <mergeCell ref="IRC1:IRE1"/>
    <mergeCell ref="IRG1:IRH1"/>
    <mergeCell ref="IRS1:IRU1"/>
    <mergeCell ref="IRW1:IRX1"/>
    <mergeCell ref="IOQ1:IOS1"/>
    <mergeCell ref="IOU1:IOV1"/>
    <mergeCell ref="IPG1:IPI1"/>
    <mergeCell ref="IPK1:IPL1"/>
    <mergeCell ref="IPW1:IPY1"/>
    <mergeCell ref="IQA1:IQB1"/>
    <mergeCell ref="IMU1:IMW1"/>
    <mergeCell ref="IMY1:IMZ1"/>
    <mergeCell ref="INK1:INM1"/>
    <mergeCell ref="INO1:INP1"/>
    <mergeCell ref="IOA1:IOC1"/>
    <mergeCell ref="IOE1:IOF1"/>
    <mergeCell ref="IKY1:ILA1"/>
    <mergeCell ref="ILC1:ILD1"/>
    <mergeCell ref="ILO1:ILQ1"/>
    <mergeCell ref="ILS1:ILT1"/>
    <mergeCell ref="IME1:IMG1"/>
    <mergeCell ref="IMI1:IMJ1"/>
    <mergeCell ref="IJC1:IJE1"/>
    <mergeCell ref="IJG1:IJH1"/>
    <mergeCell ref="IJS1:IJU1"/>
    <mergeCell ref="IJW1:IJX1"/>
    <mergeCell ref="IKI1:IKK1"/>
    <mergeCell ref="IKM1:IKN1"/>
    <mergeCell ref="IHG1:IHI1"/>
    <mergeCell ref="IHK1:IHL1"/>
    <mergeCell ref="IHW1:IHY1"/>
    <mergeCell ref="IIA1:IIB1"/>
    <mergeCell ref="IIM1:IIO1"/>
    <mergeCell ref="IIQ1:IIR1"/>
    <mergeCell ref="IFK1:IFM1"/>
    <mergeCell ref="IFO1:IFP1"/>
    <mergeCell ref="IGA1:IGC1"/>
    <mergeCell ref="IGE1:IGF1"/>
    <mergeCell ref="IGQ1:IGS1"/>
    <mergeCell ref="IGU1:IGV1"/>
    <mergeCell ref="IDO1:IDQ1"/>
    <mergeCell ref="IDS1:IDT1"/>
    <mergeCell ref="IEE1:IEG1"/>
    <mergeCell ref="IEI1:IEJ1"/>
    <mergeCell ref="IEU1:IEW1"/>
    <mergeCell ref="IEY1:IEZ1"/>
    <mergeCell ref="IBS1:IBU1"/>
    <mergeCell ref="IBW1:IBX1"/>
    <mergeCell ref="ICI1:ICK1"/>
    <mergeCell ref="ICM1:ICN1"/>
    <mergeCell ref="ICY1:IDA1"/>
    <mergeCell ref="IDC1:IDD1"/>
    <mergeCell ref="HZW1:HZY1"/>
    <mergeCell ref="IAA1:IAB1"/>
    <mergeCell ref="IAM1:IAO1"/>
    <mergeCell ref="IAQ1:IAR1"/>
    <mergeCell ref="IBC1:IBE1"/>
    <mergeCell ref="IBG1:IBH1"/>
    <mergeCell ref="HYA1:HYC1"/>
    <mergeCell ref="HYE1:HYF1"/>
    <mergeCell ref="HYQ1:HYS1"/>
    <mergeCell ref="HYU1:HYV1"/>
    <mergeCell ref="HZG1:HZI1"/>
    <mergeCell ref="HZK1:HZL1"/>
    <mergeCell ref="HWE1:HWG1"/>
    <mergeCell ref="HWI1:HWJ1"/>
    <mergeCell ref="HWU1:HWW1"/>
    <mergeCell ref="HWY1:HWZ1"/>
    <mergeCell ref="HXK1:HXM1"/>
    <mergeCell ref="HXO1:HXP1"/>
    <mergeCell ref="HUI1:HUK1"/>
    <mergeCell ref="HUM1:HUN1"/>
    <mergeCell ref="HUY1:HVA1"/>
    <mergeCell ref="HVC1:HVD1"/>
    <mergeCell ref="HVO1:HVQ1"/>
    <mergeCell ref="HVS1:HVT1"/>
    <mergeCell ref="HSM1:HSO1"/>
    <mergeCell ref="HSQ1:HSR1"/>
    <mergeCell ref="HTC1:HTE1"/>
    <mergeCell ref="HTG1:HTH1"/>
    <mergeCell ref="HTS1:HTU1"/>
    <mergeCell ref="HTW1:HTX1"/>
    <mergeCell ref="HQQ1:HQS1"/>
    <mergeCell ref="HQU1:HQV1"/>
    <mergeCell ref="HRG1:HRI1"/>
    <mergeCell ref="HRK1:HRL1"/>
    <mergeCell ref="HRW1:HRY1"/>
    <mergeCell ref="HSA1:HSB1"/>
    <mergeCell ref="HOU1:HOW1"/>
    <mergeCell ref="HOY1:HOZ1"/>
    <mergeCell ref="HPK1:HPM1"/>
    <mergeCell ref="HPO1:HPP1"/>
    <mergeCell ref="HQA1:HQC1"/>
    <mergeCell ref="HQE1:HQF1"/>
    <mergeCell ref="HMY1:HNA1"/>
    <mergeCell ref="HNC1:HND1"/>
    <mergeCell ref="HNO1:HNQ1"/>
    <mergeCell ref="HNS1:HNT1"/>
    <mergeCell ref="HOE1:HOG1"/>
    <mergeCell ref="HOI1:HOJ1"/>
    <mergeCell ref="HLC1:HLE1"/>
    <mergeCell ref="HLG1:HLH1"/>
    <mergeCell ref="HLS1:HLU1"/>
    <mergeCell ref="HLW1:HLX1"/>
    <mergeCell ref="HMI1:HMK1"/>
    <mergeCell ref="HMM1:HMN1"/>
    <mergeCell ref="HJG1:HJI1"/>
    <mergeCell ref="HJK1:HJL1"/>
    <mergeCell ref="HJW1:HJY1"/>
    <mergeCell ref="HKA1:HKB1"/>
    <mergeCell ref="HKM1:HKO1"/>
    <mergeCell ref="HKQ1:HKR1"/>
    <mergeCell ref="HHK1:HHM1"/>
    <mergeCell ref="HHO1:HHP1"/>
    <mergeCell ref="HIA1:HIC1"/>
    <mergeCell ref="HIE1:HIF1"/>
    <mergeCell ref="HIQ1:HIS1"/>
    <mergeCell ref="HIU1:HIV1"/>
    <mergeCell ref="HFO1:HFQ1"/>
    <mergeCell ref="HFS1:HFT1"/>
    <mergeCell ref="HGE1:HGG1"/>
    <mergeCell ref="HGI1:HGJ1"/>
    <mergeCell ref="HGU1:HGW1"/>
    <mergeCell ref="HGY1:HGZ1"/>
    <mergeCell ref="HDS1:HDU1"/>
    <mergeCell ref="HDW1:HDX1"/>
    <mergeCell ref="HEI1:HEK1"/>
    <mergeCell ref="HEM1:HEN1"/>
    <mergeCell ref="HEY1:HFA1"/>
    <mergeCell ref="HFC1:HFD1"/>
    <mergeCell ref="HBW1:HBY1"/>
    <mergeCell ref="HCA1:HCB1"/>
    <mergeCell ref="HCM1:HCO1"/>
    <mergeCell ref="HCQ1:HCR1"/>
    <mergeCell ref="HDC1:HDE1"/>
    <mergeCell ref="HDG1:HDH1"/>
    <mergeCell ref="HAA1:HAC1"/>
    <mergeCell ref="HAE1:HAF1"/>
    <mergeCell ref="HAQ1:HAS1"/>
    <mergeCell ref="HAU1:HAV1"/>
    <mergeCell ref="HBG1:HBI1"/>
    <mergeCell ref="HBK1:HBL1"/>
    <mergeCell ref="GYE1:GYG1"/>
    <mergeCell ref="GYI1:GYJ1"/>
    <mergeCell ref="GYU1:GYW1"/>
    <mergeCell ref="GYY1:GYZ1"/>
    <mergeCell ref="GZK1:GZM1"/>
    <mergeCell ref="GZO1:GZP1"/>
    <mergeCell ref="GWI1:GWK1"/>
    <mergeCell ref="GWM1:GWN1"/>
    <mergeCell ref="GWY1:GXA1"/>
    <mergeCell ref="GXC1:GXD1"/>
    <mergeCell ref="GXO1:GXQ1"/>
    <mergeCell ref="GXS1:GXT1"/>
    <mergeCell ref="GUM1:GUO1"/>
    <mergeCell ref="GUQ1:GUR1"/>
    <mergeCell ref="GVC1:GVE1"/>
    <mergeCell ref="GVG1:GVH1"/>
    <mergeCell ref="GVS1:GVU1"/>
    <mergeCell ref="GVW1:GVX1"/>
    <mergeCell ref="GSQ1:GSS1"/>
    <mergeCell ref="GSU1:GSV1"/>
    <mergeCell ref="GTG1:GTI1"/>
    <mergeCell ref="GTK1:GTL1"/>
    <mergeCell ref="GTW1:GTY1"/>
    <mergeCell ref="GUA1:GUB1"/>
    <mergeCell ref="GQU1:GQW1"/>
    <mergeCell ref="GQY1:GQZ1"/>
    <mergeCell ref="GRK1:GRM1"/>
    <mergeCell ref="GRO1:GRP1"/>
    <mergeCell ref="GSA1:GSC1"/>
    <mergeCell ref="GSE1:GSF1"/>
    <mergeCell ref="GOY1:GPA1"/>
    <mergeCell ref="GPC1:GPD1"/>
    <mergeCell ref="GPO1:GPQ1"/>
    <mergeCell ref="GPS1:GPT1"/>
    <mergeCell ref="GQE1:GQG1"/>
    <mergeCell ref="GQI1:GQJ1"/>
    <mergeCell ref="GNC1:GNE1"/>
    <mergeCell ref="GNG1:GNH1"/>
    <mergeCell ref="GNS1:GNU1"/>
    <mergeCell ref="GNW1:GNX1"/>
    <mergeCell ref="GOI1:GOK1"/>
    <mergeCell ref="GOM1:GON1"/>
    <mergeCell ref="GLG1:GLI1"/>
    <mergeCell ref="GLK1:GLL1"/>
    <mergeCell ref="GLW1:GLY1"/>
    <mergeCell ref="GMA1:GMB1"/>
    <mergeCell ref="GMM1:GMO1"/>
    <mergeCell ref="GMQ1:GMR1"/>
    <mergeCell ref="GJK1:GJM1"/>
    <mergeCell ref="GJO1:GJP1"/>
    <mergeCell ref="GKA1:GKC1"/>
    <mergeCell ref="GKE1:GKF1"/>
    <mergeCell ref="GKQ1:GKS1"/>
    <mergeCell ref="GKU1:GKV1"/>
    <mergeCell ref="GHO1:GHQ1"/>
    <mergeCell ref="GHS1:GHT1"/>
    <mergeCell ref="GIE1:GIG1"/>
    <mergeCell ref="GII1:GIJ1"/>
    <mergeCell ref="GIU1:GIW1"/>
    <mergeCell ref="GIY1:GIZ1"/>
    <mergeCell ref="GFS1:GFU1"/>
    <mergeCell ref="GFW1:GFX1"/>
    <mergeCell ref="GGI1:GGK1"/>
    <mergeCell ref="GGM1:GGN1"/>
    <mergeCell ref="GGY1:GHA1"/>
    <mergeCell ref="GHC1:GHD1"/>
    <mergeCell ref="GDW1:GDY1"/>
    <mergeCell ref="GEA1:GEB1"/>
    <mergeCell ref="GEM1:GEO1"/>
    <mergeCell ref="GEQ1:GER1"/>
    <mergeCell ref="GFC1:GFE1"/>
    <mergeCell ref="GFG1:GFH1"/>
    <mergeCell ref="GCA1:GCC1"/>
    <mergeCell ref="GCE1:GCF1"/>
    <mergeCell ref="GCQ1:GCS1"/>
    <mergeCell ref="GCU1:GCV1"/>
    <mergeCell ref="GDG1:GDI1"/>
    <mergeCell ref="GDK1:GDL1"/>
    <mergeCell ref="GAE1:GAG1"/>
    <mergeCell ref="GAI1:GAJ1"/>
    <mergeCell ref="GAU1:GAW1"/>
    <mergeCell ref="GAY1:GAZ1"/>
    <mergeCell ref="GBK1:GBM1"/>
    <mergeCell ref="GBO1:GBP1"/>
    <mergeCell ref="FYI1:FYK1"/>
    <mergeCell ref="FYM1:FYN1"/>
    <mergeCell ref="FYY1:FZA1"/>
    <mergeCell ref="FZC1:FZD1"/>
    <mergeCell ref="FZO1:FZQ1"/>
    <mergeCell ref="FZS1:FZT1"/>
    <mergeCell ref="FWM1:FWO1"/>
    <mergeCell ref="FWQ1:FWR1"/>
    <mergeCell ref="FXC1:FXE1"/>
    <mergeCell ref="FXG1:FXH1"/>
    <mergeCell ref="FXS1:FXU1"/>
    <mergeCell ref="FXW1:FXX1"/>
    <mergeCell ref="FUQ1:FUS1"/>
    <mergeCell ref="FUU1:FUV1"/>
    <mergeCell ref="FVG1:FVI1"/>
    <mergeCell ref="FVK1:FVL1"/>
    <mergeCell ref="FVW1:FVY1"/>
    <mergeCell ref="FWA1:FWB1"/>
    <mergeCell ref="FSU1:FSW1"/>
    <mergeCell ref="FSY1:FSZ1"/>
    <mergeCell ref="FTK1:FTM1"/>
    <mergeCell ref="FTO1:FTP1"/>
    <mergeCell ref="FUA1:FUC1"/>
    <mergeCell ref="FUE1:FUF1"/>
    <mergeCell ref="FQY1:FRA1"/>
    <mergeCell ref="FRC1:FRD1"/>
    <mergeCell ref="FRO1:FRQ1"/>
    <mergeCell ref="FRS1:FRT1"/>
    <mergeCell ref="FSE1:FSG1"/>
    <mergeCell ref="FSI1:FSJ1"/>
    <mergeCell ref="FPC1:FPE1"/>
    <mergeCell ref="FPG1:FPH1"/>
    <mergeCell ref="FPS1:FPU1"/>
    <mergeCell ref="FPW1:FPX1"/>
    <mergeCell ref="FQI1:FQK1"/>
    <mergeCell ref="FQM1:FQN1"/>
    <mergeCell ref="FNG1:FNI1"/>
    <mergeCell ref="FNK1:FNL1"/>
    <mergeCell ref="FNW1:FNY1"/>
    <mergeCell ref="FOA1:FOB1"/>
    <mergeCell ref="FOM1:FOO1"/>
    <mergeCell ref="FOQ1:FOR1"/>
    <mergeCell ref="FLK1:FLM1"/>
    <mergeCell ref="FLO1:FLP1"/>
    <mergeCell ref="FMA1:FMC1"/>
    <mergeCell ref="FME1:FMF1"/>
    <mergeCell ref="FMQ1:FMS1"/>
    <mergeCell ref="FMU1:FMV1"/>
    <mergeCell ref="FJO1:FJQ1"/>
    <mergeCell ref="FJS1:FJT1"/>
    <mergeCell ref="FKE1:FKG1"/>
    <mergeCell ref="FKI1:FKJ1"/>
    <mergeCell ref="FKU1:FKW1"/>
    <mergeCell ref="FKY1:FKZ1"/>
    <mergeCell ref="FHS1:FHU1"/>
    <mergeCell ref="FHW1:FHX1"/>
    <mergeCell ref="FII1:FIK1"/>
    <mergeCell ref="FIM1:FIN1"/>
    <mergeCell ref="FIY1:FJA1"/>
    <mergeCell ref="FJC1:FJD1"/>
    <mergeCell ref="FFW1:FFY1"/>
    <mergeCell ref="FGA1:FGB1"/>
    <mergeCell ref="FGM1:FGO1"/>
    <mergeCell ref="FGQ1:FGR1"/>
    <mergeCell ref="FHC1:FHE1"/>
    <mergeCell ref="FHG1:FHH1"/>
    <mergeCell ref="FEA1:FEC1"/>
    <mergeCell ref="FEE1:FEF1"/>
    <mergeCell ref="FEQ1:FES1"/>
    <mergeCell ref="FEU1:FEV1"/>
    <mergeCell ref="FFG1:FFI1"/>
    <mergeCell ref="FFK1:FFL1"/>
    <mergeCell ref="FCE1:FCG1"/>
    <mergeCell ref="FCI1:FCJ1"/>
    <mergeCell ref="FCU1:FCW1"/>
    <mergeCell ref="FCY1:FCZ1"/>
    <mergeCell ref="FDK1:FDM1"/>
    <mergeCell ref="FDO1:FDP1"/>
    <mergeCell ref="FAI1:FAK1"/>
    <mergeCell ref="FAM1:FAN1"/>
    <mergeCell ref="FAY1:FBA1"/>
    <mergeCell ref="FBC1:FBD1"/>
    <mergeCell ref="FBO1:FBQ1"/>
    <mergeCell ref="FBS1:FBT1"/>
    <mergeCell ref="EYM1:EYO1"/>
    <mergeCell ref="EYQ1:EYR1"/>
    <mergeCell ref="EZC1:EZE1"/>
    <mergeCell ref="EZG1:EZH1"/>
    <mergeCell ref="EZS1:EZU1"/>
    <mergeCell ref="EZW1:EZX1"/>
    <mergeCell ref="EWQ1:EWS1"/>
    <mergeCell ref="EWU1:EWV1"/>
    <mergeCell ref="EXG1:EXI1"/>
    <mergeCell ref="EXK1:EXL1"/>
    <mergeCell ref="EXW1:EXY1"/>
    <mergeCell ref="EYA1:EYB1"/>
    <mergeCell ref="EUU1:EUW1"/>
    <mergeCell ref="EUY1:EUZ1"/>
    <mergeCell ref="EVK1:EVM1"/>
    <mergeCell ref="EVO1:EVP1"/>
    <mergeCell ref="EWA1:EWC1"/>
    <mergeCell ref="EWE1:EWF1"/>
    <mergeCell ref="ESY1:ETA1"/>
    <mergeCell ref="ETC1:ETD1"/>
    <mergeCell ref="ETO1:ETQ1"/>
    <mergeCell ref="ETS1:ETT1"/>
    <mergeCell ref="EUE1:EUG1"/>
    <mergeCell ref="EUI1:EUJ1"/>
    <mergeCell ref="ERC1:ERE1"/>
    <mergeCell ref="ERG1:ERH1"/>
    <mergeCell ref="ERS1:ERU1"/>
    <mergeCell ref="ERW1:ERX1"/>
    <mergeCell ref="ESI1:ESK1"/>
    <mergeCell ref="ESM1:ESN1"/>
    <mergeCell ref="EPG1:EPI1"/>
    <mergeCell ref="EPK1:EPL1"/>
    <mergeCell ref="EPW1:EPY1"/>
    <mergeCell ref="EQA1:EQB1"/>
    <mergeCell ref="EQM1:EQO1"/>
    <mergeCell ref="EQQ1:EQR1"/>
    <mergeCell ref="ENK1:ENM1"/>
    <mergeCell ref="ENO1:ENP1"/>
    <mergeCell ref="EOA1:EOC1"/>
    <mergeCell ref="EOE1:EOF1"/>
    <mergeCell ref="EOQ1:EOS1"/>
    <mergeCell ref="EOU1:EOV1"/>
    <mergeCell ref="ELO1:ELQ1"/>
    <mergeCell ref="ELS1:ELT1"/>
    <mergeCell ref="EME1:EMG1"/>
    <mergeCell ref="EMI1:EMJ1"/>
    <mergeCell ref="EMU1:EMW1"/>
    <mergeCell ref="EMY1:EMZ1"/>
    <mergeCell ref="EJS1:EJU1"/>
    <mergeCell ref="EJW1:EJX1"/>
    <mergeCell ref="EKI1:EKK1"/>
    <mergeCell ref="EKM1:EKN1"/>
    <mergeCell ref="EKY1:ELA1"/>
    <mergeCell ref="ELC1:ELD1"/>
    <mergeCell ref="EHW1:EHY1"/>
    <mergeCell ref="EIA1:EIB1"/>
    <mergeCell ref="EIM1:EIO1"/>
    <mergeCell ref="EIQ1:EIR1"/>
    <mergeCell ref="EJC1:EJE1"/>
    <mergeCell ref="EJG1:EJH1"/>
    <mergeCell ref="EGA1:EGC1"/>
    <mergeCell ref="EGE1:EGF1"/>
    <mergeCell ref="EGQ1:EGS1"/>
    <mergeCell ref="EGU1:EGV1"/>
    <mergeCell ref="EHG1:EHI1"/>
    <mergeCell ref="EHK1:EHL1"/>
    <mergeCell ref="EEE1:EEG1"/>
    <mergeCell ref="EEI1:EEJ1"/>
    <mergeCell ref="EEU1:EEW1"/>
    <mergeCell ref="EEY1:EEZ1"/>
    <mergeCell ref="EFK1:EFM1"/>
    <mergeCell ref="EFO1:EFP1"/>
    <mergeCell ref="ECI1:ECK1"/>
    <mergeCell ref="ECM1:ECN1"/>
    <mergeCell ref="ECY1:EDA1"/>
    <mergeCell ref="EDC1:EDD1"/>
    <mergeCell ref="EDO1:EDQ1"/>
    <mergeCell ref="EDS1:EDT1"/>
    <mergeCell ref="EAM1:EAO1"/>
    <mergeCell ref="EAQ1:EAR1"/>
    <mergeCell ref="EBC1:EBE1"/>
    <mergeCell ref="EBG1:EBH1"/>
    <mergeCell ref="EBS1:EBU1"/>
    <mergeCell ref="EBW1:EBX1"/>
    <mergeCell ref="DYQ1:DYS1"/>
    <mergeCell ref="DYU1:DYV1"/>
    <mergeCell ref="DZG1:DZI1"/>
    <mergeCell ref="DZK1:DZL1"/>
    <mergeCell ref="DZW1:DZY1"/>
    <mergeCell ref="EAA1:EAB1"/>
    <mergeCell ref="DWU1:DWW1"/>
    <mergeCell ref="DWY1:DWZ1"/>
    <mergeCell ref="DXK1:DXM1"/>
    <mergeCell ref="DXO1:DXP1"/>
    <mergeCell ref="DYA1:DYC1"/>
    <mergeCell ref="DYE1:DYF1"/>
    <mergeCell ref="DUY1:DVA1"/>
    <mergeCell ref="DVC1:DVD1"/>
    <mergeCell ref="DVO1:DVQ1"/>
    <mergeCell ref="DVS1:DVT1"/>
    <mergeCell ref="DWE1:DWG1"/>
    <mergeCell ref="DWI1:DWJ1"/>
    <mergeCell ref="DTC1:DTE1"/>
    <mergeCell ref="DTG1:DTH1"/>
    <mergeCell ref="DTS1:DTU1"/>
    <mergeCell ref="DTW1:DTX1"/>
    <mergeCell ref="DUI1:DUK1"/>
    <mergeCell ref="DUM1:DUN1"/>
    <mergeCell ref="DRG1:DRI1"/>
    <mergeCell ref="DRK1:DRL1"/>
    <mergeCell ref="DRW1:DRY1"/>
    <mergeCell ref="DSA1:DSB1"/>
    <mergeCell ref="DSM1:DSO1"/>
    <mergeCell ref="DSQ1:DSR1"/>
    <mergeCell ref="DPK1:DPM1"/>
    <mergeCell ref="DPO1:DPP1"/>
    <mergeCell ref="DQA1:DQC1"/>
    <mergeCell ref="DQE1:DQF1"/>
    <mergeCell ref="DQQ1:DQS1"/>
    <mergeCell ref="DQU1:DQV1"/>
    <mergeCell ref="DNO1:DNQ1"/>
    <mergeCell ref="DNS1:DNT1"/>
    <mergeCell ref="DOE1:DOG1"/>
    <mergeCell ref="DOI1:DOJ1"/>
    <mergeCell ref="DOU1:DOW1"/>
    <mergeCell ref="DOY1:DOZ1"/>
    <mergeCell ref="DLS1:DLU1"/>
    <mergeCell ref="DLW1:DLX1"/>
    <mergeCell ref="DMI1:DMK1"/>
    <mergeCell ref="DMM1:DMN1"/>
    <mergeCell ref="DMY1:DNA1"/>
    <mergeCell ref="DNC1:DND1"/>
    <mergeCell ref="DJW1:DJY1"/>
    <mergeCell ref="DKA1:DKB1"/>
    <mergeCell ref="DKM1:DKO1"/>
    <mergeCell ref="DKQ1:DKR1"/>
    <mergeCell ref="DLC1:DLE1"/>
    <mergeCell ref="DLG1:DLH1"/>
    <mergeCell ref="DIA1:DIC1"/>
    <mergeCell ref="DIE1:DIF1"/>
    <mergeCell ref="DIQ1:DIS1"/>
    <mergeCell ref="DIU1:DIV1"/>
    <mergeCell ref="DJG1:DJI1"/>
    <mergeCell ref="DJK1:DJL1"/>
    <mergeCell ref="DGE1:DGG1"/>
    <mergeCell ref="DGI1:DGJ1"/>
    <mergeCell ref="DGU1:DGW1"/>
    <mergeCell ref="DGY1:DGZ1"/>
    <mergeCell ref="DHK1:DHM1"/>
    <mergeCell ref="DHO1:DHP1"/>
    <mergeCell ref="DEI1:DEK1"/>
    <mergeCell ref="DEM1:DEN1"/>
    <mergeCell ref="DEY1:DFA1"/>
    <mergeCell ref="DFC1:DFD1"/>
    <mergeCell ref="DFO1:DFQ1"/>
    <mergeCell ref="DFS1:DFT1"/>
    <mergeCell ref="DCM1:DCO1"/>
    <mergeCell ref="DCQ1:DCR1"/>
    <mergeCell ref="DDC1:DDE1"/>
    <mergeCell ref="DDG1:DDH1"/>
    <mergeCell ref="DDS1:DDU1"/>
    <mergeCell ref="DDW1:DDX1"/>
    <mergeCell ref="DAQ1:DAS1"/>
    <mergeCell ref="DAU1:DAV1"/>
    <mergeCell ref="DBG1:DBI1"/>
    <mergeCell ref="DBK1:DBL1"/>
    <mergeCell ref="DBW1:DBY1"/>
    <mergeCell ref="DCA1:DCB1"/>
    <mergeCell ref="CYU1:CYW1"/>
    <mergeCell ref="CYY1:CYZ1"/>
    <mergeCell ref="CZK1:CZM1"/>
    <mergeCell ref="CZO1:CZP1"/>
    <mergeCell ref="DAA1:DAC1"/>
    <mergeCell ref="DAE1:DAF1"/>
    <mergeCell ref="CWY1:CXA1"/>
    <mergeCell ref="CXC1:CXD1"/>
    <mergeCell ref="CXO1:CXQ1"/>
    <mergeCell ref="CXS1:CXT1"/>
    <mergeCell ref="CYE1:CYG1"/>
    <mergeCell ref="CYI1:CYJ1"/>
    <mergeCell ref="CVC1:CVE1"/>
    <mergeCell ref="CVG1:CVH1"/>
    <mergeCell ref="CVS1:CVU1"/>
    <mergeCell ref="CVW1:CVX1"/>
    <mergeCell ref="CWI1:CWK1"/>
    <mergeCell ref="CWM1:CWN1"/>
    <mergeCell ref="CTG1:CTI1"/>
    <mergeCell ref="CTK1:CTL1"/>
    <mergeCell ref="CTW1:CTY1"/>
    <mergeCell ref="CUA1:CUB1"/>
    <mergeCell ref="CUM1:CUO1"/>
    <mergeCell ref="CUQ1:CUR1"/>
    <mergeCell ref="CRK1:CRM1"/>
    <mergeCell ref="CRO1:CRP1"/>
    <mergeCell ref="CSA1:CSC1"/>
    <mergeCell ref="CSE1:CSF1"/>
    <mergeCell ref="CSQ1:CSS1"/>
    <mergeCell ref="CSU1:CSV1"/>
    <mergeCell ref="CPO1:CPQ1"/>
    <mergeCell ref="CPS1:CPT1"/>
    <mergeCell ref="CQE1:CQG1"/>
    <mergeCell ref="CQI1:CQJ1"/>
    <mergeCell ref="CQU1:CQW1"/>
    <mergeCell ref="CQY1:CQZ1"/>
    <mergeCell ref="CNS1:CNU1"/>
    <mergeCell ref="CNW1:CNX1"/>
    <mergeCell ref="COI1:COK1"/>
    <mergeCell ref="COM1:CON1"/>
    <mergeCell ref="COY1:CPA1"/>
    <mergeCell ref="CPC1:CPD1"/>
    <mergeCell ref="CLW1:CLY1"/>
    <mergeCell ref="CMA1:CMB1"/>
    <mergeCell ref="CMM1:CMO1"/>
    <mergeCell ref="CMQ1:CMR1"/>
    <mergeCell ref="CNC1:CNE1"/>
    <mergeCell ref="CNG1:CNH1"/>
    <mergeCell ref="CKA1:CKC1"/>
    <mergeCell ref="CKE1:CKF1"/>
    <mergeCell ref="CKQ1:CKS1"/>
    <mergeCell ref="CKU1:CKV1"/>
    <mergeCell ref="CLG1:CLI1"/>
    <mergeCell ref="CLK1:CLL1"/>
    <mergeCell ref="CIE1:CIG1"/>
    <mergeCell ref="CII1:CIJ1"/>
    <mergeCell ref="CIU1:CIW1"/>
    <mergeCell ref="CIY1:CIZ1"/>
    <mergeCell ref="CJK1:CJM1"/>
    <mergeCell ref="CJO1:CJP1"/>
    <mergeCell ref="CGI1:CGK1"/>
    <mergeCell ref="CGM1:CGN1"/>
    <mergeCell ref="CGY1:CHA1"/>
    <mergeCell ref="CHC1:CHD1"/>
    <mergeCell ref="CHO1:CHQ1"/>
    <mergeCell ref="CHS1:CHT1"/>
    <mergeCell ref="CEM1:CEO1"/>
    <mergeCell ref="CEQ1:CER1"/>
    <mergeCell ref="CFC1:CFE1"/>
    <mergeCell ref="CFG1:CFH1"/>
    <mergeCell ref="CFS1:CFU1"/>
    <mergeCell ref="CFW1:CFX1"/>
    <mergeCell ref="CCQ1:CCS1"/>
    <mergeCell ref="CCU1:CCV1"/>
    <mergeCell ref="CDG1:CDI1"/>
    <mergeCell ref="CDK1:CDL1"/>
    <mergeCell ref="CDW1:CDY1"/>
    <mergeCell ref="CEA1:CEB1"/>
    <mergeCell ref="CAU1:CAW1"/>
    <mergeCell ref="CAY1:CAZ1"/>
    <mergeCell ref="CBK1:CBM1"/>
    <mergeCell ref="CBO1:CBP1"/>
    <mergeCell ref="CCA1:CCC1"/>
    <mergeCell ref="CCE1:CCF1"/>
    <mergeCell ref="BYY1:BZA1"/>
    <mergeCell ref="BZC1:BZD1"/>
    <mergeCell ref="BZO1:BZQ1"/>
    <mergeCell ref="BZS1:BZT1"/>
    <mergeCell ref="CAE1:CAG1"/>
    <mergeCell ref="CAI1:CAJ1"/>
    <mergeCell ref="BXC1:BXE1"/>
    <mergeCell ref="BXG1:BXH1"/>
    <mergeCell ref="BXS1:BXU1"/>
    <mergeCell ref="BXW1:BXX1"/>
    <mergeCell ref="BYI1:BYK1"/>
    <mergeCell ref="BYM1:BYN1"/>
    <mergeCell ref="BVG1:BVI1"/>
    <mergeCell ref="BVK1:BVL1"/>
    <mergeCell ref="BVW1:BVY1"/>
    <mergeCell ref="BWA1:BWB1"/>
    <mergeCell ref="BWM1:BWO1"/>
    <mergeCell ref="BWQ1:BWR1"/>
    <mergeCell ref="BTK1:BTM1"/>
    <mergeCell ref="BTO1:BTP1"/>
    <mergeCell ref="BUA1:BUC1"/>
    <mergeCell ref="BUE1:BUF1"/>
    <mergeCell ref="BUQ1:BUS1"/>
    <mergeCell ref="BUU1:BUV1"/>
    <mergeCell ref="BRO1:BRQ1"/>
    <mergeCell ref="BRS1:BRT1"/>
    <mergeCell ref="BSE1:BSG1"/>
    <mergeCell ref="BSI1:BSJ1"/>
    <mergeCell ref="BSU1:BSW1"/>
    <mergeCell ref="BSY1:BSZ1"/>
    <mergeCell ref="BPS1:BPU1"/>
    <mergeCell ref="BPW1:BPX1"/>
    <mergeCell ref="BQI1:BQK1"/>
    <mergeCell ref="BQM1:BQN1"/>
    <mergeCell ref="BQY1:BRA1"/>
    <mergeCell ref="BRC1:BRD1"/>
    <mergeCell ref="BNW1:BNY1"/>
    <mergeCell ref="BOA1:BOB1"/>
    <mergeCell ref="BOM1:BOO1"/>
    <mergeCell ref="BOQ1:BOR1"/>
    <mergeCell ref="BPC1:BPE1"/>
    <mergeCell ref="BPG1:BPH1"/>
    <mergeCell ref="BMA1:BMC1"/>
    <mergeCell ref="BME1:BMF1"/>
    <mergeCell ref="BMQ1:BMS1"/>
    <mergeCell ref="BMU1:BMV1"/>
    <mergeCell ref="BNG1:BNI1"/>
    <mergeCell ref="BNK1:BNL1"/>
    <mergeCell ref="BKE1:BKG1"/>
    <mergeCell ref="BKI1:BKJ1"/>
    <mergeCell ref="BKU1:BKW1"/>
    <mergeCell ref="BKY1:BKZ1"/>
    <mergeCell ref="BLK1:BLM1"/>
    <mergeCell ref="BLO1:BLP1"/>
    <mergeCell ref="BII1:BIK1"/>
    <mergeCell ref="BIM1:BIN1"/>
    <mergeCell ref="BIY1:BJA1"/>
    <mergeCell ref="BJC1:BJD1"/>
    <mergeCell ref="BJO1:BJQ1"/>
    <mergeCell ref="BJS1:BJT1"/>
    <mergeCell ref="BGM1:BGO1"/>
    <mergeCell ref="BGQ1:BGR1"/>
    <mergeCell ref="BHC1:BHE1"/>
    <mergeCell ref="BHG1:BHH1"/>
    <mergeCell ref="BHS1:BHU1"/>
    <mergeCell ref="BHW1:BHX1"/>
    <mergeCell ref="BEQ1:BES1"/>
    <mergeCell ref="BEU1:BEV1"/>
    <mergeCell ref="BFG1:BFI1"/>
    <mergeCell ref="BFK1:BFL1"/>
    <mergeCell ref="BFW1:BFY1"/>
    <mergeCell ref="BGA1:BGB1"/>
    <mergeCell ref="BCU1:BCW1"/>
    <mergeCell ref="BCY1:BCZ1"/>
    <mergeCell ref="BDK1:BDM1"/>
    <mergeCell ref="BDO1:BDP1"/>
    <mergeCell ref="BEA1:BEC1"/>
    <mergeCell ref="BEE1:BEF1"/>
    <mergeCell ref="BAY1:BBA1"/>
    <mergeCell ref="BBC1:BBD1"/>
    <mergeCell ref="BBO1:BBQ1"/>
    <mergeCell ref="BBS1:BBT1"/>
    <mergeCell ref="BCE1:BCG1"/>
    <mergeCell ref="BCI1:BCJ1"/>
    <mergeCell ref="AZC1:AZE1"/>
    <mergeCell ref="AZG1:AZH1"/>
    <mergeCell ref="AZS1:AZU1"/>
    <mergeCell ref="AZW1:AZX1"/>
    <mergeCell ref="BAI1:BAK1"/>
    <mergeCell ref="BAM1:BAN1"/>
    <mergeCell ref="AXG1:AXI1"/>
    <mergeCell ref="AXK1:AXL1"/>
    <mergeCell ref="AXW1:AXY1"/>
    <mergeCell ref="AYA1:AYB1"/>
    <mergeCell ref="AYM1:AYO1"/>
    <mergeCell ref="AYQ1:AYR1"/>
    <mergeCell ref="AVK1:AVM1"/>
    <mergeCell ref="AVO1:AVP1"/>
    <mergeCell ref="AWA1:AWC1"/>
    <mergeCell ref="AWE1:AWF1"/>
    <mergeCell ref="AWQ1:AWS1"/>
    <mergeCell ref="AWU1:AWV1"/>
    <mergeCell ref="ATO1:ATQ1"/>
    <mergeCell ref="ATS1:ATT1"/>
    <mergeCell ref="AUE1:AUG1"/>
    <mergeCell ref="AUI1:AUJ1"/>
    <mergeCell ref="AUU1:AUW1"/>
    <mergeCell ref="AUY1:AUZ1"/>
    <mergeCell ref="ARS1:ARU1"/>
    <mergeCell ref="ARW1:ARX1"/>
    <mergeCell ref="ASI1:ASK1"/>
    <mergeCell ref="ASM1:ASN1"/>
    <mergeCell ref="ASY1:ATA1"/>
    <mergeCell ref="ATC1:ATD1"/>
    <mergeCell ref="APW1:APY1"/>
    <mergeCell ref="AQA1:AQB1"/>
    <mergeCell ref="AQM1:AQO1"/>
    <mergeCell ref="AQQ1:AQR1"/>
    <mergeCell ref="ARC1:ARE1"/>
    <mergeCell ref="ARG1:ARH1"/>
    <mergeCell ref="AOA1:AOC1"/>
    <mergeCell ref="AOE1:AOF1"/>
    <mergeCell ref="AOQ1:AOS1"/>
    <mergeCell ref="AOU1:AOV1"/>
    <mergeCell ref="APG1:API1"/>
    <mergeCell ref="APK1:APL1"/>
    <mergeCell ref="AME1:AMG1"/>
    <mergeCell ref="AMI1:AMJ1"/>
    <mergeCell ref="AMU1:AMW1"/>
    <mergeCell ref="AMY1:AMZ1"/>
    <mergeCell ref="ANK1:ANM1"/>
    <mergeCell ref="ANO1:ANP1"/>
    <mergeCell ref="AKI1:AKK1"/>
    <mergeCell ref="AKM1:AKN1"/>
    <mergeCell ref="AKY1:ALA1"/>
    <mergeCell ref="ALC1:ALD1"/>
    <mergeCell ref="ALO1:ALQ1"/>
    <mergeCell ref="ALS1:ALT1"/>
    <mergeCell ref="AIM1:AIO1"/>
    <mergeCell ref="AIQ1:AIR1"/>
    <mergeCell ref="AJC1:AJE1"/>
    <mergeCell ref="AJG1:AJH1"/>
    <mergeCell ref="AJS1:AJU1"/>
    <mergeCell ref="AJW1:AJX1"/>
    <mergeCell ref="AGQ1:AGS1"/>
    <mergeCell ref="AGU1:AGV1"/>
    <mergeCell ref="AHG1:AHI1"/>
    <mergeCell ref="AHK1:AHL1"/>
    <mergeCell ref="AHW1:AHY1"/>
    <mergeCell ref="AIA1:AIB1"/>
    <mergeCell ref="AEU1:AEW1"/>
    <mergeCell ref="AEY1:AEZ1"/>
    <mergeCell ref="AFK1:AFM1"/>
    <mergeCell ref="AFO1:AFP1"/>
    <mergeCell ref="AGA1:AGC1"/>
    <mergeCell ref="AGE1:AGF1"/>
    <mergeCell ref="ADC1:ADD1"/>
    <mergeCell ref="ADO1:ADQ1"/>
    <mergeCell ref="ADS1:ADT1"/>
    <mergeCell ref="AEE1:AEG1"/>
    <mergeCell ref="AEI1:AEJ1"/>
    <mergeCell ref="ABC1:ABE1"/>
    <mergeCell ref="ABG1:ABH1"/>
    <mergeCell ref="ABS1:ABU1"/>
    <mergeCell ref="ABW1:ABX1"/>
    <mergeCell ref="ACI1:ACK1"/>
    <mergeCell ref="ACM1:ACN1"/>
    <mergeCell ref="ZG1:ZI1"/>
    <mergeCell ref="ZK1:ZL1"/>
    <mergeCell ref="ZW1:ZY1"/>
    <mergeCell ref="AAA1:AAB1"/>
    <mergeCell ref="AAM1:AAO1"/>
    <mergeCell ref="AAQ1:AAR1"/>
    <mergeCell ref="YA1:YC1"/>
    <mergeCell ref="YE1:YF1"/>
    <mergeCell ref="YQ1:YS1"/>
    <mergeCell ref="YU1:YV1"/>
    <mergeCell ref="VO1:VQ1"/>
    <mergeCell ref="VS1:VT1"/>
    <mergeCell ref="WE1:WG1"/>
    <mergeCell ref="WI1:WJ1"/>
    <mergeCell ref="WU1:WW1"/>
    <mergeCell ref="WY1:WZ1"/>
    <mergeCell ref="TS1:TU1"/>
    <mergeCell ref="TW1:TX1"/>
    <mergeCell ref="UI1:UK1"/>
    <mergeCell ref="UM1:UN1"/>
    <mergeCell ref="UY1:VA1"/>
    <mergeCell ref="VC1:VD1"/>
    <mergeCell ref="ACY1:ADA1"/>
    <mergeCell ref="SQ1:SR1"/>
    <mergeCell ref="TC1:TE1"/>
    <mergeCell ref="TG1:TH1"/>
    <mergeCell ref="QA1:QC1"/>
    <mergeCell ref="QE1:QF1"/>
    <mergeCell ref="QQ1:QS1"/>
    <mergeCell ref="QU1:QV1"/>
    <mergeCell ref="RG1:RI1"/>
    <mergeCell ref="RK1:RL1"/>
    <mergeCell ref="OE1:OG1"/>
    <mergeCell ref="OI1:OJ1"/>
    <mergeCell ref="OU1:OW1"/>
    <mergeCell ref="OY1:OZ1"/>
    <mergeCell ref="PK1:PM1"/>
    <mergeCell ref="PO1:PP1"/>
    <mergeCell ref="XK1:XM1"/>
    <mergeCell ref="XO1:XP1"/>
    <mergeCell ref="NO1:NQ1"/>
    <mergeCell ref="NS1:NT1"/>
    <mergeCell ref="KM1:KO1"/>
    <mergeCell ref="KQ1:KR1"/>
    <mergeCell ref="LC1:LE1"/>
    <mergeCell ref="LG1:LH1"/>
    <mergeCell ref="LS1:LU1"/>
    <mergeCell ref="LW1:LX1"/>
    <mergeCell ref="IQ1:IS1"/>
    <mergeCell ref="IU1:IV1"/>
    <mergeCell ref="JG1:JI1"/>
    <mergeCell ref="JK1:JL1"/>
    <mergeCell ref="JW1:JY1"/>
    <mergeCell ref="KA1:KB1"/>
    <mergeCell ref="RW1:RY1"/>
    <mergeCell ref="SA1:SB1"/>
    <mergeCell ref="SM1:SO1"/>
    <mergeCell ref="IE1:IF1"/>
    <mergeCell ref="EY1:FA1"/>
    <mergeCell ref="FC1:FD1"/>
    <mergeCell ref="FO1:FQ1"/>
    <mergeCell ref="FS1:FT1"/>
    <mergeCell ref="GE1:GG1"/>
    <mergeCell ref="GI1:GJ1"/>
    <mergeCell ref="DC1:DE1"/>
    <mergeCell ref="DG1:DH1"/>
    <mergeCell ref="DS1:DU1"/>
    <mergeCell ref="DW1:DX1"/>
    <mergeCell ref="EI1:EK1"/>
    <mergeCell ref="EM1:EN1"/>
    <mergeCell ref="MI1:MK1"/>
    <mergeCell ref="MM1:MN1"/>
    <mergeCell ref="MY1:NA1"/>
    <mergeCell ref="NC1:ND1"/>
    <mergeCell ref="BG1:BI1"/>
    <mergeCell ref="BK1:BL1"/>
    <mergeCell ref="BW1:BY1"/>
    <mergeCell ref="CA1:CB1"/>
    <mergeCell ref="CM1:CO1"/>
    <mergeCell ref="CQ1:CR1"/>
    <mergeCell ref="K1:M1"/>
    <mergeCell ref="O1:P1"/>
    <mergeCell ref="AA1:AC1"/>
    <mergeCell ref="AE1:AF1"/>
    <mergeCell ref="AQ1:AS1"/>
    <mergeCell ref="AU1:AV1"/>
    <mergeCell ref="GU1:GW1"/>
    <mergeCell ref="GY1:GZ1"/>
    <mergeCell ref="HK1:HM1"/>
    <mergeCell ref="HO1:HP1"/>
    <mergeCell ref="IA1:IC1"/>
    <mergeCell ref="R1:S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6"/>
  <sheetViews>
    <sheetView topLeftCell="I1" workbookViewId="0">
      <selection activeCell="W19" sqref="W19"/>
    </sheetView>
    <sheetView topLeftCell="J1" workbookViewId="1">
      <selection activeCell="V1" sqref="V1"/>
    </sheetView>
  </sheetViews>
  <sheetFormatPr defaultRowHeight="14.4" x14ac:dyDescent="0.3"/>
  <cols>
    <col min="10" max="10" width="9.21875" bestFit="1" customWidth="1"/>
    <col min="14" max="14" width="8.88671875" style="13"/>
  </cols>
  <sheetData>
    <row r="1" spans="1:22" x14ac:dyDescent="0.3">
      <c r="A1" t="s">
        <v>34</v>
      </c>
      <c r="B1" t="s">
        <v>35</v>
      </c>
      <c r="C1" t="s">
        <v>36</v>
      </c>
      <c r="D1" t="s">
        <v>68</v>
      </c>
      <c r="E1" t="s">
        <v>69</v>
      </c>
      <c r="F1" t="s">
        <v>70</v>
      </c>
      <c r="G1" t="s">
        <v>71</v>
      </c>
      <c r="H1" t="s">
        <v>129</v>
      </c>
      <c r="I1" t="s">
        <v>71</v>
      </c>
      <c r="J1" s="2" t="s">
        <v>37</v>
      </c>
      <c r="K1" s="20" t="s">
        <v>72</v>
      </c>
      <c r="L1" s="20"/>
      <c r="M1" s="20"/>
      <c r="N1" s="13" t="s">
        <v>138</v>
      </c>
      <c r="O1" s="20" t="s">
        <v>73</v>
      </c>
      <c r="P1" s="20"/>
      <c r="R1" s="20" t="s">
        <v>133</v>
      </c>
      <c r="S1" s="20"/>
      <c r="U1" t="s">
        <v>139</v>
      </c>
      <c r="V1" s="14" t="s">
        <v>140</v>
      </c>
    </row>
    <row r="2" spans="1:22" x14ac:dyDescent="0.3">
      <c r="G2" t="s">
        <v>130</v>
      </c>
      <c r="I2" t="s">
        <v>131</v>
      </c>
      <c r="J2" s="2" t="s">
        <v>38</v>
      </c>
      <c r="K2" s="3" t="s">
        <v>74</v>
      </c>
      <c r="L2" s="3" t="s">
        <v>75</v>
      </c>
      <c r="M2" t="s">
        <v>76</v>
      </c>
      <c r="O2" t="s">
        <v>77</v>
      </c>
      <c r="P2" t="s">
        <v>78</v>
      </c>
      <c r="R2" t="s">
        <v>77</v>
      </c>
      <c r="S2" t="s">
        <v>134</v>
      </c>
    </row>
    <row r="3" spans="1:22" x14ac:dyDescent="0.3">
      <c r="A3" t="s">
        <v>0</v>
      </c>
      <c r="B3">
        <v>18</v>
      </c>
      <c r="C3">
        <v>37</v>
      </c>
      <c r="D3" s="1">
        <v>71790700000000</v>
      </c>
      <c r="E3" s="1">
        <v>16436800</v>
      </c>
      <c r="F3" s="1">
        <v>840.95699999999999</v>
      </c>
      <c r="G3" s="1">
        <v>439351</v>
      </c>
      <c r="H3" s="1">
        <v>13425.1</v>
      </c>
      <c r="I3" s="1">
        <f>G3*densities!$B$13/densities!$B$3</f>
        <v>2225100.2258064514</v>
      </c>
      <c r="J3" s="1">
        <f t="shared" ref="J3:J30" si="0">F3*60*60</f>
        <v>3027445.1999999997</v>
      </c>
      <c r="K3">
        <f>J3/LN(2)/Notes!$F$9*(1-EXP(-Notes!$F$9*LN(2)/J3))</f>
        <v>0.75420311744100643</v>
      </c>
      <c r="L3">
        <f>EXP(-Notes!$F$10*LN(2)/J3)</f>
        <v>0.99835288563533309</v>
      </c>
      <c r="M3">
        <f t="shared" ref="M3:M30" si="1">K3*L3</f>
        <v>0.75296085865239282</v>
      </c>
      <c r="N3" s="13">
        <f>H3/G3</f>
        <v>3.055666198551955E-2</v>
      </c>
      <c r="O3" s="1">
        <f>I3/M3</f>
        <v>2955133.9890214363</v>
      </c>
      <c r="P3">
        <f>O3/Notes!$C$3</f>
        <v>9.1207839167328287E-13</v>
      </c>
      <c r="R3" s="1">
        <f>O3*J3/Notes!$F$9</f>
        <v>3451584.1861187494</v>
      </c>
      <c r="S3" s="1">
        <f>R3/Notes!$C$2</f>
        <v>2.7612673488949994E-6</v>
      </c>
      <c r="U3" s="1">
        <f>R3</f>
        <v>3451584.1861187494</v>
      </c>
      <c r="V3" s="1">
        <f>U3/$U$20</f>
        <v>0.55629733726806441</v>
      </c>
    </row>
    <row r="4" spans="1:22" x14ac:dyDescent="0.3">
      <c r="A4" t="s">
        <v>1</v>
      </c>
      <c r="B4">
        <v>15</v>
      </c>
      <c r="C4">
        <v>32</v>
      </c>
      <c r="D4" s="1">
        <v>7195290000000</v>
      </c>
      <c r="E4" s="1">
        <v>4047430</v>
      </c>
      <c r="F4" s="1">
        <v>342.28800000000001</v>
      </c>
      <c r="G4" s="1">
        <v>108187</v>
      </c>
      <c r="H4" s="1">
        <v>8201.4599999999991</v>
      </c>
      <c r="I4" s="1">
        <f>G4*densities!$B$13/densities!$B$3</f>
        <v>547914.80645161285</v>
      </c>
      <c r="J4" s="1">
        <f t="shared" si="0"/>
        <v>1232236.7999999998</v>
      </c>
      <c r="K4">
        <f>J4/LN(2)/Notes!$F$9*(1-EXP(-Notes!$F$9*LN(2)/J4))</f>
        <v>0.52626210891698311</v>
      </c>
      <c r="L4">
        <f>EXP(-Notes!$F$10*LN(2)/J4)</f>
        <v>0.99595810883081781</v>
      </c>
      <c r="M4">
        <f t="shared" si="1"/>
        <v>0.52413501474627633</v>
      </c>
      <c r="N4" s="13">
        <f t="shared" ref="N4:N30" si="2">H4/G4</f>
        <v>7.5808183977742236E-2</v>
      </c>
      <c r="O4" s="1">
        <f t="shared" ref="O4:O30" si="3">I4/M4</f>
        <v>1045369.5918729029</v>
      </c>
      <c r="P4">
        <f>O4/Notes!$C$3</f>
        <v>3.2264493576324166E-13</v>
      </c>
      <c r="R4" s="1">
        <f>O4*J4/Notes!$F$9</f>
        <v>496968.70397637796</v>
      </c>
      <c r="S4" s="1">
        <f>R4/Notes!$C$2</f>
        <v>3.9757496318110235E-7</v>
      </c>
      <c r="U4" s="1">
        <f>U3+R4</f>
        <v>3948552.8900951273</v>
      </c>
      <c r="V4" s="1">
        <f t="shared" ref="V4:V20" si="4">U4/$U$20</f>
        <v>0.63639457720776227</v>
      </c>
    </row>
    <row r="5" spans="1:22" x14ac:dyDescent="0.3">
      <c r="A5" t="s">
        <v>1</v>
      </c>
      <c r="B5">
        <v>15</v>
      </c>
      <c r="C5">
        <v>33</v>
      </c>
      <c r="D5" s="1">
        <v>3272750000000</v>
      </c>
      <c r="E5" s="1">
        <v>1036140</v>
      </c>
      <c r="F5" s="1">
        <v>608.15899999999999</v>
      </c>
      <c r="G5" s="1">
        <v>27695.8</v>
      </c>
      <c r="H5" s="1">
        <v>3829.63</v>
      </c>
      <c r="I5" s="1">
        <f>G5*densities!$B$13/densities!$B$3</f>
        <v>140265.82580645161</v>
      </c>
      <c r="J5" s="1">
        <f t="shared" si="0"/>
        <v>2189372.4</v>
      </c>
      <c r="K5">
        <f>J5/LN(2)/Notes!$F$9*(1-EXP(-Notes!$F$9*LN(2)/J5))</f>
        <v>0.68221821672422578</v>
      </c>
      <c r="L5">
        <f>EXP(-Notes!$F$10*LN(2)/J5)</f>
        <v>0.99772310277963649</v>
      </c>
      <c r="M5">
        <f t="shared" si="1"/>
        <v>0.68066487596288505</v>
      </c>
      <c r="N5" s="13">
        <f t="shared" si="2"/>
        <v>0.13827475646126849</v>
      </c>
      <c r="O5" s="1">
        <f t="shared" si="3"/>
        <v>206071.78475020936</v>
      </c>
      <c r="P5">
        <f>O5/Notes!$C$3</f>
        <v>6.3602402700681905E-14</v>
      </c>
      <c r="R5" s="1">
        <f>O5*J5/Notes!$F$9</f>
        <v>174061.68130819802</v>
      </c>
      <c r="S5" s="1">
        <f>R5/Notes!$C$2</f>
        <v>1.3924934504655842E-7</v>
      </c>
      <c r="U5" s="1">
        <f t="shared" ref="U5:U30" si="5">U4+R5</f>
        <v>4122614.5714033255</v>
      </c>
      <c r="V5" s="1">
        <f t="shared" si="4"/>
        <v>0.66444837645205557</v>
      </c>
    </row>
    <row r="6" spans="1:22" x14ac:dyDescent="0.3">
      <c r="A6" t="s">
        <v>2</v>
      </c>
      <c r="B6">
        <v>19</v>
      </c>
      <c r="C6">
        <v>43</v>
      </c>
      <c r="D6" s="1">
        <v>81479400000</v>
      </c>
      <c r="E6" s="1">
        <v>703503</v>
      </c>
      <c r="F6" s="1">
        <v>22.3</v>
      </c>
      <c r="G6" s="1">
        <v>18804.5</v>
      </c>
      <c r="H6" s="1">
        <v>3748.96</v>
      </c>
      <c r="I6" s="1">
        <f>G6*densities!$B$13/densities!$B$3</f>
        <v>95235.693548387077</v>
      </c>
      <c r="J6" s="1">
        <f t="shared" si="0"/>
        <v>80280</v>
      </c>
      <c r="K6">
        <f>J6/LN(2)/Notes!$F$9*(1-EXP(-Notes!$F$9*LN(2)/J6))</f>
        <v>4.4683471396784018E-2</v>
      </c>
      <c r="L6">
        <f>EXP(-Notes!$F$10*LN(2)/J6)</f>
        <v>0.93972719265695925</v>
      </c>
      <c r="M6">
        <f t="shared" si="1"/>
        <v>4.1990273133867384E-2</v>
      </c>
      <c r="N6" s="13">
        <f t="shared" si="2"/>
        <v>0.19936504560078705</v>
      </c>
      <c r="O6" s="1">
        <f t="shared" si="3"/>
        <v>2268041.7735024076</v>
      </c>
      <c r="P6">
        <f>O6/Notes!$C$3</f>
        <v>7.0001289305629861E-13</v>
      </c>
      <c r="R6" s="1">
        <f>O6*J6/Notes!$F$9</f>
        <v>70246.293818199571</v>
      </c>
      <c r="S6" s="1">
        <f>R6/Notes!$C$2</f>
        <v>5.6197035054559653E-8</v>
      </c>
      <c r="U6" s="1">
        <f t="shared" si="5"/>
        <v>4192860.8652215251</v>
      </c>
      <c r="V6" s="1">
        <f t="shared" si="4"/>
        <v>0.67577008384693071</v>
      </c>
    </row>
    <row r="7" spans="1:22" x14ac:dyDescent="0.3">
      <c r="A7" t="s">
        <v>3</v>
      </c>
      <c r="B7">
        <v>16</v>
      </c>
      <c r="C7">
        <v>35</v>
      </c>
      <c r="D7" s="1">
        <v>4899360000000</v>
      </c>
      <c r="E7" s="1">
        <v>449152</v>
      </c>
      <c r="F7" s="1">
        <v>2100.2399999999998</v>
      </c>
      <c r="G7" s="1">
        <v>12005.7</v>
      </c>
      <c r="H7" s="1">
        <v>1683.24</v>
      </c>
      <c r="I7" s="1">
        <f>G7*densities!$B$13/densities!$B$3</f>
        <v>60803.061290322577</v>
      </c>
      <c r="J7" s="1">
        <f t="shared" si="0"/>
        <v>7560864</v>
      </c>
      <c r="K7">
        <f>J7/LN(2)/Notes!$F$9*(1-EXP(-Notes!$F$9*LN(2)/J7))</f>
        <v>0.89006564809880206</v>
      </c>
      <c r="L7">
        <f>EXP(-Notes!$F$10*LN(2)/J7)</f>
        <v>0.99934015305881363</v>
      </c>
      <c r="M7">
        <f t="shared" si="1"/>
        <v>0.88947834100344902</v>
      </c>
      <c r="N7" s="13">
        <f t="shared" si="2"/>
        <v>0.14020340338339288</v>
      </c>
      <c r="O7" s="1">
        <f t="shared" si="3"/>
        <v>68358.113387818637</v>
      </c>
      <c r="P7">
        <f>O7/Notes!$C$3</f>
        <v>2.109818314438847E-14</v>
      </c>
      <c r="R7" s="1">
        <f>O7*J7/Notes!$F$9</f>
        <v>199400.61675226697</v>
      </c>
      <c r="S7" s="1">
        <f>R7/Notes!$C$2</f>
        <v>1.5952049340181359E-7</v>
      </c>
      <c r="U7" s="1">
        <f t="shared" si="5"/>
        <v>4392261.4819737924</v>
      </c>
      <c r="V7" s="1">
        <f t="shared" si="4"/>
        <v>0.70790779979632223</v>
      </c>
    </row>
    <row r="8" spans="1:22" x14ac:dyDescent="0.3">
      <c r="A8" t="s">
        <v>2</v>
      </c>
      <c r="B8">
        <v>19</v>
      </c>
      <c r="C8">
        <v>42</v>
      </c>
      <c r="D8" s="1">
        <v>27335900000</v>
      </c>
      <c r="E8" s="1">
        <v>425831</v>
      </c>
      <c r="F8" s="1">
        <v>12.36</v>
      </c>
      <c r="G8" s="1">
        <v>11382.4</v>
      </c>
      <c r="H8" s="1">
        <v>3068.16</v>
      </c>
      <c r="I8" s="1">
        <f>G8*densities!$B$13/densities!$B$3</f>
        <v>57646.348387096768</v>
      </c>
      <c r="J8" s="1">
        <f t="shared" si="0"/>
        <v>44495.999999999993</v>
      </c>
      <c r="K8">
        <f>J8/LN(2)/Notes!$F$9*(1-EXP(-Notes!$F$9*LN(2)/J8))</f>
        <v>2.4766264868593867E-2</v>
      </c>
      <c r="L8">
        <f>EXP(-Notes!$F$10*LN(2)/J8)</f>
        <v>0.89390145610497251</v>
      </c>
      <c r="M8">
        <f t="shared" si="1"/>
        <v>2.2138600228317484E-2</v>
      </c>
      <c r="N8" s="13">
        <f t="shared" si="2"/>
        <v>0.26955299409614841</v>
      </c>
      <c r="O8" s="1">
        <f t="shared" si="3"/>
        <v>2603884.0664081969</v>
      </c>
      <c r="P8">
        <f>O8/Notes!$C$3</f>
        <v>8.0366792173092503E-13</v>
      </c>
      <c r="R8" s="1">
        <f>O8*J8/Notes!$F$9</f>
        <v>44700.009806674039</v>
      </c>
      <c r="S8" s="1">
        <f>R8/Notes!$C$2</f>
        <v>3.5760007845339228E-8</v>
      </c>
      <c r="U8" s="1">
        <f t="shared" si="5"/>
        <v>4436961.4917804664</v>
      </c>
      <c r="V8" s="1">
        <f t="shared" si="4"/>
        <v>0.71511217178623765</v>
      </c>
    </row>
    <row r="9" spans="1:22" x14ac:dyDescent="0.3">
      <c r="A9" t="s">
        <v>5</v>
      </c>
      <c r="B9">
        <v>11</v>
      </c>
      <c r="C9">
        <v>24</v>
      </c>
      <c r="D9" s="1">
        <v>23050700000</v>
      </c>
      <c r="E9" s="1">
        <v>296691</v>
      </c>
      <c r="F9" s="1">
        <v>14.959</v>
      </c>
      <c r="G9" s="1">
        <v>7930.47</v>
      </c>
      <c r="H9" s="1">
        <v>2417.21</v>
      </c>
      <c r="I9" s="1">
        <f>G9*densities!$B$13/densities!$B$3</f>
        <v>40163.993225806451</v>
      </c>
      <c r="J9" s="1">
        <f t="shared" si="0"/>
        <v>53852.399999999994</v>
      </c>
      <c r="K9">
        <f>J9/LN(2)/Notes!$F$9*(1-EXP(-Notes!$F$9*LN(2)/J9))</f>
        <v>2.9973993217580461E-2</v>
      </c>
      <c r="L9">
        <f>EXP(-Notes!$F$10*LN(2)/J9)</f>
        <v>0.91149157302080153</v>
      </c>
      <c r="M9">
        <f t="shared" si="1"/>
        <v>2.7321042227607249E-2</v>
      </c>
      <c r="N9" s="13">
        <f t="shared" si="2"/>
        <v>0.30480034600723538</v>
      </c>
      <c r="O9" s="1">
        <f t="shared" si="3"/>
        <v>1470075.4418959066</v>
      </c>
      <c r="P9">
        <f>O9/Notes!$C$3</f>
        <v>4.5372698823947736E-13</v>
      </c>
      <c r="R9" s="1">
        <f>O9*J9/Notes!$F$9</f>
        <v>30542.859076834531</v>
      </c>
      <c r="S9" s="1">
        <f>R9/Notes!$C$2</f>
        <v>2.4434287261467624E-8</v>
      </c>
      <c r="U9" s="1">
        <f t="shared" si="5"/>
        <v>4467504.3508573007</v>
      </c>
      <c r="V9" s="1">
        <f t="shared" si="4"/>
        <v>0.72003481317662565</v>
      </c>
    </row>
    <row r="10" spans="1:22" x14ac:dyDescent="0.3">
      <c r="A10" t="s">
        <v>4</v>
      </c>
      <c r="B10">
        <v>14</v>
      </c>
      <c r="C10">
        <v>31</v>
      </c>
      <c r="D10" s="1">
        <v>3657070000</v>
      </c>
      <c r="E10" s="1">
        <v>268583</v>
      </c>
      <c r="F10" s="1">
        <v>2.6216699999999999</v>
      </c>
      <c r="G10" s="1">
        <v>7179.15</v>
      </c>
      <c r="H10" s="1">
        <v>1958.02</v>
      </c>
      <c r="I10" s="1">
        <f>G10*densities!$B$13/densities!$B$3</f>
        <v>36358.920967741928</v>
      </c>
      <c r="J10" s="1">
        <f t="shared" si="0"/>
        <v>9438.0119999999988</v>
      </c>
      <c r="K10">
        <f>J10/LN(2)/Notes!$F$9*(1-EXP(-Notes!$F$9*LN(2)/J10))</f>
        <v>5.2531532053435677E-3</v>
      </c>
      <c r="L10">
        <f>EXP(-Notes!$F$10*LN(2)/J10)</f>
        <v>0.58932177541659891</v>
      </c>
      <c r="M10">
        <f t="shared" si="1"/>
        <v>3.0957975735084685E-3</v>
      </c>
      <c r="N10" s="13">
        <f t="shared" si="2"/>
        <v>0.27273702318519605</v>
      </c>
      <c r="O10" s="1">
        <f t="shared" si="3"/>
        <v>11744605.422161484</v>
      </c>
      <c r="P10">
        <f>O10/Notes!$C$3</f>
        <v>3.6248782167165075E-12</v>
      </c>
      <c r="R10" s="1">
        <f>O10*J10/Notes!$F$9</f>
        <v>42764.555134886243</v>
      </c>
      <c r="S10" s="1">
        <f>R10/Notes!$C$2</f>
        <v>3.4211644107908994E-8</v>
      </c>
      <c r="U10" s="1">
        <f t="shared" si="5"/>
        <v>4510268.9059921866</v>
      </c>
      <c r="V10" s="1">
        <f t="shared" si="4"/>
        <v>0.72692724484515214</v>
      </c>
    </row>
    <row r="11" spans="1:22" x14ac:dyDescent="0.3">
      <c r="A11" t="s">
        <v>6</v>
      </c>
      <c r="B11">
        <v>4</v>
      </c>
      <c r="C11">
        <v>7</v>
      </c>
      <c r="D11" s="1">
        <v>1744090000000</v>
      </c>
      <c r="E11" s="1">
        <v>262909</v>
      </c>
      <c r="F11" s="1">
        <v>1277.28</v>
      </c>
      <c r="G11" s="1">
        <v>7027.49</v>
      </c>
      <c r="H11" s="1">
        <v>1549.07</v>
      </c>
      <c r="I11" s="1">
        <f>G11*densities!$B$13/densities!$B$3</f>
        <v>35590.8364516129</v>
      </c>
      <c r="J11" s="1">
        <f t="shared" si="0"/>
        <v>4598208</v>
      </c>
      <c r="K11">
        <f>J11/LN(2)/Notes!$F$9*(1-EXP(-Notes!$F$9*LN(2)/J11))</f>
        <v>0.82777842727450546</v>
      </c>
      <c r="L11">
        <f>EXP(-Notes!$F$10*LN(2)/J11)</f>
        <v>0.99891523994211751</v>
      </c>
      <c r="M11">
        <f t="shared" si="1"/>
        <v>0.82688048629982125</v>
      </c>
      <c r="N11" s="13">
        <f t="shared" si="2"/>
        <v>0.22043005397375165</v>
      </c>
      <c r="O11" s="1">
        <f t="shared" si="3"/>
        <v>43042.298181297148</v>
      </c>
      <c r="P11">
        <f>O11/Notes!$C$3</f>
        <v>1.3284659932499119E-14</v>
      </c>
      <c r="R11" s="1">
        <f>O11*J11/Notes!$F$9</f>
        <v>76357.036973621143</v>
      </c>
      <c r="S11" s="1">
        <f>R11/Notes!$C$2</f>
        <v>6.1085629578896912E-8</v>
      </c>
      <c r="U11" s="1">
        <f t="shared" si="5"/>
        <v>4586625.9429658074</v>
      </c>
      <c r="V11" s="1">
        <f t="shared" si="4"/>
        <v>0.73923383047645019</v>
      </c>
    </row>
    <row r="12" spans="1:22" x14ac:dyDescent="0.3">
      <c r="A12" t="s">
        <v>10</v>
      </c>
      <c r="B12">
        <v>9</v>
      </c>
      <c r="C12">
        <v>18</v>
      </c>
      <c r="D12" s="1">
        <v>2319300000</v>
      </c>
      <c r="E12" s="1">
        <v>244088</v>
      </c>
      <c r="F12" s="1">
        <v>1.8294999999999999</v>
      </c>
      <c r="G12" s="1">
        <v>6524.41</v>
      </c>
      <c r="H12" s="1">
        <v>1531.81</v>
      </c>
      <c r="I12" s="1">
        <f>G12*densities!$B$13/densities!$B$3</f>
        <v>33042.979677419353</v>
      </c>
      <c r="J12" s="11">
        <f t="shared" si="0"/>
        <v>6586.2</v>
      </c>
      <c r="K12">
        <f>J12/LN(2)/Notes!$F$9*(1-EXP(-Notes!$F$9*LN(2)/J12))</f>
        <v>3.6658480240366088E-3</v>
      </c>
      <c r="L12">
        <f>EXP(-Notes!$F$10*LN(2)/J12)</f>
        <v>0.46872223456168355</v>
      </c>
      <c r="M12">
        <f t="shared" si="1"/>
        <v>1.7182644773899715E-3</v>
      </c>
      <c r="N12" s="13">
        <f t="shared" si="2"/>
        <v>0.23478138253114075</v>
      </c>
      <c r="O12" s="1">
        <f t="shared" si="3"/>
        <v>19230438.685208313</v>
      </c>
      <c r="P12">
        <f>O12/Notes!$C$3</f>
        <v>5.9353205818544177E-12</v>
      </c>
      <c r="R12" s="1">
        <f>O12*J12/Notes!$F$9</f>
        <v>48864.010520261952</v>
      </c>
      <c r="S12" s="1">
        <f>R12/Notes!$C$2</f>
        <v>3.909120841620956E-8</v>
      </c>
      <c r="U12" s="1">
        <f t="shared" si="5"/>
        <v>4635489.9534860691</v>
      </c>
      <c r="V12" s="1">
        <f t="shared" si="4"/>
        <v>0.74710932111346895</v>
      </c>
    </row>
    <row r="13" spans="1:22" x14ac:dyDescent="0.3">
      <c r="A13" t="s">
        <v>9</v>
      </c>
      <c r="B13">
        <v>21</v>
      </c>
      <c r="C13">
        <v>43</v>
      </c>
      <c r="D13" s="1">
        <v>1477250000</v>
      </c>
      <c r="E13" s="1">
        <v>73099.899999999994</v>
      </c>
      <c r="F13" s="1">
        <v>3.8909899999999999</v>
      </c>
      <c r="G13" s="1">
        <v>1953.94</v>
      </c>
      <c r="H13" s="1">
        <v>1048.22</v>
      </c>
      <c r="I13" s="1">
        <f>G13*densities!$B$13/densities!$B$3</f>
        <v>9895.7606451612901</v>
      </c>
      <c r="J13" s="1">
        <f t="shared" si="0"/>
        <v>14007.563999999998</v>
      </c>
      <c r="K13">
        <f>J13/LN(2)/Notes!$F$9*(1-EXP(-Notes!$F$9*LN(2)/J13))</f>
        <v>7.7965444127063152E-3</v>
      </c>
      <c r="L13">
        <f>EXP(-Notes!$F$10*LN(2)/J13)</f>
        <v>0.70027427578075296</v>
      </c>
      <c r="M13">
        <f t="shared" si="1"/>
        <v>5.4597194922003907E-3</v>
      </c>
      <c r="N13" s="13">
        <f t="shared" si="2"/>
        <v>0.5364647839749429</v>
      </c>
      <c r="O13" s="1">
        <f t="shared" si="3"/>
        <v>1812503.4920380267</v>
      </c>
      <c r="P13">
        <f>O13/Notes!$C$3</f>
        <v>5.59414658036428E-13</v>
      </c>
      <c r="R13" s="1">
        <f>O13*J13/Notes!$F$9</f>
        <v>9795.0457812292243</v>
      </c>
      <c r="S13" s="1">
        <f>R13/Notes!$C$2</f>
        <v>7.836036624983379E-9</v>
      </c>
      <c r="U13" s="1">
        <f t="shared" si="5"/>
        <v>4645284.9992672987</v>
      </c>
      <c r="V13" s="1">
        <f t="shared" si="4"/>
        <v>0.74868800428985816</v>
      </c>
    </row>
    <row r="14" spans="1:22" x14ac:dyDescent="0.3">
      <c r="A14" t="s">
        <v>7</v>
      </c>
      <c r="B14">
        <v>1</v>
      </c>
      <c r="C14">
        <v>3</v>
      </c>
      <c r="D14" s="1">
        <v>38046300000000</v>
      </c>
      <c r="E14" s="1">
        <v>67831.7</v>
      </c>
      <c r="F14" s="1">
        <v>107995</v>
      </c>
      <c r="G14" s="1">
        <v>1813.12</v>
      </c>
      <c r="H14" s="1">
        <v>90.4251</v>
      </c>
      <c r="I14" s="1">
        <f>G14*densities!$B$13/densities!$B$3</f>
        <v>9182.5754838709672</v>
      </c>
      <c r="J14" s="1">
        <f t="shared" si="0"/>
        <v>388782000</v>
      </c>
      <c r="K14">
        <f>J14/LN(2)/Notes!$F$9*(1-EXP(-Notes!$F$9*LN(2)/J14))</f>
        <v>0.99769295755861187</v>
      </c>
      <c r="L14">
        <f>EXP(-Notes!$F$10*LN(2)/J14)</f>
        <v>0.99998716342920069</v>
      </c>
      <c r="M14">
        <f t="shared" si="1"/>
        <v>0.99768015060232618</v>
      </c>
      <c r="N14" s="13">
        <f t="shared" si="2"/>
        <v>4.9872650458877517E-2</v>
      </c>
      <c r="O14" s="1">
        <f t="shared" si="3"/>
        <v>9203.9272088626803</v>
      </c>
      <c r="P14">
        <f>O14/Notes!$C$3</f>
        <v>2.8407182743403333E-15</v>
      </c>
      <c r="R14" s="1">
        <f>O14*J14/Notes!$F$9</f>
        <v>1380525.1651682295</v>
      </c>
      <c r="S14" s="1">
        <f>R14/Notes!$C$2</f>
        <v>1.1044201321345835E-6</v>
      </c>
      <c r="U14" s="1">
        <f t="shared" si="5"/>
        <v>6025810.1644355282</v>
      </c>
      <c r="V14" s="1">
        <f t="shared" si="4"/>
        <v>0.97118945058319772</v>
      </c>
    </row>
    <row r="15" spans="1:22" x14ac:dyDescent="0.3">
      <c r="A15" t="s">
        <v>9</v>
      </c>
      <c r="B15">
        <v>21</v>
      </c>
      <c r="C15">
        <v>44</v>
      </c>
      <c r="D15" s="1">
        <v>1013010000</v>
      </c>
      <c r="E15" s="1">
        <v>49130.1</v>
      </c>
      <c r="F15" s="1">
        <v>3.9699900000000001</v>
      </c>
      <c r="G15" s="1">
        <v>1313.23</v>
      </c>
      <c r="H15" s="1">
        <v>926.78099999999995</v>
      </c>
      <c r="I15" s="1">
        <f>G15*densities!$B$13/densities!$B$3</f>
        <v>6650.8745161290317</v>
      </c>
      <c r="J15" s="1">
        <f t="shared" si="0"/>
        <v>14291.964</v>
      </c>
      <c r="K15">
        <f>J15/LN(2)/Notes!$F$9*(1-EXP(-Notes!$F$9*LN(2)/J15))</f>
        <v>7.9548401185816336E-3</v>
      </c>
      <c r="L15">
        <f>EXP(-Notes!$F$10*LN(2)/J15)</f>
        <v>0.70525671064965978</v>
      </c>
      <c r="M15">
        <f t="shared" si="1"/>
        <v>5.6102043757748328E-3</v>
      </c>
      <c r="N15" s="13">
        <f t="shared" si="2"/>
        <v>0.70572633887437841</v>
      </c>
      <c r="O15" s="1">
        <f t="shared" si="3"/>
        <v>1185495.9410833353</v>
      </c>
      <c r="P15">
        <f>O15/Notes!$C$3</f>
        <v>3.6589380897633807E-13</v>
      </c>
      <c r="R15" s="1">
        <f>O15*J15/Notes!$F$9</f>
        <v>6536.6764321408755</v>
      </c>
      <c r="S15" s="1">
        <f>R15/Notes!$C$2</f>
        <v>5.2293411457127001E-9</v>
      </c>
      <c r="U15" s="1">
        <f t="shared" si="5"/>
        <v>6032346.8408676693</v>
      </c>
      <c r="V15" s="1">
        <f t="shared" si="4"/>
        <v>0.97224297716626851</v>
      </c>
    </row>
    <row r="16" spans="1:22" x14ac:dyDescent="0.3">
      <c r="A16" t="s">
        <v>0</v>
      </c>
      <c r="B16">
        <v>18</v>
      </c>
      <c r="C16">
        <v>41</v>
      </c>
      <c r="D16" s="1">
        <v>433794000</v>
      </c>
      <c r="E16" s="1">
        <v>45720.1</v>
      </c>
      <c r="F16" s="1">
        <v>1.82684</v>
      </c>
      <c r="G16" s="1">
        <v>1222.0899999999999</v>
      </c>
      <c r="H16" s="1">
        <v>699.899</v>
      </c>
      <c r="I16" s="1">
        <f>G16*densities!$B$13/densities!$B$3</f>
        <v>6189.2945161290318</v>
      </c>
      <c r="J16" s="12">
        <f t="shared" si="0"/>
        <v>6576.6239999999998</v>
      </c>
      <c r="K16">
        <f>J16/LN(2)/Notes!$F$9*(1-EXP(-Notes!$F$9*LN(2)/J16))</f>
        <v>3.6605180673577693E-3</v>
      </c>
      <c r="L16">
        <f>EXP(-Notes!$F$10*LN(2)/J16)</f>
        <v>0.46820536594859957</v>
      </c>
      <c r="M16">
        <f t="shared" si="1"/>
        <v>1.7138742012887049E-3</v>
      </c>
      <c r="N16" s="13">
        <f t="shared" si="2"/>
        <v>0.57270659280413072</v>
      </c>
      <c r="O16" s="1">
        <f t="shared" si="3"/>
        <v>3611288.6882101069</v>
      </c>
      <c r="P16">
        <f>O16/Notes!$C$3</f>
        <v>1.114595274138922E-12</v>
      </c>
      <c r="R16" s="1">
        <f>O16*J16/Notes!$F$9</f>
        <v>9162.8425377357653</v>
      </c>
      <c r="S16" s="1">
        <f>R16/Notes!$C$2</f>
        <v>7.3302740301886122E-9</v>
      </c>
      <c r="U16" s="1">
        <f t="shared" si="5"/>
        <v>6041509.6834054049</v>
      </c>
      <c r="V16" s="1">
        <f t="shared" si="4"/>
        <v>0.97371976713594355</v>
      </c>
    </row>
    <row r="17" spans="1:22" x14ac:dyDescent="0.3">
      <c r="A17" t="s">
        <v>5</v>
      </c>
      <c r="B17">
        <v>11</v>
      </c>
      <c r="C17">
        <v>22</v>
      </c>
      <c r="D17" s="1">
        <v>3195320000000</v>
      </c>
      <c r="E17" s="1">
        <v>26974.6</v>
      </c>
      <c r="F17" s="1">
        <v>22807.7</v>
      </c>
      <c r="G17" s="1">
        <v>721.024</v>
      </c>
      <c r="H17" s="1">
        <v>105.648</v>
      </c>
      <c r="I17" s="1">
        <f>G17*densities!$B$13/densities!$B$3</f>
        <v>3651.6376774193545</v>
      </c>
      <c r="J17" s="1">
        <f t="shared" si="0"/>
        <v>82107720</v>
      </c>
      <c r="K17">
        <f>J17/LN(2)/Notes!$F$9*(1-EXP(-Notes!$F$9*LN(2)/J17))</f>
        <v>0.98913863087731302</v>
      </c>
      <c r="L17">
        <f>EXP(-Notes!$F$10*LN(2)/J17)</f>
        <v>0.99993921999012614</v>
      </c>
      <c r="M17">
        <f t="shared" si="1"/>
        <v>0.98907851102156163</v>
      </c>
      <c r="N17" s="13">
        <f t="shared" si="2"/>
        <v>0.14652494230427834</v>
      </c>
      <c r="O17" s="1">
        <f t="shared" si="3"/>
        <v>3691.9593709985575</v>
      </c>
      <c r="P17">
        <f>O17/Notes!$C$3</f>
        <v>1.139493633024246E-15</v>
      </c>
      <c r="R17" s="1">
        <f>O17*J17/Notes!$F$9</f>
        <v>116951.53020267194</v>
      </c>
      <c r="S17" s="1">
        <f>R17/Notes!$C$2</f>
        <v>9.3561224162137556E-8</v>
      </c>
      <c r="U17" s="1">
        <f t="shared" si="5"/>
        <v>6158461.2136080768</v>
      </c>
      <c r="V17" s="1">
        <f t="shared" si="4"/>
        <v>0.99256903209167702</v>
      </c>
    </row>
    <row r="18" spans="1:22" x14ac:dyDescent="0.3">
      <c r="A18" t="s">
        <v>8</v>
      </c>
      <c r="B18">
        <v>17</v>
      </c>
      <c r="C18">
        <v>38</v>
      </c>
      <c r="D18" s="1">
        <v>78706700</v>
      </c>
      <c r="E18" s="1">
        <v>24416.1</v>
      </c>
      <c r="F18" s="1">
        <v>0.62066699999999997</v>
      </c>
      <c r="G18" s="1">
        <v>652.63599999999997</v>
      </c>
      <c r="H18" s="1">
        <v>240.756</v>
      </c>
      <c r="I18" s="1">
        <f>G18*densities!$B$13/densities!$B$3</f>
        <v>3305.2855483870962</v>
      </c>
      <c r="J18" s="12">
        <f t="shared" si="0"/>
        <v>2234.4012000000002</v>
      </c>
      <c r="K18">
        <f>J18/LN(2)/Notes!$F$9*(1-EXP(-Notes!$F$9*LN(2)/J18))</f>
        <v>1.2436572263103199E-3</v>
      </c>
      <c r="L18">
        <f>EXP(-Notes!$F$10*LN(2)/J18)</f>
        <v>0.10714676238371589</v>
      </c>
      <c r="M18">
        <f t="shared" si="1"/>
        <v>1.3325384531426301E-4</v>
      </c>
      <c r="N18" s="13">
        <f t="shared" si="2"/>
        <v>0.36889782359538859</v>
      </c>
      <c r="O18" s="1">
        <f t="shared" si="3"/>
        <v>24804429.024858397</v>
      </c>
      <c r="P18">
        <f>O18/Notes!$C$3</f>
        <v>7.6556879706353077E-12</v>
      </c>
      <c r="R18" s="1">
        <f>O18*J18/Notes!$F$9</f>
        <v>21382.347985516371</v>
      </c>
      <c r="S18" s="1">
        <f>R18/Notes!$C$2</f>
        <v>1.7105878388413098E-8</v>
      </c>
      <c r="U18" s="1">
        <f t="shared" si="5"/>
        <v>6179843.5615935931</v>
      </c>
      <c r="V18" s="1">
        <f t="shared" si="4"/>
        <v>0.99601525927533363</v>
      </c>
    </row>
    <row r="19" spans="1:22" x14ac:dyDescent="0.3">
      <c r="A19" t="s">
        <v>2</v>
      </c>
      <c r="B19">
        <v>19</v>
      </c>
      <c r="C19">
        <v>44</v>
      </c>
      <c r="D19" s="1">
        <v>7407000</v>
      </c>
      <c r="E19" s="1">
        <v>3866.65</v>
      </c>
      <c r="F19" s="1">
        <v>0.368834</v>
      </c>
      <c r="G19" s="1">
        <v>103.355</v>
      </c>
      <c r="H19" s="1">
        <v>59.202300000000001</v>
      </c>
      <c r="I19" s="1">
        <f>G19*densities!$B$13/densities!$B$3</f>
        <v>523.44306451612897</v>
      </c>
      <c r="J19" s="12">
        <f t="shared" si="0"/>
        <v>1327.8024</v>
      </c>
      <c r="K19">
        <f>J19/LN(2)/Notes!$F$9*(1-EXP(-Notes!$F$9*LN(2)/J19))</f>
        <v>7.390485870989444E-4</v>
      </c>
      <c r="L19">
        <f>EXP(-Notes!$F$10*LN(2)/J19)</f>
        <v>2.3316683559144655E-2</v>
      </c>
      <c r="M19">
        <f t="shared" si="1"/>
        <v>1.7232162040219042E-5</v>
      </c>
      <c r="N19" s="13">
        <f t="shared" si="2"/>
        <v>0.57280537951719801</v>
      </c>
      <c r="O19" s="1">
        <f t="shared" si="3"/>
        <v>30375936.76837752</v>
      </c>
      <c r="P19">
        <f>O19/Notes!$C$3</f>
        <v>9.3752891260424443E-12</v>
      </c>
      <c r="R19" s="1">
        <f>O19*J19/Notes!$F$9</f>
        <v>15560.664252816327</v>
      </c>
      <c r="S19" s="1">
        <f>R19/Notes!$C$2</f>
        <v>1.2448531402253062E-8</v>
      </c>
      <c r="U19" s="1">
        <f t="shared" si="5"/>
        <v>6195404.2258464098</v>
      </c>
      <c r="V19" s="1">
        <f t="shared" si="4"/>
        <v>0.998523196391507</v>
      </c>
    </row>
    <row r="20" spans="1:22" x14ac:dyDescent="0.3">
      <c r="A20" t="s">
        <v>13</v>
      </c>
      <c r="B20">
        <v>6</v>
      </c>
      <c r="C20">
        <v>11</v>
      </c>
      <c r="D20" s="1">
        <v>2915980</v>
      </c>
      <c r="E20" s="1">
        <v>1652.12</v>
      </c>
      <c r="F20" s="1">
        <v>0.339833</v>
      </c>
      <c r="G20" s="1">
        <v>44.160699999999999</v>
      </c>
      <c r="H20" s="1">
        <v>25.2912</v>
      </c>
      <c r="I20" s="1">
        <f>G20*densities!$B$13/densities!$B$3</f>
        <v>223.6525774193548</v>
      </c>
      <c r="J20" s="12">
        <f t="shared" si="0"/>
        <v>1223.3988000000002</v>
      </c>
      <c r="K20">
        <f>J20/LN(2)/Notes!$F$9*(1-EXP(-Notes!$F$9*LN(2)/J20))</f>
        <v>6.8093803309780441E-4</v>
      </c>
      <c r="L20">
        <f>EXP(-Notes!$F$10*LN(2)/J20)</f>
        <v>1.6918627720639959E-2</v>
      </c>
      <c r="M20">
        <f t="shared" si="1"/>
        <v>1.1520537082806563E-5</v>
      </c>
      <c r="N20" s="13">
        <f t="shared" si="2"/>
        <v>0.57270831304757397</v>
      </c>
      <c r="O20" s="1">
        <f t="shared" si="3"/>
        <v>19413381.148100946</v>
      </c>
      <c r="P20">
        <f>O20/Notes!$C$3</f>
        <v>5.9917843049694275E-12</v>
      </c>
      <c r="R20" s="1">
        <f>O20*J20/Notes!$F$9</f>
        <v>9162.9271606980419</v>
      </c>
      <c r="S20" s="1">
        <f>R20/Notes!$C$2</f>
        <v>7.3303417285584337E-9</v>
      </c>
      <c r="U20" s="1">
        <f t="shared" si="5"/>
        <v>6204567.1530071078</v>
      </c>
      <c r="V20" s="1">
        <f t="shared" si="4"/>
        <v>1</v>
      </c>
    </row>
    <row r="21" spans="1:22" x14ac:dyDescent="0.3">
      <c r="A21" t="s">
        <v>0</v>
      </c>
      <c r="B21">
        <v>18</v>
      </c>
      <c r="C21">
        <v>39</v>
      </c>
      <c r="D21" s="1">
        <v>10431700000000</v>
      </c>
      <c r="E21" s="1">
        <v>851.79100000000005</v>
      </c>
      <c r="F21" s="1">
        <v>2358010</v>
      </c>
      <c r="G21" s="1">
        <v>22.7682</v>
      </c>
      <c r="H21" s="1">
        <v>2.1771199999999999</v>
      </c>
      <c r="I21" s="1">
        <f>G21*densities!$B$13/densities!$B$3</f>
        <v>115.30991612903225</v>
      </c>
      <c r="J21" s="10">
        <f t="shared" si="0"/>
        <v>8488836000</v>
      </c>
      <c r="K21">
        <f>J21/LN(2)/Notes!$F$9*(1-EXP(-Notes!$F$9*LN(2)/J21))</f>
        <v>0.99989418391717255</v>
      </c>
      <c r="L21">
        <f>EXP(-Notes!$F$10*LN(2)/J21)</f>
        <v>0.99999941209157139</v>
      </c>
      <c r="M21">
        <f t="shared" si="1"/>
        <v>0.99989359607095407</v>
      </c>
      <c r="N21" s="13">
        <f t="shared" si="2"/>
        <v>9.5621085549143101E-2</v>
      </c>
      <c r="O21" s="1">
        <f t="shared" si="3"/>
        <v>115.32218686282062</v>
      </c>
      <c r="P21">
        <f>O21/Notes!$C$3</f>
        <v>3.5593267550253274E-17</v>
      </c>
      <c r="R21" s="1">
        <f>O21*J21/Notes!$F$9</f>
        <v>377681.76367277728</v>
      </c>
      <c r="S21" s="1">
        <f>R21/Notes!$C$2</f>
        <v>3.0214541093822183E-7</v>
      </c>
      <c r="U21" s="1">
        <f t="shared" si="5"/>
        <v>6582248.9166798852</v>
      </c>
    </row>
    <row r="22" spans="1:22" x14ac:dyDescent="0.3">
      <c r="A22" t="s">
        <v>2</v>
      </c>
      <c r="B22">
        <v>19</v>
      </c>
      <c r="C22">
        <v>38</v>
      </c>
      <c r="D22" s="1">
        <v>254530</v>
      </c>
      <c r="E22" s="1">
        <v>385.07600000000002</v>
      </c>
      <c r="F22" s="1">
        <v>0.12726699999999999</v>
      </c>
      <c r="G22" s="1">
        <v>10.292999999999999</v>
      </c>
      <c r="H22" s="1">
        <v>0.40084900000000001</v>
      </c>
      <c r="I22" s="1">
        <f>G22*densities!$B$13/densities!$B$3</f>
        <v>52.12906451612902</v>
      </c>
      <c r="J22" s="12">
        <f t="shared" si="0"/>
        <v>458.16119999999995</v>
      </c>
      <c r="K22">
        <f>J22/LN(2)/Notes!$F$9*(1-EXP(-Notes!$F$9*LN(2)/J22))</f>
        <v>2.5501037467891069E-4</v>
      </c>
      <c r="L22">
        <f>EXP(-Notes!$F$10*LN(2)/J22)</f>
        <v>1.8591556842439182E-5</v>
      </c>
      <c r="M22">
        <f t="shared" si="1"/>
        <v>4.7410398762546816E-9</v>
      </c>
      <c r="N22" s="13">
        <f t="shared" si="2"/>
        <v>3.894384533177888E-2</v>
      </c>
      <c r="O22" s="1">
        <f t="shared" si="3"/>
        <v>10995280756.277849</v>
      </c>
      <c r="P22">
        <f>O22/Notes!$C$3</f>
        <v>3.3936051716906943E-9</v>
      </c>
      <c r="R22" s="1">
        <f>O22*J22/Notes!$F$9</f>
        <v>1943522.7722350177</v>
      </c>
      <c r="S22" s="1">
        <f>R22/Notes!$C$2</f>
        <v>1.5548182177880143E-6</v>
      </c>
      <c r="U22" s="1">
        <f t="shared" si="5"/>
        <v>8525771.6889149025</v>
      </c>
    </row>
    <row r="23" spans="1:22" x14ac:dyDescent="0.3">
      <c r="A23" t="s">
        <v>12</v>
      </c>
      <c r="B23">
        <v>20</v>
      </c>
      <c r="C23">
        <v>41</v>
      </c>
      <c r="D23" s="1">
        <v>803844000000000</v>
      </c>
      <c r="E23" s="1">
        <v>173.102</v>
      </c>
      <c r="F23" s="1">
        <v>894113000</v>
      </c>
      <c r="G23" s="1">
        <v>4.62697</v>
      </c>
      <c r="H23" s="1">
        <v>4.67546E-2</v>
      </c>
      <c r="I23" s="1">
        <f>G23*densities!$B$13/densities!$B$3</f>
        <v>23.433364193548385</v>
      </c>
      <c r="J23" s="10">
        <f t="shared" si="0"/>
        <v>3218806800000</v>
      </c>
      <c r="K23">
        <f>J23/LN(2)/Notes!$F$9*(1-EXP(-Notes!$F$9*LN(2)/J23))</f>
        <v>0.99999972095517897</v>
      </c>
      <c r="L23">
        <f>EXP(-Notes!$F$10*LN(2)/J23)</f>
        <v>0.99999999844953114</v>
      </c>
      <c r="M23">
        <f t="shared" si="1"/>
        <v>0.99999971940471055</v>
      </c>
      <c r="N23" s="13">
        <f t="shared" si="2"/>
        <v>1.0104798604702429E-2</v>
      </c>
      <c r="O23" s="1">
        <f t="shared" si="3"/>
        <v>23.43337076884184</v>
      </c>
      <c r="P23">
        <f>O23/Notes!$C$3</f>
        <v>7.2325218422351351E-18</v>
      </c>
      <c r="R23" s="1">
        <f>O23*J23/Notes!$F$9</f>
        <v>29100113.10866873</v>
      </c>
      <c r="S23" s="1">
        <f>R23/Notes!$C$2</f>
        <v>2.3280090486934983E-5</v>
      </c>
      <c r="U23" s="1">
        <f t="shared" si="5"/>
        <v>37625884.797583632</v>
      </c>
    </row>
    <row r="24" spans="1:22" x14ac:dyDescent="0.3">
      <c r="A24" t="s">
        <v>0</v>
      </c>
      <c r="B24">
        <v>18</v>
      </c>
      <c r="C24">
        <v>42</v>
      </c>
      <c r="D24" s="1">
        <v>168592000000</v>
      </c>
      <c r="E24" s="1">
        <v>112.557</v>
      </c>
      <c r="F24" s="1">
        <v>288395</v>
      </c>
      <c r="G24" s="1">
        <v>3.0086200000000001</v>
      </c>
      <c r="H24" s="1">
        <v>2.11897</v>
      </c>
      <c r="I24" s="1">
        <f>G24*densities!$B$13/densities!$B$3</f>
        <v>15.237204516129033</v>
      </c>
      <c r="J24" s="10">
        <f t="shared" si="0"/>
        <v>1038222000</v>
      </c>
      <c r="K24">
        <f>J24/LN(2)/Notes!$F$9*(1-EXP(-Notes!$F$9*LN(2)/J24))</f>
        <v>0.99913525162102601</v>
      </c>
      <c r="L24">
        <f>EXP(-Notes!$F$10*LN(2)/J24)</f>
        <v>0.999995193082303</v>
      </c>
      <c r="M24">
        <f t="shared" si="1"/>
        <v>0.99913044886010327</v>
      </c>
      <c r="N24" s="13">
        <f t="shared" si="2"/>
        <v>0.70429964568473258</v>
      </c>
      <c r="O24" s="1">
        <f t="shared" si="3"/>
        <v>15.250465575854474</v>
      </c>
      <c r="P24">
        <f>O24/Notes!$C$3</f>
        <v>4.7069338197081708E-18</v>
      </c>
      <c r="R24" s="1">
        <f>O24*J24/Notes!$F$9</f>
        <v>6108.552805206321</v>
      </c>
      <c r="S24" s="1">
        <f>R24/Notes!$C$2</f>
        <v>4.8868422441650567E-9</v>
      </c>
      <c r="U24" s="1">
        <f t="shared" si="5"/>
        <v>37631993.35038884</v>
      </c>
    </row>
    <row r="25" spans="1:22" x14ac:dyDescent="0.3">
      <c r="A25" t="s">
        <v>16</v>
      </c>
      <c r="B25">
        <v>7</v>
      </c>
      <c r="C25">
        <v>13</v>
      </c>
      <c r="D25" s="1">
        <v>39935.300000000003</v>
      </c>
      <c r="E25" s="1">
        <v>46.296900000000001</v>
      </c>
      <c r="F25" s="1">
        <v>0.16608400000000001</v>
      </c>
      <c r="G25" s="1">
        <v>1.2375</v>
      </c>
      <c r="H25" s="1">
        <v>0.49523899999999998</v>
      </c>
      <c r="I25" s="1">
        <f>G25*densities!$B$13/densities!$B$3</f>
        <v>6.2673387096774196</v>
      </c>
      <c r="J25" s="12">
        <f t="shared" si="0"/>
        <v>597.90240000000006</v>
      </c>
      <c r="K25">
        <f>J25/LN(2)/Notes!$F$9*(1-EXP(-Notes!$F$9*LN(2)/J25))</f>
        <v>3.3278967107083698E-4</v>
      </c>
      <c r="L25">
        <f>EXP(-Notes!$F$10*LN(2)/J25)</f>
        <v>2.3711931759272384E-4</v>
      </c>
      <c r="M25">
        <f t="shared" si="1"/>
        <v>7.89108597062239E-8</v>
      </c>
      <c r="N25" s="13">
        <f t="shared" si="2"/>
        <v>0.40019313131313128</v>
      </c>
      <c r="O25" s="1">
        <f t="shared" si="3"/>
        <v>79423018.999032632</v>
      </c>
      <c r="P25">
        <f>O25/Notes!$C$3</f>
        <v>2.4513277468837234E-11</v>
      </c>
      <c r="R25" s="1">
        <f>O25*J25/Notes!$F$9</f>
        <v>18320.684288104636</v>
      </c>
      <c r="S25" s="1">
        <f>R25/Notes!$C$2</f>
        <v>1.4656547430483708E-8</v>
      </c>
      <c r="U25" s="1">
        <f t="shared" si="5"/>
        <v>37650314.034676947</v>
      </c>
    </row>
    <row r="26" spans="1:22" x14ac:dyDescent="0.3">
      <c r="A26" t="s">
        <v>0</v>
      </c>
      <c r="B26">
        <v>18</v>
      </c>
      <c r="C26">
        <v>44</v>
      </c>
      <c r="D26" s="1">
        <v>30273.200000000001</v>
      </c>
      <c r="E26" s="1">
        <v>29.4633</v>
      </c>
      <c r="F26" s="1">
        <v>0.19783400000000001</v>
      </c>
      <c r="G26" s="1">
        <v>0.78754599999999997</v>
      </c>
      <c r="H26" s="1">
        <v>0.78754599999999997</v>
      </c>
      <c r="I26" s="1">
        <f>G26*densities!$B$13/densities!$B$3</f>
        <v>3.9885394193548387</v>
      </c>
      <c r="J26" s="12">
        <f t="shared" si="0"/>
        <v>712.20240000000013</v>
      </c>
      <c r="K26">
        <f>J26/LN(2)/Notes!$F$9*(1-EXP(-Notes!$F$9*LN(2)/J26))</f>
        <v>3.964085148878156E-4</v>
      </c>
      <c r="L26">
        <f>EXP(-Notes!$F$10*LN(2)/J26)</f>
        <v>9.0519376611267004E-4</v>
      </c>
      <c r="M26">
        <f t="shared" si="1"/>
        <v>3.5882651651043222E-7</v>
      </c>
      <c r="N26" s="13">
        <f t="shared" si="2"/>
        <v>1</v>
      </c>
      <c r="O26" s="1">
        <f t="shared" si="3"/>
        <v>11115509.127204871</v>
      </c>
      <c r="P26">
        <f>O26/Notes!$C$3</f>
        <v>3.4307126935817501E-12</v>
      </c>
      <c r="R26" s="1">
        <f>O26*J26/Notes!$F$9</f>
        <v>3054.2022675992348</v>
      </c>
      <c r="S26" s="1">
        <f>R26/Notes!$C$2</f>
        <v>2.4433618140793877E-9</v>
      </c>
      <c r="U26" s="1">
        <f t="shared" si="5"/>
        <v>37653368.236944549</v>
      </c>
    </row>
    <row r="27" spans="1:22" x14ac:dyDescent="0.3">
      <c r="A27" t="s">
        <v>4</v>
      </c>
      <c r="B27">
        <v>14</v>
      </c>
      <c r="C27">
        <v>32</v>
      </c>
      <c r="D27" s="1">
        <v>168703000000</v>
      </c>
      <c r="E27" s="1">
        <v>28.072299999999998</v>
      </c>
      <c r="F27" s="1">
        <v>1157090</v>
      </c>
      <c r="G27" s="1">
        <v>0.75036499999999995</v>
      </c>
      <c r="H27" s="1">
        <v>0.52848300000000004</v>
      </c>
      <c r="I27" s="1">
        <f>G27*densities!$B$13/densities!$B$3</f>
        <v>3.80023564516129</v>
      </c>
      <c r="J27" s="10">
        <f t="shared" si="0"/>
        <v>4165524000</v>
      </c>
      <c r="K27">
        <f>J27/LN(2)/Notes!$F$9*(1-EXP(-Notes!$F$9*LN(2)/J27))</f>
        <v>0.99978437536102116</v>
      </c>
      <c r="L27">
        <f>EXP(-Notes!$F$10*LN(2)/J27)</f>
        <v>0.9999988019138264</v>
      </c>
      <c r="M27">
        <f t="shared" si="1"/>
        <v>0.99978317753318446</v>
      </c>
      <c r="N27" s="13">
        <f t="shared" si="2"/>
        <v>0.70430124006316941</v>
      </c>
      <c r="O27" s="1">
        <f t="shared" si="3"/>
        <v>3.8010598003237095</v>
      </c>
      <c r="P27">
        <f>O27/Notes!$C$3</f>
        <v>1.1731666050381819E-18</v>
      </c>
      <c r="R27" s="1">
        <f>O27*J27/Notes!$F$9</f>
        <v>6108.5670616063353</v>
      </c>
      <c r="S27" s="1">
        <f>R27/Notes!$C$2</f>
        <v>4.8868536492850685E-9</v>
      </c>
      <c r="U27" s="1">
        <f t="shared" si="5"/>
        <v>37659476.804006152</v>
      </c>
    </row>
    <row r="28" spans="1:22" x14ac:dyDescent="0.3">
      <c r="A28" t="s">
        <v>11</v>
      </c>
      <c r="B28">
        <v>12</v>
      </c>
      <c r="C28">
        <v>27</v>
      </c>
      <c r="D28" s="1">
        <v>8078.46</v>
      </c>
      <c r="E28" s="1">
        <v>9.8674300000000006</v>
      </c>
      <c r="F28" s="1">
        <v>0.157633</v>
      </c>
      <c r="G28" s="1">
        <v>0.26375399999999999</v>
      </c>
      <c r="H28" s="1">
        <v>0.18576200000000001</v>
      </c>
      <c r="I28" s="1">
        <f>G28*densities!$B$13/densities!$B$3</f>
        <v>1.3357863870967741</v>
      </c>
      <c r="J28" s="12">
        <f t="shared" si="0"/>
        <v>567.47879999999998</v>
      </c>
      <c r="K28">
        <f>J28/LN(2)/Notes!$F$9*(1-EXP(-Notes!$F$9*LN(2)/J28))</f>
        <v>3.1585603802840274E-4</v>
      </c>
      <c r="L28">
        <f>EXP(-Notes!$F$10*LN(2)/J28)</f>
        <v>1.5157309996792048E-4</v>
      </c>
      <c r="M28">
        <f t="shared" si="1"/>
        <v>4.7875278827550382E-8</v>
      </c>
      <c r="N28" s="13">
        <f t="shared" si="2"/>
        <v>0.70430021914359597</v>
      </c>
      <c r="O28" s="1">
        <f t="shared" si="3"/>
        <v>27901380.833902955</v>
      </c>
      <c r="P28">
        <f>O28/Notes!$C$3</f>
        <v>8.6115372944144923E-12</v>
      </c>
      <c r="R28" s="1">
        <f>O28*J28/Notes!$F$9</f>
        <v>6108.5810624869782</v>
      </c>
      <c r="S28" s="1">
        <f>R28/Notes!$C$2</f>
        <v>4.8868648499895826E-9</v>
      </c>
      <c r="U28" s="1">
        <f t="shared" si="5"/>
        <v>37665585.38506864</v>
      </c>
    </row>
    <row r="29" spans="1:22" x14ac:dyDescent="0.3">
      <c r="A29" t="s">
        <v>8</v>
      </c>
      <c r="B29">
        <v>17</v>
      </c>
      <c r="C29" t="s">
        <v>14</v>
      </c>
      <c r="D29" s="1">
        <v>24797.4</v>
      </c>
      <c r="E29" s="1">
        <v>8.9522200000000005</v>
      </c>
      <c r="F29" s="1">
        <v>0.53333299999999995</v>
      </c>
      <c r="G29" s="1">
        <v>0.239291</v>
      </c>
      <c r="H29" s="1">
        <v>1.9059900000000001E-2</v>
      </c>
      <c r="I29" s="1">
        <f>G29*densities!$B$13/densities!$B$3</f>
        <v>1.2118931290322581</v>
      </c>
      <c r="J29" s="12">
        <f t="shared" si="0"/>
        <v>1919.9987999999998</v>
      </c>
      <c r="K29">
        <f>J29/LN(2)/Notes!$F$9*(1-EXP(-Notes!$F$9*LN(2)/J29))</f>
        <v>1.068662325336713E-3</v>
      </c>
      <c r="L29">
        <f>EXP(-Notes!$F$10*LN(2)/J29)</f>
        <v>7.4325323941272906E-2</v>
      </c>
      <c r="M29">
        <f t="shared" si="1"/>
        <v>7.9428673514485176E-5</v>
      </c>
      <c r="N29" s="13">
        <f t="shared" si="2"/>
        <v>7.9651553965673597E-2</v>
      </c>
      <c r="O29" s="1">
        <f t="shared" si="3"/>
        <v>15257.627698028327</v>
      </c>
      <c r="P29">
        <f>O29/Notes!$C$3</f>
        <v>4.7091443512433109E-15</v>
      </c>
      <c r="R29" s="1">
        <f>O29*J29/Notes!$F$9</f>
        <v>11.301939379267418</v>
      </c>
      <c r="S29" s="1">
        <f>R29/Notes!$C$2</f>
        <v>9.0415515034139352E-12</v>
      </c>
      <c r="U29" s="1">
        <f t="shared" si="5"/>
        <v>37665596.687008016</v>
      </c>
    </row>
    <row r="30" spans="1:22" x14ac:dyDescent="0.3">
      <c r="A30" t="s">
        <v>8</v>
      </c>
      <c r="B30">
        <v>17</v>
      </c>
      <c r="C30">
        <v>36</v>
      </c>
      <c r="D30" s="1">
        <v>47206800000000</v>
      </c>
      <c r="E30" s="1">
        <v>3.4448400000000001</v>
      </c>
      <c r="F30" s="1">
        <v>2638510000</v>
      </c>
      <c r="G30" s="1">
        <v>9.20797E-2</v>
      </c>
      <c r="H30" s="1">
        <v>3.7539700000000001E-3</v>
      </c>
      <c r="I30" s="1">
        <f>G30*densities!$B$13/densities!$B$3</f>
        <v>0.46633912580645159</v>
      </c>
      <c r="J30" s="10">
        <f t="shared" si="0"/>
        <v>9498636000000</v>
      </c>
      <c r="K30">
        <f>J30/LN(2)/Notes!$F$9*(1-EXP(-Notes!$F$9*LN(2)/J30))</f>
        <v>0.99999990533016248</v>
      </c>
      <c r="L30">
        <f>EXP(-Notes!$F$10*LN(2)/J30)</f>
        <v>0.99999999947459195</v>
      </c>
      <c r="M30">
        <f t="shared" si="1"/>
        <v>0.99999990480475442</v>
      </c>
      <c r="N30" s="13">
        <f t="shared" si="2"/>
        <v>4.0768703633917137E-2</v>
      </c>
      <c r="O30" s="1">
        <f t="shared" si="3"/>
        <v>0.46633917019972343</v>
      </c>
      <c r="P30">
        <f>O30/Notes!$C$3</f>
        <v>1.4393184265423563E-19</v>
      </c>
      <c r="R30" s="1">
        <f>O30*J30/Notes!$F$9</f>
        <v>1708945.2277273224</v>
      </c>
      <c r="S30" s="1">
        <f>R30/Notes!$C$2</f>
        <v>1.3671561821818579E-6</v>
      </c>
      <c r="U30" s="1">
        <f t="shared" si="5"/>
        <v>39374541.91473534</v>
      </c>
    </row>
    <row r="32" spans="1:22" x14ac:dyDescent="0.3">
      <c r="E32" s="1"/>
      <c r="I32" t="s">
        <v>135</v>
      </c>
      <c r="J32" s="1">
        <f>60*60*24*365.34*20</f>
        <v>631307519.99999988</v>
      </c>
      <c r="K32" t="s">
        <v>137</v>
      </c>
    </row>
    <row r="33" spans="9:15" x14ac:dyDescent="0.3">
      <c r="I33" t="s">
        <v>136</v>
      </c>
      <c r="J33">
        <f>60*60*2</f>
        <v>7200</v>
      </c>
      <c r="K33" t="s">
        <v>137</v>
      </c>
    </row>
    <row r="34" spans="9:15" x14ac:dyDescent="0.3">
      <c r="O34" s="1"/>
    </row>
    <row r="36" spans="9:15" x14ac:dyDescent="0.3">
      <c r="J36" s="1"/>
    </row>
  </sheetData>
  <mergeCells count="3">
    <mergeCell ref="K1:M1"/>
    <mergeCell ref="O1:P1"/>
    <mergeCell ref="R1:S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25"/>
  <sheetViews>
    <sheetView tabSelected="1" topLeftCell="J1" workbookViewId="0">
      <selection activeCell="P21" sqref="P21"/>
    </sheetView>
    <sheetView workbookViewId="1">
      <selection activeCell="N1" sqref="N1"/>
    </sheetView>
  </sheetViews>
  <sheetFormatPr defaultRowHeight="14.4" x14ac:dyDescent="0.3"/>
  <sheetData>
    <row r="1" spans="1:1024 1034:2048 2058:3072 3082:4096 4106:5120 5130:6144 6154:7168 7178:8192 8202:9216 9226:10240 10250:11264 11274:12288 12298:13312 13322:14336 14346:15360 15370:16384" x14ac:dyDescent="0.3">
      <c r="A1" t="s">
        <v>34</v>
      </c>
      <c r="B1" t="s">
        <v>35</v>
      </c>
      <c r="C1" t="s">
        <v>36</v>
      </c>
      <c r="D1" t="s">
        <v>68</v>
      </c>
      <c r="E1" t="s">
        <v>69</v>
      </c>
      <c r="F1" t="s">
        <v>70</v>
      </c>
      <c r="G1" t="s">
        <v>71</v>
      </c>
      <c r="H1" t="s">
        <v>129</v>
      </c>
      <c r="I1" t="s">
        <v>71</v>
      </c>
      <c r="J1" s="2" t="s">
        <v>37</v>
      </c>
      <c r="K1" s="20" t="s">
        <v>72</v>
      </c>
      <c r="L1" s="20"/>
      <c r="M1" s="20"/>
      <c r="N1" t="s">
        <v>138</v>
      </c>
      <c r="O1" s="20" t="s">
        <v>73</v>
      </c>
      <c r="P1" s="20"/>
      <c r="R1" s="20" t="s">
        <v>133</v>
      </c>
      <c r="S1" s="20"/>
      <c r="U1" t="s">
        <v>139</v>
      </c>
      <c r="V1" s="14" t="s">
        <v>140</v>
      </c>
      <c r="Z1" s="2"/>
      <c r="AA1" s="20"/>
      <c r="AB1" s="20"/>
      <c r="AC1" s="20"/>
      <c r="AE1" s="20"/>
      <c r="AF1" s="20"/>
      <c r="AP1" s="2"/>
      <c r="AQ1" s="20"/>
      <c r="AR1" s="20"/>
      <c r="AS1" s="20"/>
      <c r="AU1" s="20"/>
      <c r="AV1" s="20"/>
      <c r="BF1" s="2"/>
      <c r="BG1" s="20"/>
      <c r="BH1" s="20"/>
      <c r="BI1" s="20"/>
      <c r="BK1" s="20"/>
      <c r="BL1" s="20"/>
      <c r="BV1" s="2"/>
      <c r="BW1" s="20"/>
      <c r="BX1" s="20"/>
      <c r="BY1" s="20"/>
      <c r="CA1" s="20"/>
      <c r="CB1" s="20"/>
      <c r="CL1" s="2"/>
      <c r="CM1" s="20"/>
      <c r="CN1" s="20"/>
      <c r="CO1" s="20"/>
      <c r="CQ1" s="20"/>
      <c r="CR1" s="20"/>
      <c r="DB1" s="2"/>
      <c r="DC1" s="20"/>
      <c r="DD1" s="20"/>
      <c r="DE1" s="20"/>
      <c r="DG1" s="20"/>
      <c r="DH1" s="20"/>
      <c r="DR1" s="2"/>
      <c r="DS1" s="20"/>
      <c r="DT1" s="20"/>
      <c r="DU1" s="20"/>
      <c r="DW1" s="20"/>
      <c r="DX1" s="20"/>
      <c r="EH1" s="2"/>
      <c r="EI1" s="20"/>
      <c r="EJ1" s="20"/>
      <c r="EK1" s="20"/>
      <c r="EM1" s="20"/>
      <c r="EN1" s="20"/>
      <c r="EX1" s="2"/>
      <c r="EY1" s="20"/>
      <c r="EZ1" s="20"/>
      <c r="FA1" s="20"/>
      <c r="FC1" s="20"/>
      <c r="FD1" s="20"/>
      <c r="FN1" s="2"/>
      <c r="FO1" s="20"/>
      <c r="FP1" s="20"/>
      <c r="FQ1" s="20"/>
      <c r="FS1" s="20"/>
      <c r="FT1" s="20"/>
      <c r="GD1" s="2"/>
      <c r="GE1" s="20"/>
      <c r="GF1" s="20"/>
      <c r="GG1" s="20"/>
      <c r="GI1" s="20"/>
      <c r="GJ1" s="20"/>
      <c r="GT1" s="2"/>
      <c r="GU1" s="20"/>
      <c r="GV1" s="20"/>
      <c r="GW1" s="20"/>
      <c r="GY1" s="20"/>
      <c r="GZ1" s="20"/>
      <c r="HJ1" s="2"/>
      <c r="HK1" s="20"/>
      <c r="HL1" s="20"/>
      <c r="HM1" s="20"/>
      <c r="HO1" s="20"/>
      <c r="HP1" s="20"/>
      <c r="HZ1" s="2"/>
      <c r="IA1" s="20"/>
      <c r="IB1" s="20"/>
      <c r="IC1" s="20"/>
      <c r="IE1" s="20"/>
      <c r="IF1" s="20"/>
      <c r="IP1" s="2"/>
      <c r="IQ1" s="20"/>
      <c r="IR1" s="20"/>
      <c r="IS1" s="20"/>
      <c r="IU1" s="20"/>
      <c r="IV1" s="20"/>
      <c r="JF1" s="2"/>
      <c r="JG1" s="20"/>
      <c r="JH1" s="20"/>
      <c r="JI1" s="20"/>
      <c r="JK1" s="20"/>
      <c r="JL1" s="20"/>
      <c r="JV1" s="2"/>
      <c r="JW1" s="20"/>
      <c r="JX1" s="20"/>
      <c r="JY1" s="20"/>
      <c r="KA1" s="20"/>
      <c r="KB1" s="20"/>
      <c r="KL1" s="2"/>
      <c r="KM1" s="20"/>
      <c r="KN1" s="20"/>
      <c r="KO1" s="20"/>
      <c r="KQ1" s="20"/>
      <c r="KR1" s="20"/>
      <c r="LB1" s="2"/>
      <c r="LC1" s="20"/>
      <c r="LD1" s="20"/>
      <c r="LE1" s="20"/>
      <c r="LG1" s="20"/>
      <c r="LH1" s="20"/>
      <c r="LR1" s="2"/>
      <c r="LS1" s="20"/>
      <c r="LT1" s="20"/>
      <c r="LU1" s="20"/>
      <c r="LW1" s="20"/>
      <c r="LX1" s="20"/>
      <c r="MH1" s="2"/>
      <c r="MI1" s="20"/>
      <c r="MJ1" s="20"/>
      <c r="MK1" s="20"/>
      <c r="MM1" s="20"/>
      <c r="MN1" s="20"/>
      <c r="MX1" s="2"/>
      <c r="MY1" s="20"/>
      <c r="MZ1" s="20"/>
      <c r="NA1" s="20"/>
      <c r="NC1" s="20"/>
      <c r="ND1" s="20"/>
      <c r="NN1" s="2"/>
      <c r="NO1" s="20"/>
      <c r="NP1" s="20"/>
      <c r="NQ1" s="20"/>
      <c r="NS1" s="20"/>
      <c r="NT1" s="20"/>
      <c r="OD1" s="2"/>
      <c r="OE1" s="20"/>
      <c r="OF1" s="20"/>
      <c r="OG1" s="20"/>
      <c r="OI1" s="20"/>
      <c r="OJ1" s="20"/>
      <c r="OT1" s="2"/>
      <c r="OU1" s="20"/>
      <c r="OV1" s="20"/>
      <c r="OW1" s="20"/>
      <c r="OY1" s="20"/>
      <c r="OZ1" s="20"/>
      <c r="PJ1" s="2"/>
      <c r="PK1" s="20"/>
      <c r="PL1" s="20"/>
      <c r="PM1" s="20"/>
      <c r="PO1" s="20"/>
      <c r="PP1" s="20"/>
      <c r="PZ1" s="2"/>
      <c r="QA1" s="20"/>
      <c r="QB1" s="20"/>
      <c r="QC1" s="20"/>
      <c r="QE1" s="20"/>
      <c r="QF1" s="20"/>
      <c r="QP1" s="2"/>
      <c r="QQ1" s="20"/>
      <c r="QR1" s="20"/>
      <c r="QS1" s="20"/>
      <c r="QU1" s="20"/>
      <c r="QV1" s="20"/>
      <c r="RF1" s="2"/>
      <c r="RG1" s="20"/>
      <c r="RH1" s="20"/>
      <c r="RI1" s="20"/>
      <c r="RK1" s="20"/>
      <c r="RL1" s="20"/>
      <c r="RV1" s="2"/>
      <c r="RW1" s="20"/>
      <c r="RX1" s="20"/>
      <c r="RY1" s="20"/>
      <c r="SA1" s="20"/>
      <c r="SB1" s="20"/>
      <c r="SL1" s="2"/>
      <c r="SM1" s="20"/>
      <c r="SN1" s="20"/>
      <c r="SO1" s="20"/>
      <c r="SQ1" s="20"/>
      <c r="SR1" s="20"/>
      <c r="TB1" s="2"/>
      <c r="TC1" s="20"/>
      <c r="TD1" s="20"/>
      <c r="TE1" s="20"/>
      <c r="TG1" s="20"/>
      <c r="TH1" s="20"/>
      <c r="TR1" s="2"/>
      <c r="TS1" s="20"/>
      <c r="TT1" s="20"/>
      <c r="TU1" s="20"/>
      <c r="TW1" s="20"/>
      <c r="TX1" s="20"/>
      <c r="UH1" s="2"/>
      <c r="UI1" s="20"/>
      <c r="UJ1" s="20"/>
      <c r="UK1" s="20"/>
      <c r="UM1" s="20"/>
      <c r="UN1" s="20"/>
      <c r="UX1" s="2"/>
      <c r="UY1" s="20"/>
      <c r="UZ1" s="20"/>
      <c r="VA1" s="20"/>
      <c r="VC1" s="20"/>
      <c r="VD1" s="20"/>
      <c r="VN1" s="2"/>
      <c r="VO1" s="20"/>
      <c r="VP1" s="20"/>
      <c r="VQ1" s="20"/>
      <c r="VS1" s="20"/>
      <c r="VT1" s="20"/>
      <c r="WD1" s="2"/>
      <c r="WE1" s="20"/>
      <c r="WF1" s="20"/>
      <c r="WG1" s="20"/>
      <c r="WI1" s="20"/>
      <c r="WJ1" s="20"/>
      <c r="WT1" s="2"/>
      <c r="WU1" s="20"/>
      <c r="WV1" s="20"/>
      <c r="WW1" s="20"/>
      <c r="WY1" s="20"/>
      <c r="WZ1" s="20"/>
      <c r="XJ1" s="2"/>
      <c r="XK1" s="20"/>
      <c r="XL1" s="20"/>
      <c r="XM1" s="20"/>
      <c r="XO1" s="20"/>
      <c r="XP1" s="20"/>
      <c r="XZ1" s="2"/>
      <c r="YA1" s="20"/>
      <c r="YB1" s="20"/>
      <c r="YC1" s="20"/>
      <c r="YE1" s="20"/>
      <c r="YF1" s="20"/>
      <c r="YP1" s="2"/>
      <c r="YQ1" s="20"/>
      <c r="YR1" s="20"/>
      <c r="YS1" s="20"/>
      <c r="YU1" s="20"/>
      <c r="YV1" s="20"/>
      <c r="ZF1" s="2"/>
      <c r="ZG1" s="20"/>
      <c r="ZH1" s="20"/>
      <c r="ZI1" s="20"/>
      <c r="ZK1" s="20"/>
      <c r="ZL1" s="20"/>
      <c r="ZV1" s="2"/>
      <c r="ZW1" s="20"/>
      <c r="ZX1" s="20"/>
      <c r="ZY1" s="20"/>
      <c r="AAA1" s="20"/>
      <c r="AAB1" s="20"/>
      <c r="AAL1" s="2"/>
      <c r="AAM1" s="20"/>
      <c r="AAN1" s="20"/>
      <c r="AAO1" s="20"/>
      <c r="AAQ1" s="20"/>
      <c r="AAR1" s="20"/>
      <c r="ABB1" s="2"/>
      <c r="ABC1" s="20"/>
      <c r="ABD1" s="20"/>
      <c r="ABE1" s="20"/>
      <c r="ABG1" s="20"/>
      <c r="ABH1" s="20"/>
      <c r="ABR1" s="2"/>
      <c r="ABS1" s="20"/>
      <c r="ABT1" s="20"/>
      <c r="ABU1" s="20"/>
      <c r="ABW1" s="20"/>
      <c r="ABX1" s="20"/>
      <c r="ACH1" s="2"/>
      <c r="ACI1" s="20"/>
      <c r="ACJ1" s="20"/>
      <c r="ACK1" s="20"/>
      <c r="ACM1" s="20"/>
      <c r="ACN1" s="20"/>
      <c r="ACX1" s="2"/>
      <c r="ACY1" s="20"/>
      <c r="ACZ1" s="20"/>
      <c r="ADA1" s="20"/>
      <c r="ADC1" s="20"/>
      <c r="ADD1" s="20"/>
      <c r="ADN1" s="2"/>
      <c r="ADO1" s="20"/>
      <c r="ADP1" s="20"/>
      <c r="ADQ1" s="20"/>
      <c r="ADS1" s="20"/>
      <c r="ADT1" s="20"/>
      <c r="AED1" s="2"/>
      <c r="AEE1" s="20"/>
      <c r="AEF1" s="20"/>
      <c r="AEG1" s="20"/>
      <c r="AEI1" s="20"/>
      <c r="AEJ1" s="20"/>
      <c r="AET1" s="2"/>
      <c r="AEU1" s="20"/>
      <c r="AEV1" s="20"/>
      <c r="AEW1" s="20"/>
      <c r="AEY1" s="20"/>
      <c r="AEZ1" s="20"/>
      <c r="AFJ1" s="2"/>
      <c r="AFK1" s="20"/>
      <c r="AFL1" s="20"/>
      <c r="AFM1" s="20"/>
      <c r="AFO1" s="20"/>
      <c r="AFP1" s="20"/>
      <c r="AFZ1" s="2"/>
      <c r="AGA1" s="20"/>
      <c r="AGB1" s="20"/>
      <c r="AGC1" s="20"/>
      <c r="AGE1" s="20"/>
      <c r="AGF1" s="20"/>
      <c r="AGP1" s="2"/>
      <c r="AGQ1" s="20"/>
      <c r="AGR1" s="20"/>
      <c r="AGS1" s="20"/>
      <c r="AGU1" s="20"/>
      <c r="AGV1" s="20"/>
      <c r="AHF1" s="2"/>
      <c r="AHG1" s="20"/>
      <c r="AHH1" s="20"/>
      <c r="AHI1" s="20"/>
      <c r="AHK1" s="20"/>
      <c r="AHL1" s="20"/>
      <c r="AHV1" s="2"/>
      <c r="AHW1" s="20"/>
      <c r="AHX1" s="20"/>
      <c r="AHY1" s="20"/>
      <c r="AIA1" s="20"/>
      <c r="AIB1" s="20"/>
      <c r="AIL1" s="2"/>
      <c r="AIM1" s="20"/>
      <c r="AIN1" s="20"/>
      <c r="AIO1" s="20"/>
      <c r="AIQ1" s="20"/>
      <c r="AIR1" s="20"/>
      <c r="AJB1" s="2"/>
      <c r="AJC1" s="20"/>
      <c r="AJD1" s="20"/>
      <c r="AJE1" s="20"/>
      <c r="AJG1" s="20"/>
      <c r="AJH1" s="20"/>
      <c r="AJR1" s="2"/>
      <c r="AJS1" s="20"/>
      <c r="AJT1" s="20"/>
      <c r="AJU1" s="20"/>
      <c r="AJW1" s="20"/>
      <c r="AJX1" s="20"/>
      <c r="AKH1" s="2"/>
      <c r="AKI1" s="20"/>
      <c r="AKJ1" s="20"/>
      <c r="AKK1" s="20"/>
      <c r="AKM1" s="20"/>
      <c r="AKN1" s="20"/>
      <c r="AKX1" s="2"/>
      <c r="AKY1" s="20"/>
      <c r="AKZ1" s="20"/>
      <c r="ALA1" s="20"/>
      <c r="ALC1" s="20"/>
      <c r="ALD1" s="20"/>
      <c r="ALN1" s="2"/>
      <c r="ALO1" s="20"/>
      <c r="ALP1" s="20"/>
      <c r="ALQ1" s="20"/>
      <c r="ALS1" s="20"/>
      <c r="ALT1" s="20"/>
      <c r="AMD1" s="2"/>
      <c r="AME1" s="20"/>
      <c r="AMF1" s="20"/>
      <c r="AMG1" s="20"/>
      <c r="AMI1" s="20"/>
      <c r="AMJ1" s="20"/>
      <c r="AMT1" s="2"/>
      <c r="AMU1" s="20"/>
      <c r="AMV1" s="20"/>
      <c r="AMW1" s="20"/>
      <c r="AMY1" s="20"/>
      <c r="AMZ1" s="20"/>
      <c r="ANJ1" s="2"/>
      <c r="ANK1" s="20"/>
      <c r="ANL1" s="20"/>
      <c r="ANM1" s="20"/>
      <c r="ANO1" s="20"/>
      <c r="ANP1" s="20"/>
      <c r="ANZ1" s="2"/>
      <c r="AOA1" s="20"/>
      <c r="AOB1" s="20"/>
      <c r="AOC1" s="20"/>
      <c r="AOE1" s="20"/>
      <c r="AOF1" s="20"/>
      <c r="AOP1" s="2"/>
      <c r="AOQ1" s="20"/>
      <c r="AOR1" s="20"/>
      <c r="AOS1" s="20"/>
      <c r="AOU1" s="20"/>
      <c r="AOV1" s="20"/>
      <c r="APF1" s="2"/>
      <c r="APG1" s="20"/>
      <c r="APH1" s="20"/>
      <c r="API1" s="20"/>
      <c r="APK1" s="20"/>
      <c r="APL1" s="20"/>
      <c r="APV1" s="2"/>
      <c r="APW1" s="20"/>
      <c r="APX1" s="20"/>
      <c r="APY1" s="20"/>
      <c r="AQA1" s="20"/>
      <c r="AQB1" s="20"/>
      <c r="AQL1" s="2"/>
      <c r="AQM1" s="20"/>
      <c r="AQN1" s="20"/>
      <c r="AQO1" s="20"/>
      <c r="AQQ1" s="20"/>
      <c r="AQR1" s="20"/>
      <c r="ARB1" s="2"/>
      <c r="ARC1" s="20"/>
      <c r="ARD1" s="20"/>
      <c r="ARE1" s="20"/>
      <c r="ARG1" s="20"/>
      <c r="ARH1" s="20"/>
      <c r="ARR1" s="2"/>
      <c r="ARS1" s="20"/>
      <c r="ART1" s="20"/>
      <c r="ARU1" s="20"/>
      <c r="ARW1" s="20"/>
      <c r="ARX1" s="20"/>
      <c r="ASH1" s="2"/>
      <c r="ASI1" s="20"/>
      <c r="ASJ1" s="20"/>
      <c r="ASK1" s="20"/>
      <c r="ASM1" s="20"/>
      <c r="ASN1" s="20"/>
      <c r="ASX1" s="2"/>
      <c r="ASY1" s="20"/>
      <c r="ASZ1" s="20"/>
      <c r="ATA1" s="20"/>
      <c r="ATC1" s="20"/>
      <c r="ATD1" s="20"/>
      <c r="ATN1" s="2"/>
      <c r="ATO1" s="20"/>
      <c r="ATP1" s="20"/>
      <c r="ATQ1" s="20"/>
      <c r="ATS1" s="20"/>
      <c r="ATT1" s="20"/>
      <c r="AUD1" s="2"/>
      <c r="AUE1" s="20"/>
      <c r="AUF1" s="20"/>
      <c r="AUG1" s="20"/>
      <c r="AUI1" s="20"/>
      <c r="AUJ1" s="20"/>
      <c r="AUT1" s="2"/>
      <c r="AUU1" s="20"/>
      <c r="AUV1" s="20"/>
      <c r="AUW1" s="20"/>
      <c r="AUY1" s="20"/>
      <c r="AUZ1" s="20"/>
      <c r="AVJ1" s="2"/>
      <c r="AVK1" s="20"/>
      <c r="AVL1" s="20"/>
      <c r="AVM1" s="20"/>
      <c r="AVO1" s="20"/>
      <c r="AVP1" s="20"/>
      <c r="AVZ1" s="2"/>
      <c r="AWA1" s="20"/>
      <c r="AWB1" s="20"/>
      <c r="AWC1" s="20"/>
      <c r="AWE1" s="20"/>
      <c r="AWF1" s="20"/>
      <c r="AWP1" s="2"/>
      <c r="AWQ1" s="20"/>
      <c r="AWR1" s="20"/>
      <c r="AWS1" s="20"/>
      <c r="AWU1" s="20"/>
      <c r="AWV1" s="20"/>
      <c r="AXF1" s="2"/>
      <c r="AXG1" s="20"/>
      <c r="AXH1" s="20"/>
      <c r="AXI1" s="20"/>
      <c r="AXK1" s="20"/>
      <c r="AXL1" s="20"/>
      <c r="AXV1" s="2"/>
      <c r="AXW1" s="20"/>
      <c r="AXX1" s="20"/>
      <c r="AXY1" s="20"/>
      <c r="AYA1" s="20"/>
      <c r="AYB1" s="20"/>
      <c r="AYL1" s="2"/>
      <c r="AYM1" s="20"/>
      <c r="AYN1" s="20"/>
      <c r="AYO1" s="20"/>
      <c r="AYQ1" s="20"/>
      <c r="AYR1" s="20"/>
      <c r="AZB1" s="2"/>
      <c r="AZC1" s="20"/>
      <c r="AZD1" s="20"/>
      <c r="AZE1" s="20"/>
      <c r="AZG1" s="20"/>
      <c r="AZH1" s="20"/>
      <c r="AZR1" s="2"/>
      <c r="AZS1" s="20"/>
      <c r="AZT1" s="20"/>
      <c r="AZU1" s="20"/>
      <c r="AZW1" s="20"/>
      <c r="AZX1" s="20"/>
      <c r="BAH1" s="2"/>
      <c r="BAI1" s="20"/>
      <c r="BAJ1" s="20"/>
      <c r="BAK1" s="20"/>
      <c r="BAM1" s="20"/>
      <c r="BAN1" s="20"/>
      <c r="BAX1" s="2"/>
      <c r="BAY1" s="20"/>
      <c r="BAZ1" s="20"/>
      <c r="BBA1" s="20"/>
      <c r="BBC1" s="20"/>
      <c r="BBD1" s="20"/>
      <c r="BBN1" s="2"/>
      <c r="BBO1" s="20"/>
      <c r="BBP1" s="20"/>
      <c r="BBQ1" s="20"/>
      <c r="BBS1" s="20"/>
      <c r="BBT1" s="20"/>
      <c r="BCD1" s="2"/>
      <c r="BCE1" s="20"/>
      <c r="BCF1" s="20"/>
      <c r="BCG1" s="20"/>
      <c r="BCI1" s="20"/>
      <c r="BCJ1" s="20"/>
      <c r="BCT1" s="2"/>
      <c r="BCU1" s="20"/>
      <c r="BCV1" s="20"/>
      <c r="BCW1" s="20"/>
      <c r="BCY1" s="20"/>
      <c r="BCZ1" s="20"/>
      <c r="BDJ1" s="2"/>
      <c r="BDK1" s="20"/>
      <c r="BDL1" s="20"/>
      <c r="BDM1" s="20"/>
      <c r="BDO1" s="20"/>
      <c r="BDP1" s="20"/>
      <c r="BDZ1" s="2"/>
      <c r="BEA1" s="20"/>
      <c r="BEB1" s="20"/>
      <c r="BEC1" s="20"/>
      <c r="BEE1" s="20"/>
      <c r="BEF1" s="20"/>
      <c r="BEP1" s="2"/>
      <c r="BEQ1" s="20"/>
      <c r="BER1" s="20"/>
      <c r="BES1" s="20"/>
      <c r="BEU1" s="20"/>
      <c r="BEV1" s="20"/>
      <c r="BFF1" s="2"/>
      <c r="BFG1" s="20"/>
      <c r="BFH1" s="20"/>
      <c r="BFI1" s="20"/>
      <c r="BFK1" s="20"/>
      <c r="BFL1" s="20"/>
      <c r="BFV1" s="2"/>
      <c r="BFW1" s="20"/>
      <c r="BFX1" s="20"/>
      <c r="BFY1" s="20"/>
      <c r="BGA1" s="20"/>
      <c r="BGB1" s="20"/>
      <c r="BGL1" s="2"/>
      <c r="BGM1" s="20"/>
      <c r="BGN1" s="20"/>
      <c r="BGO1" s="20"/>
      <c r="BGQ1" s="20"/>
      <c r="BGR1" s="20"/>
      <c r="BHB1" s="2"/>
      <c r="BHC1" s="20"/>
      <c r="BHD1" s="20"/>
      <c r="BHE1" s="20"/>
      <c r="BHG1" s="20"/>
      <c r="BHH1" s="20"/>
      <c r="BHR1" s="2"/>
      <c r="BHS1" s="20"/>
      <c r="BHT1" s="20"/>
      <c r="BHU1" s="20"/>
      <c r="BHW1" s="20"/>
      <c r="BHX1" s="20"/>
      <c r="BIH1" s="2"/>
      <c r="BII1" s="20"/>
      <c r="BIJ1" s="20"/>
      <c r="BIK1" s="20"/>
      <c r="BIM1" s="20"/>
      <c r="BIN1" s="20"/>
      <c r="BIX1" s="2"/>
      <c r="BIY1" s="20"/>
      <c r="BIZ1" s="20"/>
      <c r="BJA1" s="20"/>
      <c r="BJC1" s="20"/>
      <c r="BJD1" s="20"/>
      <c r="BJN1" s="2"/>
      <c r="BJO1" s="20"/>
      <c r="BJP1" s="20"/>
      <c r="BJQ1" s="20"/>
      <c r="BJS1" s="20"/>
      <c r="BJT1" s="20"/>
      <c r="BKD1" s="2"/>
      <c r="BKE1" s="20"/>
      <c r="BKF1" s="20"/>
      <c r="BKG1" s="20"/>
      <c r="BKI1" s="20"/>
      <c r="BKJ1" s="20"/>
      <c r="BKT1" s="2"/>
      <c r="BKU1" s="20"/>
      <c r="BKV1" s="20"/>
      <c r="BKW1" s="20"/>
      <c r="BKY1" s="20"/>
      <c r="BKZ1" s="20"/>
      <c r="BLJ1" s="2"/>
      <c r="BLK1" s="20"/>
      <c r="BLL1" s="20"/>
      <c r="BLM1" s="20"/>
      <c r="BLO1" s="20"/>
      <c r="BLP1" s="20"/>
      <c r="BLZ1" s="2"/>
      <c r="BMA1" s="20"/>
      <c r="BMB1" s="20"/>
      <c r="BMC1" s="20"/>
      <c r="BME1" s="20"/>
      <c r="BMF1" s="20"/>
      <c r="BMP1" s="2"/>
      <c r="BMQ1" s="20"/>
      <c r="BMR1" s="20"/>
      <c r="BMS1" s="20"/>
      <c r="BMU1" s="20"/>
      <c r="BMV1" s="20"/>
      <c r="BNF1" s="2"/>
      <c r="BNG1" s="20"/>
      <c r="BNH1" s="20"/>
      <c r="BNI1" s="20"/>
      <c r="BNK1" s="20"/>
      <c r="BNL1" s="20"/>
      <c r="BNV1" s="2"/>
      <c r="BNW1" s="20"/>
      <c r="BNX1" s="20"/>
      <c r="BNY1" s="20"/>
      <c r="BOA1" s="20"/>
      <c r="BOB1" s="20"/>
      <c r="BOL1" s="2"/>
      <c r="BOM1" s="20"/>
      <c r="BON1" s="20"/>
      <c r="BOO1" s="20"/>
      <c r="BOQ1" s="20"/>
      <c r="BOR1" s="20"/>
      <c r="BPB1" s="2"/>
      <c r="BPC1" s="20"/>
      <c r="BPD1" s="20"/>
      <c r="BPE1" s="20"/>
      <c r="BPG1" s="20"/>
      <c r="BPH1" s="20"/>
      <c r="BPR1" s="2"/>
      <c r="BPS1" s="20"/>
      <c r="BPT1" s="20"/>
      <c r="BPU1" s="20"/>
      <c r="BPW1" s="20"/>
      <c r="BPX1" s="20"/>
      <c r="BQH1" s="2"/>
      <c r="BQI1" s="20"/>
      <c r="BQJ1" s="20"/>
      <c r="BQK1" s="20"/>
      <c r="BQM1" s="20"/>
      <c r="BQN1" s="20"/>
      <c r="BQX1" s="2"/>
      <c r="BQY1" s="20"/>
      <c r="BQZ1" s="20"/>
      <c r="BRA1" s="20"/>
      <c r="BRC1" s="20"/>
      <c r="BRD1" s="20"/>
      <c r="BRN1" s="2"/>
      <c r="BRO1" s="20"/>
      <c r="BRP1" s="20"/>
      <c r="BRQ1" s="20"/>
      <c r="BRS1" s="20"/>
      <c r="BRT1" s="20"/>
      <c r="BSD1" s="2"/>
      <c r="BSE1" s="20"/>
      <c r="BSF1" s="20"/>
      <c r="BSG1" s="20"/>
      <c r="BSI1" s="20"/>
      <c r="BSJ1" s="20"/>
      <c r="BST1" s="2"/>
      <c r="BSU1" s="20"/>
      <c r="BSV1" s="20"/>
      <c r="BSW1" s="20"/>
      <c r="BSY1" s="20"/>
      <c r="BSZ1" s="20"/>
      <c r="BTJ1" s="2"/>
      <c r="BTK1" s="20"/>
      <c r="BTL1" s="20"/>
      <c r="BTM1" s="20"/>
      <c r="BTO1" s="20"/>
      <c r="BTP1" s="20"/>
      <c r="BTZ1" s="2"/>
      <c r="BUA1" s="20"/>
      <c r="BUB1" s="20"/>
      <c r="BUC1" s="20"/>
      <c r="BUE1" s="20"/>
      <c r="BUF1" s="20"/>
      <c r="BUP1" s="2"/>
      <c r="BUQ1" s="20"/>
      <c r="BUR1" s="20"/>
      <c r="BUS1" s="20"/>
      <c r="BUU1" s="20"/>
      <c r="BUV1" s="20"/>
      <c r="BVF1" s="2"/>
      <c r="BVG1" s="20"/>
      <c r="BVH1" s="20"/>
      <c r="BVI1" s="20"/>
      <c r="BVK1" s="20"/>
      <c r="BVL1" s="20"/>
      <c r="BVV1" s="2"/>
      <c r="BVW1" s="20"/>
      <c r="BVX1" s="20"/>
      <c r="BVY1" s="20"/>
      <c r="BWA1" s="20"/>
      <c r="BWB1" s="20"/>
      <c r="BWL1" s="2"/>
      <c r="BWM1" s="20"/>
      <c r="BWN1" s="20"/>
      <c r="BWO1" s="20"/>
      <c r="BWQ1" s="20"/>
      <c r="BWR1" s="20"/>
      <c r="BXB1" s="2"/>
      <c r="BXC1" s="20"/>
      <c r="BXD1" s="20"/>
      <c r="BXE1" s="20"/>
      <c r="BXG1" s="20"/>
      <c r="BXH1" s="20"/>
      <c r="BXR1" s="2"/>
      <c r="BXS1" s="20"/>
      <c r="BXT1" s="20"/>
      <c r="BXU1" s="20"/>
      <c r="BXW1" s="20"/>
      <c r="BXX1" s="20"/>
      <c r="BYH1" s="2"/>
      <c r="BYI1" s="20"/>
      <c r="BYJ1" s="20"/>
      <c r="BYK1" s="20"/>
      <c r="BYM1" s="20"/>
      <c r="BYN1" s="20"/>
      <c r="BYX1" s="2"/>
      <c r="BYY1" s="20"/>
      <c r="BYZ1" s="20"/>
      <c r="BZA1" s="20"/>
      <c r="BZC1" s="20"/>
      <c r="BZD1" s="20"/>
      <c r="BZN1" s="2"/>
      <c r="BZO1" s="20"/>
      <c r="BZP1" s="20"/>
      <c r="BZQ1" s="20"/>
      <c r="BZS1" s="20"/>
      <c r="BZT1" s="20"/>
      <c r="CAD1" s="2"/>
      <c r="CAE1" s="20"/>
      <c r="CAF1" s="20"/>
      <c r="CAG1" s="20"/>
      <c r="CAI1" s="20"/>
      <c r="CAJ1" s="20"/>
      <c r="CAT1" s="2"/>
      <c r="CAU1" s="20"/>
      <c r="CAV1" s="20"/>
      <c r="CAW1" s="20"/>
      <c r="CAY1" s="20"/>
      <c r="CAZ1" s="20"/>
      <c r="CBJ1" s="2"/>
      <c r="CBK1" s="20"/>
      <c r="CBL1" s="20"/>
      <c r="CBM1" s="20"/>
      <c r="CBO1" s="20"/>
      <c r="CBP1" s="20"/>
      <c r="CBZ1" s="2"/>
      <c r="CCA1" s="20"/>
      <c r="CCB1" s="20"/>
      <c r="CCC1" s="20"/>
      <c r="CCE1" s="20"/>
      <c r="CCF1" s="20"/>
      <c r="CCP1" s="2"/>
      <c r="CCQ1" s="20"/>
      <c r="CCR1" s="20"/>
      <c r="CCS1" s="20"/>
      <c r="CCU1" s="20"/>
      <c r="CCV1" s="20"/>
      <c r="CDF1" s="2"/>
      <c r="CDG1" s="20"/>
      <c r="CDH1" s="20"/>
      <c r="CDI1" s="20"/>
      <c r="CDK1" s="20"/>
      <c r="CDL1" s="20"/>
      <c r="CDV1" s="2"/>
      <c r="CDW1" s="20"/>
      <c r="CDX1" s="20"/>
      <c r="CDY1" s="20"/>
      <c r="CEA1" s="20"/>
      <c r="CEB1" s="20"/>
      <c r="CEL1" s="2"/>
      <c r="CEM1" s="20"/>
      <c r="CEN1" s="20"/>
      <c r="CEO1" s="20"/>
      <c r="CEQ1" s="20"/>
      <c r="CER1" s="20"/>
      <c r="CFB1" s="2"/>
      <c r="CFC1" s="20"/>
      <c r="CFD1" s="20"/>
      <c r="CFE1" s="20"/>
      <c r="CFG1" s="20"/>
      <c r="CFH1" s="20"/>
      <c r="CFR1" s="2"/>
      <c r="CFS1" s="20"/>
      <c r="CFT1" s="20"/>
      <c r="CFU1" s="20"/>
      <c r="CFW1" s="20"/>
      <c r="CFX1" s="20"/>
      <c r="CGH1" s="2"/>
      <c r="CGI1" s="20"/>
      <c r="CGJ1" s="20"/>
      <c r="CGK1" s="20"/>
      <c r="CGM1" s="20"/>
      <c r="CGN1" s="20"/>
      <c r="CGX1" s="2"/>
      <c r="CGY1" s="20"/>
      <c r="CGZ1" s="20"/>
      <c r="CHA1" s="20"/>
      <c r="CHC1" s="20"/>
      <c r="CHD1" s="20"/>
      <c r="CHN1" s="2"/>
      <c r="CHO1" s="20"/>
      <c r="CHP1" s="20"/>
      <c r="CHQ1" s="20"/>
      <c r="CHS1" s="20"/>
      <c r="CHT1" s="20"/>
      <c r="CID1" s="2"/>
      <c r="CIE1" s="20"/>
      <c r="CIF1" s="20"/>
      <c r="CIG1" s="20"/>
      <c r="CII1" s="20"/>
      <c r="CIJ1" s="20"/>
      <c r="CIT1" s="2"/>
      <c r="CIU1" s="20"/>
      <c r="CIV1" s="20"/>
      <c r="CIW1" s="20"/>
      <c r="CIY1" s="20"/>
      <c r="CIZ1" s="20"/>
      <c r="CJJ1" s="2"/>
      <c r="CJK1" s="20"/>
      <c r="CJL1" s="20"/>
      <c r="CJM1" s="20"/>
      <c r="CJO1" s="20"/>
      <c r="CJP1" s="20"/>
      <c r="CJZ1" s="2"/>
      <c r="CKA1" s="20"/>
      <c r="CKB1" s="20"/>
      <c r="CKC1" s="20"/>
      <c r="CKE1" s="20"/>
      <c r="CKF1" s="20"/>
      <c r="CKP1" s="2"/>
      <c r="CKQ1" s="20"/>
      <c r="CKR1" s="20"/>
      <c r="CKS1" s="20"/>
      <c r="CKU1" s="20"/>
      <c r="CKV1" s="20"/>
      <c r="CLF1" s="2"/>
      <c r="CLG1" s="20"/>
      <c r="CLH1" s="20"/>
      <c r="CLI1" s="20"/>
      <c r="CLK1" s="20"/>
      <c r="CLL1" s="20"/>
      <c r="CLV1" s="2"/>
      <c r="CLW1" s="20"/>
      <c r="CLX1" s="20"/>
      <c r="CLY1" s="20"/>
      <c r="CMA1" s="20"/>
      <c r="CMB1" s="20"/>
      <c r="CML1" s="2"/>
      <c r="CMM1" s="20"/>
      <c r="CMN1" s="20"/>
      <c r="CMO1" s="20"/>
      <c r="CMQ1" s="20"/>
      <c r="CMR1" s="20"/>
      <c r="CNB1" s="2"/>
      <c r="CNC1" s="20"/>
      <c r="CND1" s="20"/>
      <c r="CNE1" s="20"/>
      <c r="CNG1" s="20"/>
      <c r="CNH1" s="20"/>
      <c r="CNR1" s="2"/>
      <c r="CNS1" s="20"/>
      <c r="CNT1" s="20"/>
      <c r="CNU1" s="20"/>
      <c r="CNW1" s="20"/>
      <c r="CNX1" s="20"/>
      <c r="COH1" s="2"/>
      <c r="COI1" s="20"/>
      <c r="COJ1" s="20"/>
      <c r="COK1" s="20"/>
      <c r="COM1" s="20"/>
      <c r="CON1" s="20"/>
      <c r="COX1" s="2"/>
      <c r="COY1" s="20"/>
      <c r="COZ1" s="20"/>
      <c r="CPA1" s="20"/>
      <c r="CPC1" s="20"/>
      <c r="CPD1" s="20"/>
      <c r="CPN1" s="2"/>
      <c r="CPO1" s="20"/>
      <c r="CPP1" s="20"/>
      <c r="CPQ1" s="20"/>
      <c r="CPS1" s="20"/>
      <c r="CPT1" s="20"/>
      <c r="CQD1" s="2"/>
      <c r="CQE1" s="20"/>
      <c r="CQF1" s="20"/>
      <c r="CQG1" s="20"/>
      <c r="CQI1" s="20"/>
      <c r="CQJ1" s="20"/>
      <c r="CQT1" s="2"/>
      <c r="CQU1" s="20"/>
      <c r="CQV1" s="20"/>
      <c r="CQW1" s="20"/>
      <c r="CQY1" s="20"/>
      <c r="CQZ1" s="20"/>
      <c r="CRJ1" s="2"/>
      <c r="CRK1" s="20"/>
      <c r="CRL1" s="20"/>
      <c r="CRM1" s="20"/>
      <c r="CRO1" s="20"/>
      <c r="CRP1" s="20"/>
      <c r="CRZ1" s="2"/>
      <c r="CSA1" s="20"/>
      <c r="CSB1" s="20"/>
      <c r="CSC1" s="20"/>
      <c r="CSE1" s="20"/>
      <c r="CSF1" s="20"/>
      <c r="CSP1" s="2"/>
      <c r="CSQ1" s="20"/>
      <c r="CSR1" s="20"/>
      <c r="CSS1" s="20"/>
      <c r="CSU1" s="20"/>
      <c r="CSV1" s="20"/>
      <c r="CTF1" s="2"/>
      <c r="CTG1" s="20"/>
      <c r="CTH1" s="20"/>
      <c r="CTI1" s="20"/>
      <c r="CTK1" s="20"/>
      <c r="CTL1" s="20"/>
      <c r="CTV1" s="2"/>
      <c r="CTW1" s="20"/>
      <c r="CTX1" s="20"/>
      <c r="CTY1" s="20"/>
      <c r="CUA1" s="20"/>
      <c r="CUB1" s="20"/>
      <c r="CUL1" s="2"/>
      <c r="CUM1" s="20"/>
      <c r="CUN1" s="20"/>
      <c r="CUO1" s="20"/>
      <c r="CUQ1" s="20"/>
      <c r="CUR1" s="20"/>
      <c r="CVB1" s="2"/>
      <c r="CVC1" s="20"/>
      <c r="CVD1" s="20"/>
      <c r="CVE1" s="20"/>
      <c r="CVG1" s="20"/>
      <c r="CVH1" s="20"/>
      <c r="CVR1" s="2"/>
      <c r="CVS1" s="20"/>
      <c r="CVT1" s="20"/>
      <c r="CVU1" s="20"/>
      <c r="CVW1" s="20"/>
      <c r="CVX1" s="20"/>
      <c r="CWH1" s="2"/>
      <c r="CWI1" s="20"/>
      <c r="CWJ1" s="20"/>
      <c r="CWK1" s="20"/>
      <c r="CWM1" s="20"/>
      <c r="CWN1" s="20"/>
      <c r="CWX1" s="2"/>
      <c r="CWY1" s="20"/>
      <c r="CWZ1" s="20"/>
      <c r="CXA1" s="20"/>
      <c r="CXC1" s="20"/>
      <c r="CXD1" s="20"/>
      <c r="CXN1" s="2"/>
      <c r="CXO1" s="20"/>
      <c r="CXP1" s="20"/>
      <c r="CXQ1" s="20"/>
      <c r="CXS1" s="20"/>
      <c r="CXT1" s="20"/>
      <c r="CYD1" s="2"/>
      <c r="CYE1" s="20"/>
      <c r="CYF1" s="20"/>
      <c r="CYG1" s="20"/>
      <c r="CYI1" s="20"/>
      <c r="CYJ1" s="20"/>
      <c r="CYT1" s="2"/>
      <c r="CYU1" s="20"/>
      <c r="CYV1" s="20"/>
      <c r="CYW1" s="20"/>
      <c r="CYY1" s="20"/>
      <c r="CYZ1" s="20"/>
      <c r="CZJ1" s="2"/>
      <c r="CZK1" s="20"/>
      <c r="CZL1" s="20"/>
      <c r="CZM1" s="20"/>
      <c r="CZO1" s="20"/>
      <c r="CZP1" s="20"/>
      <c r="CZZ1" s="2"/>
      <c r="DAA1" s="20"/>
      <c r="DAB1" s="20"/>
      <c r="DAC1" s="20"/>
      <c r="DAE1" s="20"/>
      <c r="DAF1" s="20"/>
      <c r="DAP1" s="2"/>
      <c r="DAQ1" s="20"/>
      <c r="DAR1" s="20"/>
      <c r="DAS1" s="20"/>
      <c r="DAU1" s="20"/>
      <c r="DAV1" s="20"/>
      <c r="DBF1" s="2"/>
      <c r="DBG1" s="20"/>
      <c r="DBH1" s="20"/>
      <c r="DBI1" s="20"/>
      <c r="DBK1" s="20"/>
      <c r="DBL1" s="20"/>
      <c r="DBV1" s="2"/>
      <c r="DBW1" s="20"/>
      <c r="DBX1" s="20"/>
      <c r="DBY1" s="20"/>
      <c r="DCA1" s="20"/>
      <c r="DCB1" s="20"/>
      <c r="DCL1" s="2"/>
      <c r="DCM1" s="20"/>
      <c r="DCN1" s="20"/>
      <c r="DCO1" s="20"/>
      <c r="DCQ1" s="20"/>
      <c r="DCR1" s="20"/>
      <c r="DDB1" s="2"/>
      <c r="DDC1" s="20"/>
      <c r="DDD1" s="20"/>
      <c r="DDE1" s="20"/>
      <c r="DDG1" s="20"/>
      <c r="DDH1" s="20"/>
      <c r="DDR1" s="2"/>
      <c r="DDS1" s="20"/>
      <c r="DDT1" s="20"/>
      <c r="DDU1" s="20"/>
      <c r="DDW1" s="20"/>
      <c r="DDX1" s="20"/>
      <c r="DEH1" s="2"/>
      <c r="DEI1" s="20"/>
      <c r="DEJ1" s="20"/>
      <c r="DEK1" s="20"/>
      <c r="DEM1" s="20"/>
      <c r="DEN1" s="20"/>
      <c r="DEX1" s="2"/>
      <c r="DEY1" s="20"/>
      <c r="DEZ1" s="20"/>
      <c r="DFA1" s="20"/>
      <c r="DFC1" s="20"/>
      <c r="DFD1" s="20"/>
      <c r="DFN1" s="2"/>
      <c r="DFO1" s="20"/>
      <c r="DFP1" s="20"/>
      <c r="DFQ1" s="20"/>
      <c r="DFS1" s="20"/>
      <c r="DFT1" s="20"/>
      <c r="DGD1" s="2"/>
      <c r="DGE1" s="20"/>
      <c r="DGF1" s="20"/>
      <c r="DGG1" s="20"/>
      <c r="DGI1" s="20"/>
      <c r="DGJ1" s="20"/>
      <c r="DGT1" s="2"/>
      <c r="DGU1" s="20"/>
      <c r="DGV1" s="20"/>
      <c r="DGW1" s="20"/>
      <c r="DGY1" s="20"/>
      <c r="DGZ1" s="20"/>
      <c r="DHJ1" s="2"/>
      <c r="DHK1" s="20"/>
      <c r="DHL1" s="20"/>
      <c r="DHM1" s="20"/>
      <c r="DHO1" s="20"/>
      <c r="DHP1" s="20"/>
      <c r="DHZ1" s="2"/>
      <c r="DIA1" s="20"/>
      <c r="DIB1" s="20"/>
      <c r="DIC1" s="20"/>
      <c r="DIE1" s="20"/>
      <c r="DIF1" s="20"/>
      <c r="DIP1" s="2"/>
      <c r="DIQ1" s="20"/>
      <c r="DIR1" s="20"/>
      <c r="DIS1" s="20"/>
      <c r="DIU1" s="20"/>
      <c r="DIV1" s="20"/>
      <c r="DJF1" s="2"/>
      <c r="DJG1" s="20"/>
      <c r="DJH1" s="20"/>
      <c r="DJI1" s="20"/>
      <c r="DJK1" s="20"/>
      <c r="DJL1" s="20"/>
      <c r="DJV1" s="2"/>
      <c r="DJW1" s="20"/>
      <c r="DJX1" s="20"/>
      <c r="DJY1" s="20"/>
      <c r="DKA1" s="20"/>
      <c r="DKB1" s="20"/>
      <c r="DKL1" s="2"/>
      <c r="DKM1" s="20"/>
      <c r="DKN1" s="20"/>
      <c r="DKO1" s="20"/>
      <c r="DKQ1" s="20"/>
      <c r="DKR1" s="20"/>
      <c r="DLB1" s="2"/>
      <c r="DLC1" s="20"/>
      <c r="DLD1" s="20"/>
      <c r="DLE1" s="20"/>
      <c r="DLG1" s="20"/>
      <c r="DLH1" s="20"/>
      <c r="DLR1" s="2"/>
      <c r="DLS1" s="20"/>
      <c r="DLT1" s="20"/>
      <c r="DLU1" s="20"/>
      <c r="DLW1" s="20"/>
      <c r="DLX1" s="20"/>
      <c r="DMH1" s="2"/>
      <c r="DMI1" s="20"/>
      <c r="DMJ1" s="20"/>
      <c r="DMK1" s="20"/>
      <c r="DMM1" s="20"/>
      <c r="DMN1" s="20"/>
      <c r="DMX1" s="2"/>
      <c r="DMY1" s="20"/>
      <c r="DMZ1" s="20"/>
      <c r="DNA1" s="20"/>
      <c r="DNC1" s="20"/>
      <c r="DND1" s="20"/>
      <c r="DNN1" s="2"/>
      <c r="DNO1" s="20"/>
      <c r="DNP1" s="20"/>
      <c r="DNQ1" s="20"/>
      <c r="DNS1" s="20"/>
      <c r="DNT1" s="20"/>
      <c r="DOD1" s="2"/>
      <c r="DOE1" s="20"/>
      <c r="DOF1" s="20"/>
      <c r="DOG1" s="20"/>
      <c r="DOI1" s="20"/>
      <c r="DOJ1" s="20"/>
      <c r="DOT1" s="2"/>
      <c r="DOU1" s="20"/>
      <c r="DOV1" s="20"/>
      <c r="DOW1" s="20"/>
      <c r="DOY1" s="20"/>
      <c r="DOZ1" s="20"/>
      <c r="DPJ1" s="2"/>
      <c r="DPK1" s="20"/>
      <c r="DPL1" s="20"/>
      <c r="DPM1" s="20"/>
      <c r="DPO1" s="20"/>
      <c r="DPP1" s="20"/>
      <c r="DPZ1" s="2"/>
      <c r="DQA1" s="20"/>
      <c r="DQB1" s="20"/>
      <c r="DQC1" s="20"/>
      <c r="DQE1" s="20"/>
      <c r="DQF1" s="20"/>
      <c r="DQP1" s="2"/>
      <c r="DQQ1" s="20"/>
      <c r="DQR1" s="20"/>
      <c r="DQS1" s="20"/>
      <c r="DQU1" s="20"/>
      <c r="DQV1" s="20"/>
      <c r="DRF1" s="2"/>
      <c r="DRG1" s="20"/>
      <c r="DRH1" s="20"/>
      <c r="DRI1" s="20"/>
      <c r="DRK1" s="20"/>
      <c r="DRL1" s="20"/>
      <c r="DRV1" s="2"/>
      <c r="DRW1" s="20"/>
      <c r="DRX1" s="20"/>
      <c r="DRY1" s="20"/>
      <c r="DSA1" s="20"/>
      <c r="DSB1" s="20"/>
      <c r="DSL1" s="2"/>
      <c r="DSM1" s="20"/>
      <c r="DSN1" s="20"/>
      <c r="DSO1" s="20"/>
      <c r="DSQ1" s="20"/>
      <c r="DSR1" s="20"/>
      <c r="DTB1" s="2"/>
      <c r="DTC1" s="20"/>
      <c r="DTD1" s="20"/>
      <c r="DTE1" s="20"/>
      <c r="DTG1" s="20"/>
      <c r="DTH1" s="20"/>
      <c r="DTR1" s="2"/>
      <c r="DTS1" s="20"/>
      <c r="DTT1" s="20"/>
      <c r="DTU1" s="20"/>
      <c r="DTW1" s="20"/>
      <c r="DTX1" s="20"/>
      <c r="DUH1" s="2"/>
      <c r="DUI1" s="20"/>
      <c r="DUJ1" s="20"/>
      <c r="DUK1" s="20"/>
      <c r="DUM1" s="20"/>
      <c r="DUN1" s="20"/>
      <c r="DUX1" s="2"/>
      <c r="DUY1" s="20"/>
      <c r="DUZ1" s="20"/>
      <c r="DVA1" s="20"/>
      <c r="DVC1" s="20"/>
      <c r="DVD1" s="20"/>
      <c r="DVN1" s="2"/>
      <c r="DVO1" s="20"/>
      <c r="DVP1" s="20"/>
      <c r="DVQ1" s="20"/>
      <c r="DVS1" s="20"/>
      <c r="DVT1" s="20"/>
      <c r="DWD1" s="2"/>
      <c r="DWE1" s="20"/>
      <c r="DWF1" s="20"/>
      <c r="DWG1" s="20"/>
      <c r="DWI1" s="20"/>
      <c r="DWJ1" s="20"/>
      <c r="DWT1" s="2"/>
      <c r="DWU1" s="20"/>
      <c r="DWV1" s="20"/>
      <c r="DWW1" s="20"/>
      <c r="DWY1" s="20"/>
      <c r="DWZ1" s="20"/>
      <c r="DXJ1" s="2"/>
      <c r="DXK1" s="20"/>
      <c r="DXL1" s="20"/>
      <c r="DXM1" s="20"/>
      <c r="DXO1" s="20"/>
      <c r="DXP1" s="20"/>
      <c r="DXZ1" s="2"/>
      <c r="DYA1" s="20"/>
      <c r="DYB1" s="20"/>
      <c r="DYC1" s="20"/>
      <c r="DYE1" s="20"/>
      <c r="DYF1" s="20"/>
      <c r="DYP1" s="2"/>
      <c r="DYQ1" s="20"/>
      <c r="DYR1" s="20"/>
      <c r="DYS1" s="20"/>
      <c r="DYU1" s="20"/>
      <c r="DYV1" s="20"/>
      <c r="DZF1" s="2"/>
      <c r="DZG1" s="20"/>
      <c r="DZH1" s="20"/>
      <c r="DZI1" s="20"/>
      <c r="DZK1" s="20"/>
      <c r="DZL1" s="20"/>
      <c r="DZV1" s="2"/>
      <c r="DZW1" s="20"/>
      <c r="DZX1" s="20"/>
      <c r="DZY1" s="20"/>
      <c r="EAA1" s="20"/>
      <c r="EAB1" s="20"/>
      <c r="EAL1" s="2"/>
      <c r="EAM1" s="20"/>
      <c r="EAN1" s="20"/>
      <c r="EAO1" s="20"/>
      <c r="EAQ1" s="20"/>
      <c r="EAR1" s="20"/>
      <c r="EBB1" s="2"/>
      <c r="EBC1" s="20"/>
      <c r="EBD1" s="20"/>
      <c r="EBE1" s="20"/>
      <c r="EBG1" s="20"/>
      <c r="EBH1" s="20"/>
      <c r="EBR1" s="2"/>
      <c r="EBS1" s="20"/>
      <c r="EBT1" s="20"/>
      <c r="EBU1" s="20"/>
      <c r="EBW1" s="20"/>
      <c r="EBX1" s="20"/>
      <c r="ECH1" s="2"/>
      <c r="ECI1" s="20"/>
      <c r="ECJ1" s="20"/>
      <c r="ECK1" s="20"/>
      <c r="ECM1" s="20"/>
      <c r="ECN1" s="20"/>
      <c r="ECX1" s="2"/>
      <c r="ECY1" s="20"/>
      <c r="ECZ1" s="20"/>
      <c r="EDA1" s="20"/>
      <c r="EDC1" s="20"/>
      <c r="EDD1" s="20"/>
      <c r="EDN1" s="2"/>
      <c r="EDO1" s="20"/>
      <c r="EDP1" s="20"/>
      <c r="EDQ1" s="20"/>
      <c r="EDS1" s="20"/>
      <c r="EDT1" s="20"/>
      <c r="EED1" s="2"/>
      <c r="EEE1" s="20"/>
      <c r="EEF1" s="20"/>
      <c r="EEG1" s="20"/>
      <c r="EEI1" s="20"/>
      <c r="EEJ1" s="20"/>
      <c r="EET1" s="2"/>
      <c r="EEU1" s="20"/>
      <c r="EEV1" s="20"/>
      <c r="EEW1" s="20"/>
      <c r="EEY1" s="20"/>
      <c r="EEZ1" s="20"/>
      <c r="EFJ1" s="2"/>
      <c r="EFK1" s="20"/>
      <c r="EFL1" s="20"/>
      <c r="EFM1" s="20"/>
      <c r="EFO1" s="20"/>
      <c r="EFP1" s="20"/>
      <c r="EFZ1" s="2"/>
      <c r="EGA1" s="20"/>
      <c r="EGB1" s="20"/>
      <c r="EGC1" s="20"/>
      <c r="EGE1" s="20"/>
      <c r="EGF1" s="20"/>
      <c r="EGP1" s="2"/>
      <c r="EGQ1" s="20"/>
      <c r="EGR1" s="20"/>
      <c r="EGS1" s="20"/>
      <c r="EGU1" s="20"/>
      <c r="EGV1" s="20"/>
      <c r="EHF1" s="2"/>
      <c r="EHG1" s="20"/>
      <c r="EHH1" s="20"/>
      <c r="EHI1" s="20"/>
      <c r="EHK1" s="20"/>
      <c r="EHL1" s="20"/>
      <c r="EHV1" s="2"/>
      <c r="EHW1" s="20"/>
      <c r="EHX1" s="20"/>
      <c r="EHY1" s="20"/>
      <c r="EIA1" s="20"/>
      <c r="EIB1" s="20"/>
      <c r="EIL1" s="2"/>
      <c r="EIM1" s="20"/>
      <c r="EIN1" s="20"/>
      <c r="EIO1" s="20"/>
      <c r="EIQ1" s="20"/>
      <c r="EIR1" s="20"/>
      <c r="EJB1" s="2"/>
      <c r="EJC1" s="20"/>
      <c r="EJD1" s="20"/>
      <c r="EJE1" s="20"/>
      <c r="EJG1" s="20"/>
      <c r="EJH1" s="20"/>
      <c r="EJR1" s="2"/>
      <c r="EJS1" s="20"/>
      <c r="EJT1" s="20"/>
      <c r="EJU1" s="20"/>
      <c r="EJW1" s="20"/>
      <c r="EJX1" s="20"/>
      <c r="EKH1" s="2"/>
      <c r="EKI1" s="20"/>
      <c r="EKJ1" s="20"/>
      <c r="EKK1" s="20"/>
      <c r="EKM1" s="20"/>
      <c r="EKN1" s="20"/>
      <c r="EKX1" s="2"/>
      <c r="EKY1" s="20"/>
      <c r="EKZ1" s="20"/>
      <c r="ELA1" s="20"/>
      <c r="ELC1" s="20"/>
      <c r="ELD1" s="20"/>
      <c r="ELN1" s="2"/>
      <c r="ELO1" s="20"/>
      <c r="ELP1" s="20"/>
      <c r="ELQ1" s="20"/>
      <c r="ELS1" s="20"/>
      <c r="ELT1" s="20"/>
      <c r="EMD1" s="2"/>
      <c r="EME1" s="20"/>
      <c r="EMF1" s="20"/>
      <c r="EMG1" s="20"/>
      <c r="EMI1" s="20"/>
      <c r="EMJ1" s="20"/>
      <c r="EMT1" s="2"/>
      <c r="EMU1" s="20"/>
      <c r="EMV1" s="20"/>
      <c r="EMW1" s="20"/>
      <c r="EMY1" s="20"/>
      <c r="EMZ1" s="20"/>
      <c r="ENJ1" s="2"/>
      <c r="ENK1" s="20"/>
      <c r="ENL1" s="20"/>
      <c r="ENM1" s="20"/>
      <c r="ENO1" s="20"/>
      <c r="ENP1" s="20"/>
      <c r="ENZ1" s="2"/>
      <c r="EOA1" s="20"/>
      <c r="EOB1" s="20"/>
      <c r="EOC1" s="20"/>
      <c r="EOE1" s="20"/>
      <c r="EOF1" s="20"/>
      <c r="EOP1" s="2"/>
      <c r="EOQ1" s="20"/>
      <c r="EOR1" s="20"/>
      <c r="EOS1" s="20"/>
      <c r="EOU1" s="20"/>
      <c r="EOV1" s="20"/>
      <c r="EPF1" s="2"/>
      <c r="EPG1" s="20"/>
      <c r="EPH1" s="20"/>
      <c r="EPI1" s="20"/>
      <c r="EPK1" s="20"/>
      <c r="EPL1" s="20"/>
      <c r="EPV1" s="2"/>
      <c r="EPW1" s="20"/>
      <c r="EPX1" s="20"/>
      <c r="EPY1" s="20"/>
      <c r="EQA1" s="20"/>
      <c r="EQB1" s="20"/>
      <c r="EQL1" s="2"/>
      <c r="EQM1" s="20"/>
      <c r="EQN1" s="20"/>
      <c r="EQO1" s="20"/>
      <c r="EQQ1" s="20"/>
      <c r="EQR1" s="20"/>
      <c r="ERB1" s="2"/>
      <c r="ERC1" s="20"/>
      <c r="ERD1" s="20"/>
      <c r="ERE1" s="20"/>
      <c r="ERG1" s="20"/>
      <c r="ERH1" s="20"/>
      <c r="ERR1" s="2"/>
      <c r="ERS1" s="20"/>
      <c r="ERT1" s="20"/>
      <c r="ERU1" s="20"/>
      <c r="ERW1" s="20"/>
      <c r="ERX1" s="20"/>
      <c r="ESH1" s="2"/>
      <c r="ESI1" s="20"/>
      <c r="ESJ1" s="20"/>
      <c r="ESK1" s="20"/>
      <c r="ESM1" s="20"/>
      <c r="ESN1" s="20"/>
      <c r="ESX1" s="2"/>
      <c r="ESY1" s="20"/>
      <c r="ESZ1" s="20"/>
      <c r="ETA1" s="20"/>
      <c r="ETC1" s="20"/>
      <c r="ETD1" s="20"/>
      <c r="ETN1" s="2"/>
      <c r="ETO1" s="20"/>
      <c r="ETP1" s="20"/>
      <c r="ETQ1" s="20"/>
      <c r="ETS1" s="20"/>
      <c r="ETT1" s="20"/>
      <c r="EUD1" s="2"/>
      <c r="EUE1" s="20"/>
      <c r="EUF1" s="20"/>
      <c r="EUG1" s="20"/>
      <c r="EUI1" s="20"/>
      <c r="EUJ1" s="20"/>
      <c r="EUT1" s="2"/>
      <c r="EUU1" s="20"/>
      <c r="EUV1" s="20"/>
      <c r="EUW1" s="20"/>
      <c r="EUY1" s="20"/>
      <c r="EUZ1" s="20"/>
      <c r="EVJ1" s="2"/>
      <c r="EVK1" s="20"/>
      <c r="EVL1" s="20"/>
      <c r="EVM1" s="20"/>
      <c r="EVO1" s="20"/>
      <c r="EVP1" s="20"/>
      <c r="EVZ1" s="2"/>
      <c r="EWA1" s="20"/>
      <c r="EWB1" s="20"/>
      <c r="EWC1" s="20"/>
      <c r="EWE1" s="20"/>
      <c r="EWF1" s="20"/>
      <c r="EWP1" s="2"/>
      <c r="EWQ1" s="20"/>
      <c r="EWR1" s="20"/>
      <c r="EWS1" s="20"/>
      <c r="EWU1" s="20"/>
      <c r="EWV1" s="20"/>
      <c r="EXF1" s="2"/>
      <c r="EXG1" s="20"/>
      <c r="EXH1" s="20"/>
      <c r="EXI1" s="20"/>
      <c r="EXK1" s="20"/>
      <c r="EXL1" s="20"/>
      <c r="EXV1" s="2"/>
      <c r="EXW1" s="20"/>
      <c r="EXX1" s="20"/>
      <c r="EXY1" s="20"/>
      <c r="EYA1" s="20"/>
      <c r="EYB1" s="20"/>
      <c r="EYL1" s="2"/>
      <c r="EYM1" s="20"/>
      <c r="EYN1" s="20"/>
      <c r="EYO1" s="20"/>
      <c r="EYQ1" s="20"/>
      <c r="EYR1" s="20"/>
      <c r="EZB1" s="2"/>
      <c r="EZC1" s="20"/>
      <c r="EZD1" s="20"/>
      <c r="EZE1" s="20"/>
      <c r="EZG1" s="20"/>
      <c r="EZH1" s="20"/>
      <c r="EZR1" s="2"/>
      <c r="EZS1" s="20"/>
      <c r="EZT1" s="20"/>
      <c r="EZU1" s="20"/>
      <c r="EZW1" s="20"/>
      <c r="EZX1" s="20"/>
      <c r="FAH1" s="2"/>
      <c r="FAI1" s="20"/>
      <c r="FAJ1" s="20"/>
      <c r="FAK1" s="20"/>
      <c r="FAM1" s="20"/>
      <c r="FAN1" s="20"/>
      <c r="FAX1" s="2"/>
      <c r="FAY1" s="20"/>
      <c r="FAZ1" s="20"/>
      <c r="FBA1" s="20"/>
      <c r="FBC1" s="20"/>
      <c r="FBD1" s="20"/>
      <c r="FBN1" s="2"/>
      <c r="FBO1" s="20"/>
      <c r="FBP1" s="20"/>
      <c r="FBQ1" s="20"/>
      <c r="FBS1" s="20"/>
      <c r="FBT1" s="20"/>
      <c r="FCD1" s="2"/>
      <c r="FCE1" s="20"/>
      <c r="FCF1" s="20"/>
      <c r="FCG1" s="20"/>
      <c r="FCI1" s="20"/>
      <c r="FCJ1" s="20"/>
      <c r="FCT1" s="2"/>
      <c r="FCU1" s="20"/>
      <c r="FCV1" s="20"/>
      <c r="FCW1" s="20"/>
      <c r="FCY1" s="20"/>
      <c r="FCZ1" s="20"/>
      <c r="FDJ1" s="2"/>
      <c r="FDK1" s="20"/>
      <c r="FDL1" s="20"/>
      <c r="FDM1" s="20"/>
      <c r="FDO1" s="20"/>
      <c r="FDP1" s="20"/>
      <c r="FDZ1" s="2"/>
      <c r="FEA1" s="20"/>
      <c r="FEB1" s="20"/>
      <c r="FEC1" s="20"/>
      <c r="FEE1" s="20"/>
      <c r="FEF1" s="20"/>
      <c r="FEP1" s="2"/>
      <c r="FEQ1" s="20"/>
      <c r="FER1" s="20"/>
      <c r="FES1" s="20"/>
      <c r="FEU1" s="20"/>
      <c r="FEV1" s="20"/>
      <c r="FFF1" s="2"/>
      <c r="FFG1" s="20"/>
      <c r="FFH1" s="20"/>
      <c r="FFI1" s="20"/>
      <c r="FFK1" s="20"/>
      <c r="FFL1" s="20"/>
      <c r="FFV1" s="2"/>
      <c r="FFW1" s="20"/>
      <c r="FFX1" s="20"/>
      <c r="FFY1" s="20"/>
      <c r="FGA1" s="20"/>
      <c r="FGB1" s="20"/>
      <c r="FGL1" s="2"/>
      <c r="FGM1" s="20"/>
      <c r="FGN1" s="20"/>
      <c r="FGO1" s="20"/>
      <c r="FGQ1" s="20"/>
      <c r="FGR1" s="20"/>
      <c r="FHB1" s="2"/>
      <c r="FHC1" s="20"/>
      <c r="FHD1" s="20"/>
      <c r="FHE1" s="20"/>
      <c r="FHG1" s="20"/>
      <c r="FHH1" s="20"/>
      <c r="FHR1" s="2"/>
      <c r="FHS1" s="20"/>
      <c r="FHT1" s="20"/>
      <c r="FHU1" s="20"/>
      <c r="FHW1" s="20"/>
      <c r="FHX1" s="20"/>
      <c r="FIH1" s="2"/>
      <c r="FII1" s="20"/>
      <c r="FIJ1" s="20"/>
      <c r="FIK1" s="20"/>
      <c r="FIM1" s="20"/>
      <c r="FIN1" s="20"/>
      <c r="FIX1" s="2"/>
      <c r="FIY1" s="20"/>
      <c r="FIZ1" s="20"/>
      <c r="FJA1" s="20"/>
      <c r="FJC1" s="20"/>
      <c r="FJD1" s="20"/>
      <c r="FJN1" s="2"/>
      <c r="FJO1" s="20"/>
      <c r="FJP1" s="20"/>
      <c r="FJQ1" s="20"/>
      <c r="FJS1" s="20"/>
      <c r="FJT1" s="20"/>
      <c r="FKD1" s="2"/>
      <c r="FKE1" s="20"/>
      <c r="FKF1" s="20"/>
      <c r="FKG1" s="20"/>
      <c r="FKI1" s="20"/>
      <c r="FKJ1" s="20"/>
      <c r="FKT1" s="2"/>
      <c r="FKU1" s="20"/>
      <c r="FKV1" s="20"/>
      <c r="FKW1" s="20"/>
      <c r="FKY1" s="20"/>
      <c r="FKZ1" s="20"/>
      <c r="FLJ1" s="2"/>
      <c r="FLK1" s="20"/>
      <c r="FLL1" s="20"/>
      <c r="FLM1" s="20"/>
      <c r="FLO1" s="20"/>
      <c r="FLP1" s="20"/>
      <c r="FLZ1" s="2"/>
      <c r="FMA1" s="20"/>
      <c r="FMB1" s="20"/>
      <c r="FMC1" s="20"/>
      <c r="FME1" s="20"/>
      <c r="FMF1" s="20"/>
      <c r="FMP1" s="2"/>
      <c r="FMQ1" s="20"/>
      <c r="FMR1" s="20"/>
      <c r="FMS1" s="20"/>
      <c r="FMU1" s="20"/>
      <c r="FMV1" s="20"/>
      <c r="FNF1" s="2"/>
      <c r="FNG1" s="20"/>
      <c r="FNH1" s="20"/>
      <c r="FNI1" s="20"/>
      <c r="FNK1" s="20"/>
      <c r="FNL1" s="20"/>
      <c r="FNV1" s="2"/>
      <c r="FNW1" s="20"/>
      <c r="FNX1" s="20"/>
      <c r="FNY1" s="20"/>
      <c r="FOA1" s="20"/>
      <c r="FOB1" s="20"/>
      <c r="FOL1" s="2"/>
      <c r="FOM1" s="20"/>
      <c r="FON1" s="20"/>
      <c r="FOO1" s="20"/>
      <c r="FOQ1" s="20"/>
      <c r="FOR1" s="20"/>
      <c r="FPB1" s="2"/>
      <c r="FPC1" s="20"/>
      <c r="FPD1" s="20"/>
      <c r="FPE1" s="20"/>
      <c r="FPG1" s="20"/>
      <c r="FPH1" s="20"/>
      <c r="FPR1" s="2"/>
      <c r="FPS1" s="20"/>
      <c r="FPT1" s="20"/>
      <c r="FPU1" s="20"/>
      <c r="FPW1" s="20"/>
      <c r="FPX1" s="20"/>
      <c r="FQH1" s="2"/>
      <c r="FQI1" s="20"/>
      <c r="FQJ1" s="20"/>
      <c r="FQK1" s="20"/>
      <c r="FQM1" s="20"/>
      <c r="FQN1" s="20"/>
      <c r="FQX1" s="2"/>
      <c r="FQY1" s="20"/>
      <c r="FQZ1" s="20"/>
      <c r="FRA1" s="20"/>
      <c r="FRC1" s="20"/>
      <c r="FRD1" s="20"/>
      <c r="FRN1" s="2"/>
      <c r="FRO1" s="20"/>
      <c r="FRP1" s="20"/>
      <c r="FRQ1" s="20"/>
      <c r="FRS1" s="20"/>
      <c r="FRT1" s="20"/>
      <c r="FSD1" s="2"/>
      <c r="FSE1" s="20"/>
      <c r="FSF1" s="20"/>
      <c r="FSG1" s="20"/>
      <c r="FSI1" s="20"/>
      <c r="FSJ1" s="20"/>
      <c r="FST1" s="2"/>
      <c r="FSU1" s="20"/>
      <c r="FSV1" s="20"/>
      <c r="FSW1" s="20"/>
      <c r="FSY1" s="20"/>
      <c r="FSZ1" s="20"/>
      <c r="FTJ1" s="2"/>
      <c r="FTK1" s="20"/>
      <c r="FTL1" s="20"/>
      <c r="FTM1" s="20"/>
      <c r="FTO1" s="20"/>
      <c r="FTP1" s="20"/>
      <c r="FTZ1" s="2"/>
      <c r="FUA1" s="20"/>
      <c r="FUB1" s="20"/>
      <c r="FUC1" s="20"/>
      <c r="FUE1" s="20"/>
      <c r="FUF1" s="20"/>
      <c r="FUP1" s="2"/>
      <c r="FUQ1" s="20"/>
      <c r="FUR1" s="20"/>
      <c r="FUS1" s="20"/>
      <c r="FUU1" s="20"/>
      <c r="FUV1" s="20"/>
      <c r="FVF1" s="2"/>
      <c r="FVG1" s="20"/>
      <c r="FVH1" s="20"/>
      <c r="FVI1" s="20"/>
      <c r="FVK1" s="20"/>
      <c r="FVL1" s="20"/>
      <c r="FVV1" s="2"/>
      <c r="FVW1" s="20"/>
      <c r="FVX1" s="20"/>
      <c r="FVY1" s="20"/>
      <c r="FWA1" s="20"/>
      <c r="FWB1" s="20"/>
      <c r="FWL1" s="2"/>
      <c r="FWM1" s="20"/>
      <c r="FWN1" s="20"/>
      <c r="FWO1" s="20"/>
      <c r="FWQ1" s="20"/>
      <c r="FWR1" s="20"/>
      <c r="FXB1" s="2"/>
      <c r="FXC1" s="20"/>
      <c r="FXD1" s="20"/>
      <c r="FXE1" s="20"/>
      <c r="FXG1" s="20"/>
      <c r="FXH1" s="20"/>
      <c r="FXR1" s="2"/>
      <c r="FXS1" s="20"/>
      <c r="FXT1" s="20"/>
      <c r="FXU1" s="20"/>
      <c r="FXW1" s="20"/>
      <c r="FXX1" s="20"/>
      <c r="FYH1" s="2"/>
      <c r="FYI1" s="20"/>
      <c r="FYJ1" s="20"/>
      <c r="FYK1" s="20"/>
      <c r="FYM1" s="20"/>
      <c r="FYN1" s="20"/>
      <c r="FYX1" s="2"/>
      <c r="FYY1" s="20"/>
      <c r="FYZ1" s="20"/>
      <c r="FZA1" s="20"/>
      <c r="FZC1" s="20"/>
      <c r="FZD1" s="20"/>
      <c r="FZN1" s="2"/>
      <c r="FZO1" s="20"/>
      <c r="FZP1" s="20"/>
      <c r="FZQ1" s="20"/>
      <c r="FZS1" s="20"/>
      <c r="FZT1" s="20"/>
      <c r="GAD1" s="2"/>
      <c r="GAE1" s="20"/>
      <c r="GAF1" s="20"/>
      <c r="GAG1" s="20"/>
      <c r="GAI1" s="20"/>
      <c r="GAJ1" s="20"/>
      <c r="GAT1" s="2"/>
      <c r="GAU1" s="20"/>
      <c r="GAV1" s="20"/>
      <c r="GAW1" s="20"/>
      <c r="GAY1" s="20"/>
      <c r="GAZ1" s="20"/>
      <c r="GBJ1" s="2"/>
      <c r="GBK1" s="20"/>
      <c r="GBL1" s="20"/>
      <c r="GBM1" s="20"/>
      <c r="GBO1" s="20"/>
      <c r="GBP1" s="20"/>
      <c r="GBZ1" s="2"/>
      <c r="GCA1" s="20"/>
      <c r="GCB1" s="20"/>
      <c r="GCC1" s="20"/>
      <c r="GCE1" s="20"/>
      <c r="GCF1" s="20"/>
      <c r="GCP1" s="2"/>
      <c r="GCQ1" s="20"/>
      <c r="GCR1" s="20"/>
      <c r="GCS1" s="20"/>
      <c r="GCU1" s="20"/>
      <c r="GCV1" s="20"/>
      <c r="GDF1" s="2"/>
      <c r="GDG1" s="20"/>
      <c r="GDH1" s="20"/>
      <c r="GDI1" s="20"/>
      <c r="GDK1" s="20"/>
      <c r="GDL1" s="20"/>
      <c r="GDV1" s="2"/>
      <c r="GDW1" s="20"/>
      <c r="GDX1" s="20"/>
      <c r="GDY1" s="20"/>
      <c r="GEA1" s="20"/>
      <c r="GEB1" s="20"/>
      <c r="GEL1" s="2"/>
      <c r="GEM1" s="20"/>
      <c r="GEN1" s="20"/>
      <c r="GEO1" s="20"/>
      <c r="GEQ1" s="20"/>
      <c r="GER1" s="20"/>
      <c r="GFB1" s="2"/>
      <c r="GFC1" s="20"/>
      <c r="GFD1" s="20"/>
      <c r="GFE1" s="20"/>
      <c r="GFG1" s="20"/>
      <c r="GFH1" s="20"/>
      <c r="GFR1" s="2"/>
      <c r="GFS1" s="20"/>
      <c r="GFT1" s="20"/>
      <c r="GFU1" s="20"/>
      <c r="GFW1" s="20"/>
      <c r="GFX1" s="20"/>
      <c r="GGH1" s="2"/>
      <c r="GGI1" s="20"/>
      <c r="GGJ1" s="20"/>
      <c r="GGK1" s="20"/>
      <c r="GGM1" s="20"/>
      <c r="GGN1" s="20"/>
      <c r="GGX1" s="2"/>
      <c r="GGY1" s="20"/>
      <c r="GGZ1" s="20"/>
      <c r="GHA1" s="20"/>
      <c r="GHC1" s="20"/>
      <c r="GHD1" s="20"/>
      <c r="GHN1" s="2"/>
      <c r="GHO1" s="20"/>
      <c r="GHP1" s="20"/>
      <c r="GHQ1" s="20"/>
      <c r="GHS1" s="20"/>
      <c r="GHT1" s="20"/>
      <c r="GID1" s="2"/>
      <c r="GIE1" s="20"/>
      <c r="GIF1" s="20"/>
      <c r="GIG1" s="20"/>
      <c r="GII1" s="20"/>
      <c r="GIJ1" s="20"/>
      <c r="GIT1" s="2"/>
      <c r="GIU1" s="20"/>
      <c r="GIV1" s="20"/>
      <c r="GIW1" s="20"/>
      <c r="GIY1" s="20"/>
      <c r="GIZ1" s="20"/>
      <c r="GJJ1" s="2"/>
      <c r="GJK1" s="20"/>
      <c r="GJL1" s="20"/>
      <c r="GJM1" s="20"/>
      <c r="GJO1" s="20"/>
      <c r="GJP1" s="20"/>
      <c r="GJZ1" s="2"/>
      <c r="GKA1" s="20"/>
      <c r="GKB1" s="20"/>
      <c r="GKC1" s="20"/>
      <c r="GKE1" s="20"/>
      <c r="GKF1" s="20"/>
      <c r="GKP1" s="2"/>
      <c r="GKQ1" s="20"/>
      <c r="GKR1" s="20"/>
      <c r="GKS1" s="20"/>
      <c r="GKU1" s="20"/>
      <c r="GKV1" s="20"/>
      <c r="GLF1" s="2"/>
      <c r="GLG1" s="20"/>
      <c r="GLH1" s="20"/>
      <c r="GLI1" s="20"/>
      <c r="GLK1" s="20"/>
      <c r="GLL1" s="20"/>
      <c r="GLV1" s="2"/>
      <c r="GLW1" s="20"/>
      <c r="GLX1" s="20"/>
      <c r="GLY1" s="20"/>
      <c r="GMA1" s="20"/>
      <c r="GMB1" s="20"/>
      <c r="GML1" s="2"/>
      <c r="GMM1" s="20"/>
      <c r="GMN1" s="20"/>
      <c r="GMO1" s="20"/>
      <c r="GMQ1" s="20"/>
      <c r="GMR1" s="20"/>
      <c r="GNB1" s="2"/>
      <c r="GNC1" s="20"/>
      <c r="GND1" s="20"/>
      <c r="GNE1" s="20"/>
      <c r="GNG1" s="20"/>
      <c r="GNH1" s="20"/>
      <c r="GNR1" s="2"/>
      <c r="GNS1" s="20"/>
      <c r="GNT1" s="20"/>
      <c r="GNU1" s="20"/>
      <c r="GNW1" s="20"/>
      <c r="GNX1" s="20"/>
      <c r="GOH1" s="2"/>
      <c r="GOI1" s="20"/>
      <c r="GOJ1" s="20"/>
      <c r="GOK1" s="20"/>
      <c r="GOM1" s="20"/>
      <c r="GON1" s="20"/>
      <c r="GOX1" s="2"/>
      <c r="GOY1" s="20"/>
      <c r="GOZ1" s="20"/>
      <c r="GPA1" s="20"/>
      <c r="GPC1" s="20"/>
      <c r="GPD1" s="20"/>
      <c r="GPN1" s="2"/>
      <c r="GPO1" s="20"/>
      <c r="GPP1" s="20"/>
      <c r="GPQ1" s="20"/>
      <c r="GPS1" s="20"/>
      <c r="GPT1" s="20"/>
      <c r="GQD1" s="2"/>
      <c r="GQE1" s="20"/>
      <c r="GQF1" s="20"/>
      <c r="GQG1" s="20"/>
      <c r="GQI1" s="20"/>
      <c r="GQJ1" s="20"/>
      <c r="GQT1" s="2"/>
      <c r="GQU1" s="20"/>
      <c r="GQV1" s="20"/>
      <c r="GQW1" s="20"/>
      <c r="GQY1" s="20"/>
      <c r="GQZ1" s="20"/>
      <c r="GRJ1" s="2"/>
      <c r="GRK1" s="20"/>
      <c r="GRL1" s="20"/>
      <c r="GRM1" s="20"/>
      <c r="GRO1" s="20"/>
      <c r="GRP1" s="20"/>
      <c r="GRZ1" s="2"/>
      <c r="GSA1" s="20"/>
      <c r="GSB1" s="20"/>
      <c r="GSC1" s="20"/>
      <c r="GSE1" s="20"/>
      <c r="GSF1" s="20"/>
      <c r="GSP1" s="2"/>
      <c r="GSQ1" s="20"/>
      <c r="GSR1" s="20"/>
      <c r="GSS1" s="20"/>
      <c r="GSU1" s="20"/>
      <c r="GSV1" s="20"/>
      <c r="GTF1" s="2"/>
      <c r="GTG1" s="20"/>
      <c r="GTH1" s="20"/>
      <c r="GTI1" s="20"/>
      <c r="GTK1" s="20"/>
      <c r="GTL1" s="20"/>
      <c r="GTV1" s="2"/>
      <c r="GTW1" s="20"/>
      <c r="GTX1" s="20"/>
      <c r="GTY1" s="20"/>
      <c r="GUA1" s="20"/>
      <c r="GUB1" s="20"/>
      <c r="GUL1" s="2"/>
      <c r="GUM1" s="20"/>
      <c r="GUN1" s="20"/>
      <c r="GUO1" s="20"/>
      <c r="GUQ1" s="20"/>
      <c r="GUR1" s="20"/>
      <c r="GVB1" s="2"/>
      <c r="GVC1" s="20"/>
      <c r="GVD1" s="20"/>
      <c r="GVE1" s="20"/>
      <c r="GVG1" s="20"/>
      <c r="GVH1" s="20"/>
      <c r="GVR1" s="2"/>
      <c r="GVS1" s="20"/>
      <c r="GVT1" s="20"/>
      <c r="GVU1" s="20"/>
      <c r="GVW1" s="20"/>
      <c r="GVX1" s="20"/>
      <c r="GWH1" s="2"/>
      <c r="GWI1" s="20"/>
      <c r="GWJ1" s="20"/>
      <c r="GWK1" s="20"/>
      <c r="GWM1" s="20"/>
      <c r="GWN1" s="20"/>
      <c r="GWX1" s="2"/>
      <c r="GWY1" s="20"/>
      <c r="GWZ1" s="20"/>
      <c r="GXA1" s="20"/>
      <c r="GXC1" s="20"/>
      <c r="GXD1" s="20"/>
      <c r="GXN1" s="2"/>
      <c r="GXO1" s="20"/>
      <c r="GXP1" s="20"/>
      <c r="GXQ1" s="20"/>
      <c r="GXS1" s="20"/>
      <c r="GXT1" s="20"/>
      <c r="GYD1" s="2"/>
      <c r="GYE1" s="20"/>
      <c r="GYF1" s="20"/>
      <c r="GYG1" s="20"/>
      <c r="GYI1" s="20"/>
      <c r="GYJ1" s="20"/>
      <c r="GYT1" s="2"/>
      <c r="GYU1" s="20"/>
      <c r="GYV1" s="20"/>
      <c r="GYW1" s="20"/>
      <c r="GYY1" s="20"/>
      <c r="GYZ1" s="20"/>
      <c r="GZJ1" s="2"/>
      <c r="GZK1" s="20"/>
      <c r="GZL1" s="20"/>
      <c r="GZM1" s="20"/>
      <c r="GZO1" s="20"/>
      <c r="GZP1" s="20"/>
      <c r="GZZ1" s="2"/>
      <c r="HAA1" s="20"/>
      <c r="HAB1" s="20"/>
      <c r="HAC1" s="20"/>
      <c r="HAE1" s="20"/>
      <c r="HAF1" s="20"/>
      <c r="HAP1" s="2"/>
      <c r="HAQ1" s="20"/>
      <c r="HAR1" s="20"/>
      <c r="HAS1" s="20"/>
      <c r="HAU1" s="20"/>
      <c r="HAV1" s="20"/>
      <c r="HBF1" s="2"/>
      <c r="HBG1" s="20"/>
      <c r="HBH1" s="20"/>
      <c r="HBI1" s="20"/>
      <c r="HBK1" s="20"/>
      <c r="HBL1" s="20"/>
      <c r="HBV1" s="2"/>
      <c r="HBW1" s="20"/>
      <c r="HBX1" s="20"/>
      <c r="HBY1" s="20"/>
      <c r="HCA1" s="20"/>
      <c r="HCB1" s="20"/>
      <c r="HCL1" s="2"/>
      <c r="HCM1" s="20"/>
      <c r="HCN1" s="20"/>
      <c r="HCO1" s="20"/>
      <c r="HCQ1" s="20"/>
      <c r="HCR1" s="20"/>
      <c r="HDB1" s="2"/>
      <c r="HDC1" s="20"/>
      <c r="HDD1" s="20"/>
      <c r="HDE1" s="20"/>
      <c r="HDG1" s="20"/>
      <c r="HDH1" s="20"/>
      <c r="HDR1" s="2"/>
      <c r="HDS1" s="20"/>
      <c r="HDT1" s="20"/>
      <c r="HDU1" s="20"/>
      <c r="HDW1" s="20"/>
      <c r="HDX1" s="20"/>
      <c r="HEH1" s="2"/>
      <c r="HEI1" s="20"/>
      <c r="HEJ1" s="20"/>
      <c r="HEK1" s="20"/>
      <c r="HEM1" s="20"/>
      <c r="HEN1" s="20"/>
      <c r="HEX1" s="2"/>
      <c r="HEY1" s="20"/>
      <c r="HEZ1" s="20"/>
      <c r="HFA1" s="20"/>
      <c r="HFC1" s="20"/>
      <c r="HFD1" s="20"/>
      <c r="HFN1" s="2"/>
      <c r="HFO1" s="20"/>
      <c r="HFP1" s="20"/>
      <c r="HFQ1" s="20"/>
      <c r="HFS1" s="20"/>
      <c r="HFT1" s="20"/>
      <c r="HGD1" s="2"/>
      <c r="HGE1" s="20"/>
      <c r="HGF1" s="20"/>
      <c r="HGG1" s="20"/>
      <c r="HGI1" s="20"/>
      <c r="HGJ1" s="20"/>
      <c r="HGT1" s="2"/>
      <c r="HGU1" s="20"/>
      <c r="HGV1" s="20"/>
      <c r="HGW1" s="20"/>
      <c r="HGY1" s="20"/>
      <c r="HGZ1" s="20"/>
      <c r="HHJ1" s="2"/>
      <c r="HHK1" s="20"/>
      <c r="HHL1" s="20"/>
      <c r="HHM1" s="20"/>
      <c r="HHO1" s="20"/>
      <c r="HHP1" s="20"/>
      <c r="HHZ1" s="2"/>
      <c r="HIA1" s="20"/>
      <c r="HIB1" s="20"/>
      <c r="HIC1" s="20"/>
      <c r="HIE1" s="20"/>
      <c r="HIF1" s="20"/>
      <c r="HIP1" s="2"/>
      <c r="HIQ1" s="20"/>
      <c r="HIR1" s="20"/>
      <c r="HIS1" s="20"/>
      <c r="HIU1" s="20"/>
      <c r="HIV1" s="20"/>
      <c r="HJF1" s="2"/>
      <c r="HJG1" s="20"/>
      <c r="HJH1" s="20"/>
      <c r="HJI1" s="20"/>
      <c r="HJK1" s="20"/>
      <c r="HJL1" s="20"/>
      <c r="HJV1" s="2"/>
      <c r="HJW1" s="20"/>
      <c r="HJX1" s="20"/>
      <c r="HJY1" s="20"/>
      <c r="HKA1" s="20"/>
      <c r="HKB1" s="20"/>
      <c r="HKL1" s="2"/>
      <c r="HKM1" s="20"/>
      <c r="HKN1" s="20"/>
      <c r="HKO1" s="20"/>
      <c r="HKQ1" s="20"/>
      <c r="HKR1" s="20"/>
      <c r="HLB1" s="2"/>
      <c r="HLC1" s="20"/>
      <c r="HLD1" s="20"/>
      <c r="HLE1" s="20"/>
      <c r="HLG1" s="20"/>
      <c r="HLH1" s="20"/>
      <c r="HLR1" s="2"/>
      <c r="HLS1" s="20"/>
      <c r="HLT1" s="20"/>
      <c r="HLU1" s="20"/>
      <c r="HLW1" s="20"/>
      <c r="HLX1" s="20"/>
      <c r="HMH1" s="2"/>
      <c r="HMI1" s="20"/>
      <c r="HMJ1" s="20"/>
      <c r="HMK1" s="20"/>
      <c r="HMM1" s="20"/>
      <c r="HMN1" s="20"/>
      <c r="HMX1" s="2"/>
      <c r="HMY1" s="20"/>
      <c r="HMZ1" s="20"/>
      <c r="HNA1" s="20"/>
      <c r="HNC1" s="20"/>
      <c r="HND1" s="20"/>
      <c r="HNN1" s="2"/>
      <c r="HNO1" s="20"/>
      <c r="HNP1" s="20"/>
      <c r="HNQ1" s="20"/>
      <c r="HNS1" s="20"/>
      <c r="HNT1" s="20"/>
      <c r="HOD1" s="2"/>
      <c r="HOE1" s="20"/>
      <c r="HOF1" s="20"/>
      <c r="HOG1" s="20"/>
      <c r="HOI1" s="20"/>
      <c r="HOJ1" s="20"/>
      <c r="HOT1" s="2"/>
      <c r="HOU1" s="20"/>
      <c r="HOV1" s="20"/>
      <c r="HOW1" s="20"/>
      <c r="HOY1" s="20"/>
      <c r="HOZ1" s="20"/>
      <c r="HPJ1" s="2"/>
      <c r="HPK1" s="20"/>
      <c r="HPL1" s="20"/>
      <c r="HPM1" s="20"/>
      <c r="HPO1" s="20"/>
      <c r="HPP1" s="20"/>
      <c r="HPZ1" s="2"/>
      <c r="HQA1" s="20"/>
      <c r="HQB1" s="20"/>
      <c r="HQC1" s="20"/>
      <c r="HQE1" s="20"/>
      <c r="HQF1" s="20"/>
      <c r="HQP1" s="2"/>
      <c r="HQQ1" s="20"/>
      <c r="HQR1" s="20"/>
      <c r="HQS1" s="20"/>
      <c r="HQU1" s="20"/>
      <c r="HQV1" s="20"/>
      <c r="HRF1" s="2"/>
      <c r="HRG1" s="20"/>
      <c r="HRH1" s="20"/>
      <c r="HRI1" s="20"/>
      <c r="HRK1" s="20"/>
      <c r="HRL1" s="20"/>
      <c r="HRV1" s="2"/>
      <c r="HRW1" s="20"/>
      <c r="HRX1" s="20"/>
      <c r="HRY1" s="20"/>
      <c r="HSA1" s="20"/>
      <c r="HSB1" s="20"/>
      <c r="HSL1" s="2"/>
      <c r="HSM1" s="20"/>
      <c r="HSN1" s="20"/>
      <c r="HSO1" s="20"/>
      <c r="HSQ1" s="20"/>
      <c r="HSR1" s="20"/>
      <c r="HTB1" s="2"/>
      <c r="HTC1" s="20"/>
      <c r="HTD1" s="20"/>
      <c r="HTE1" s="20"/>
      <c r="HTG1" s="20"/>
      <c r="HTH1" s="20"/>
      <c r="HTR1" s="2"/>
      <c r="HTS1" s="20"/>
      <c r="HTT1" s="20"/>
      <c r="HTU1" s="20"/>
      <c r="HTW1" s="20"/>
      <c r="HTX1" s="20"/>
      <c r="HUH1" s="2"/>
      <c r="HUI1" s="20"/>
      <c r="HUJ1" s="20"/>
      <c r="HUK1" s="20"/>
      <c r="HUM1" s="20"/>
      <c r="HUN1" s="20"/>
      <c r="HUX1" s="2"/>
      <c r="HUY1" s="20"/>
      <c r="HUZ1" s="20"/>
      <c r="HVA1" s="20"/>
      <c r="HVC1" s="20"/>
      <c r="HVD1" s="20"/>
      <c r="HVN1" s="2"/>
      <c r="HVO1" s="20"/>
      <c r="HVP1" s="20"/>
      <c r="HVQ1" s="20"/>
      <c r="HVS1" s="20"/>
      <c r="HVT1" s="20"/>
      <c r="HWD1" s="2"/>
      <c r="HWE1" s="20"/>
      <c r="HWF1" s="20"/>
      <c r="HWG1" s="20"/>
      <c r="HWI1" s="20"/>
      <c r="HWJ1" s="20"/>
      <c r="HWT1" s="2"/>
      <c r="HWU1" s="20"/>
      <c r="HWV1" s="20"/>
      <c r="HWW1" s="20"/>
      <c r="HWY1" s="20"/>
      <c r="HWZ1" s="20"/>
      <c r="HXJ1" s="2"/>
      <c r="HXK1" s="20"/>
      <c r="HXL1" s="20"/>
      <c r="HXM1" s="20"/>
      <c r="HXO1" s="20"/>
      <c r="HXP1" s="20"/>
      <c r="HXZ1" s="2"/>
      <c r="HYA1" s="20"/>
      <c r="HYB1" s="20"/>
      <c r="HYC1" s="20"/>
      <c r="HYE1" s="20"/>
      <c r="HYF1" s="20"/>
      <c r="HYP1" s="2"/>
      <c r="HYQ1" s="20"/>
      <c r="HYR1" s="20"/>
      <c r="HYS1" s="20"/>
      <c r="HYU1" s="20"/>
      <c r="HYV1" s="20"/>
      <c r="HZF1" s="2"/>
      <c r="HZG1" s="20"/>
      <c r="HZH1" s="20"/>
      <c r="HZI1" s="20"/>
      <c r="HZK1" s="20"/>
      <c r="HZL1" s="20"/>
      <c r="HZV1" s="2"/>
      <c r="HZW1" s="20"/>
      <c r="HZX1" s="20"/>
      <c r="HZY1" s="20"/>
      <c r="IAA1" s="20"/>
      <c r="IAB1" s="20"/>
      <c r="IAL1" s="2"/>
      <c r="IAM1" s="20"/>
      <c r="IAN1" s="20"/>
      <c r="IAO1" s="20"/>
      <c r="IAQ1" s="20"/>
      <c r="IAR1" s="20"/>
      <c r="IBB1" s="2"/>
      <c r="IBC1" s="20"/>
      <c r="IBD1" s="20"/>
      <c r="IBE1" s="20"/>
      <c r="IBG1" s="20"/>
      <c r="IBH1" s="20"/>
      <c r="IBR1" s="2"/>
      <c r="IBS1" s="20"/>
      <c r="IBT1" s="20"/>
      <c r="IBU1" s="20"/>
      <c r="IBW1" s="20"/>
      <c r="IBX1" s="20"/>
      <c r="ICH1" s="2"/>
      <c r="ICI1" s="20"/>
      <c r="ICJ1" s="20"/>
      <c r="ICK1" s="20"/>
      <c r="ICM1" s="20"/>
      <c r="ICN1" s="20"/>
      <c r="ICX1" s="2"/>
      <c r="ICY1" s="20"/>
      <c r="ICZ1" s="20"/>
      <c r="IDA1" s="20"/>
      <c r="IDC1" s="20"/>
      <c r="IDD1" s="20"/>
      <c r="IDN1" s="2"/>
      <c r="IDO1" s="20"/>
      <c r="IDP1" s="20"/>
      <c r="IDQ1" s="20"/>
      <c r="IDS1" s="20"/>
      <c r="IDT1" s="20"/>
      <c r="IED1" s="2"/>
      <c r="IEE1" s="20"/>
      <c r="IEF1" s="20"/>
      <c r="IEG1" s="20"/>
      <c r="IEI1" s="20"/>
      <c r="IEJ1" s="20"/>
      <c r="IET1" s="2"/>
      <c r="IEU1" s="20"/>
      <c r="IEV1" s="20"/>
      <c r="IEW1" s="20"/>
      <c r="IEY1" s="20"/>
      <c r="IEZ1" s="20"/>
      <c r="IFJ1" s="2"/>
      <c r="IFK1" s="20"/>
      <c r="IFL1" s="20"/>
      <c r="IFM1" s="20"/>
      <c r="IFO1" s="20"/>
      <c r="IFP1" s="20"/>
      <c r="IFZ1" s="2"/>
      <c r="IGA1" s="20"/>
      <c r="IGB1" s="20"/>
      <c r="IGC1" s="20"/>
      <c r="IGE1" s="20"/>
      <c r="IGF1" s="20"/>
      <c r="IGP1" s="2"/>
      <c r="IGQ1" s="20"/>
      <c r="IGR1" s="20"/>
      <c r="IGS1" s="20"/>
      <c r="IGU1" s="20"/>
      <c r="IGV1" s="20"/>
      <c r="IHF1" s="2"/>
      <c r="IHG1" s="20"/>
      <c r="IHH1" s="20"/>
      <c r="IHI1" s="20"/>
      <c r="IHK1" s="20"/>
      <c r="IHL1" s="20"/>
      <c r="IHV1" s="2"/>
      <c r="IHW1" s="20"/>
      <c r="IHX1" s="20"/>
      <c r="IHY1" s="20"/>
      <c r="IIA1" s="20"/>
      <c r="IIB1" s="20"/>
      <c r="IIL1" s="2"/>
      <c r="IIM1" s="20"/>
      <c r="IIN1" s="20"/>
      <c r="IIO1" s="20"/>
      <c r="IIQ1" s="20"/>
      <c r="IIR1" s="20"/>
      <c r="IJB1" s="2"/>
      <c r="IJC1" s="20"/>
      <c r="IJD1" s="20"/>
      <c r="IJE1" s="20"/>
      <c r="IJG1" s="20"/>
      <c r="IJH1" s="20"/>
      <c r="IJR1" s="2"/>
      <c r="IJS1" s="20"/>
      <c r="IJT1" s="20"/>
      <c r="IJU1" s="20"/>
      <c r="IJW1" s="20"/>
      <c r="IJX1" s="20"/>
      <c r="IKH1" s="2"/>
      <c r="IKI1" s="20"/>
      <c r="IKJ1" s="20"/>
      <c r="IKK1" s="20"/>
      <c r="IKM1" s="20"/>
      <c r="IKN1" s="20"/>
      <c r="IKX1" s="2"/>
      <c r="IKY1" s="20"/>
      <c r="IKZ1" s="20"/>
      <c r="ILA1" s="20"/>
      <c r="ILC1" s="20"/>
      <c r="ILD1" s="20"/>
      <c r="ILN1" s="2"/>
      <c r="ILO1" s="20"/>
      <c r="ILP1" s="20"/>
      <c r="ILQ1" s="20"/>
      <c r="ILS1" s="20"/>
      <c r="ILT1" s="20"/>
      <c r="IMD1" s="2"/>
      <c r="IME1" s="20"/>
      <c r="IMF1" s="20"/>
      <c r="IMG1" s="20"/>
      <c r="IMI1" s="20"/>
      <c r="IMJ1" s="20"/>
      <c r="IMT1" s="2"/>
      <c r="IMU1" s="20"/>
      <c r="IMV1" s="20"/>
      <c r="IMW1" s="20"/>
      <c r="IMY1" s="20"/>
      <c r="IMZ1" s="20"/>
      <c r="INJ1" s="2"/>
      <c r="INK1" s="20"/>
      <c r="INL1" s="20"/>
      <c r="INM1" s="20"/>
      <c r="INO1" s="20"/>
      <c r="INP1" s="20"/>
      <c r="INZ1" s="2"/>
      <c r="IOA1" s="20"/>
      <c r="IOB1" s="20"/>
      <c r="IOC1" s="20"/>
      <c r="IOE1" s="20"/>
      <c r="IOF1" s="20"/>
      <c r="IOP1" s="2"/>
      <c r="IOQ1" s="20"/>
      <c r="IOR1" s="20"/>
      <c r="IOS1" s="20"/>
      <c r="IOU1" s="20"/>
      <c r="IOV1" s="20"/>
      <c r="IPF1" s="2"/>
      <c r="IPG1" s="20"/>
      <c r="IPH1" s="20"/>
      <c r="IPI1" s="20"/>
      <c r="IPK1" s="20"/>
      <c r="IPL1" s="20"/>
      <c r="IPV1" s="2"/>
      <c r="IPW1" s="20"/>
      <c r="IPX1" s="20"/>
      <c r="IPY1" s="20"/>
      <c r="IQA1" s="20"/>
      <c r="IQB1" s="20"/>
      <c r="IQL1" s="2"/>
      <c r="IQM1" s="20"/>
      <c r="IQN1" s="20"/>
      <c r="IQO1" s="20"/>
      <c r="IQQ1" s="20"/>
      <c r="IQR1" s="20"/>
      <c r="IRB1" s="2"/>
      <c r="IRC1" s="20"/>
      <c r="IRD1" s="20"/>
      <c r="IRE1" s="20"/>
      <c r="IRG1" s="20"/>
      <c r="IRH1" s="20"/>
      <c r="IRR1" s="2"/>
      <c r="IRS1" s="20"/>
      <c r="IRT1" s="20"/>
      <c r="IRU1" s="20"/>
      <c r="IRW1" s="20"/>
      <c r="IRX1" s="20"/>
      <c r="ISH1" s="2"/>
      <c r="ISI1" s="20"/>
      <c r="ISJ1" s="20"/>
      <c r="ISK1" s="20"/>
      <c r="ISM1" s="20"/>
      <c r="ISN1" s="20"/>
      <c r="ISX1" s="2"/>
      <c r="ISY1" s="20"/>
      <c r="ISZ1" s="20"/>
      <c r="ITA1" s="20"/>
      <c r="ITC1" s="20"/>
      <c r="ITD1" s="20"/>
      <c r="ITN1" s="2"/>
      <c r="ITO1" s="20"/>
      <c r="ITP1" s="20"/>
      <c r="ITQ1" s="20"/>
      <c r="ITS1" s="20"/>
      <c r="ITT1" s="20"/>
      <c r="IUD1" s="2"/>
      <c r="IUE1" s="20"/>
      <c r="IUF1" s="20"/>
      <c r="IUG1" s="20"/>
      <c r="IUI1" s="20"/>
      <c r="IUJ1" s="20"/>
      <c r="IUT1" s="2"/>
      <c r="IUU1" s="20"/>
      <c r="IUV1" s="20"/>
      <c r="IUW1" s="20"/>
      <c r="IUY1" s="20"/>
      <c r="IUZ1" s="20"/>
      <c r="IVJ1" s="2"/>
      <c r="IVK1" s="20"/>
      <c r="IVL1" s="20"/>
      <c r="IVM1" s="20"/>
      <c r="IVO1" s="20"/>
      <c r="IVP1" s="20"/>
      <c r="IVZ1" s="2"/>
      <c r="IWA1" s="20"/>
      <c r="IWB1" s="20"/>
      <c r="IWC1" s="20"/>
      <c r="IWE1" s="20"/>
      <c r="IWF1" s="20"/>
      <c r="IWP1" s="2"/>
      <c r="IWQ1" s="20"/>
      <c r="IWR1" s="20"/>
      <c r="IWS1" s="20"/>
      <c r="IWU1" s="20"/>
      <c r="IWV1" s="20"/>
      <c r="IXF1" s="2"/>
      <c r="IXG1" s="20"/>
      <c r="IXH1" s="20"/>
      <c r="IXI1" s="20"/>
      <c r="IXK1" s="20"/>
      <c r="IXL1" s="20"/>
      <c r="IXV1" s="2"/>
      <c r="IXW1" s="20"/>
      <c r="IXX1" s="20"/>
      <c r="IXY1" s="20"/>
      <c r="IYA1" s="20"/>
      <c r="IYB1" s="20"/>
      <c r="IYL1" s="2"/>
      <c r="IYM1" s="20"/>
      <c r="IYN1" s="20"/>
      <c r="IYO1" s="20"/>
      <c r="IYQ1" s="20"/>
      <c r="IYR1" s="20"/>
      <c r="IZB1" s="2"/>
      <c r="IZC1" s="20"/>
      <c r="IZD1" s="20"/>
      <c r="IZE1" s="20"/>
      <c r="IZG1" s="20"/>
      <c r="IZH1" s="20"/>
      <c r="IZR1" s="2"/>
      <c r="IZS1" s="20"/>
      <c r="IZT1" s="20"/>
      <c r="IZU1" s="20"/>
      <c r="IZW1" s="20"/>
      <c r="IZX1" s="20"/>
      <c r="JAH1" s="2"/>
      <c r="JAI1" s="20"/>
      <c r="JAJ1" s="20"/>
      <c r="JAK1" s="20"/>
      <c r="JAM1" s="20"/>
      <c r="JAN1" s="20"/>
      <c r="JAX1" s="2"/>
      <c r="JAY1" s="20"/>
      <c r="JAZ1" s="20"/>
      <c r="JBA1" s="20"/>
      <c r="JBC1" s="20"/>
      <c r="JBD1" s="20"/>
      <c r="JBN1" s="2"/>
      <c r="JBO1" s="20"/>
      <c r="JBP1" s="20"/>
      <c r="JBQ1" s="20"/>
      <c r="JBS1" s="20"/>
      <c r="JBT1" s="20"/>
      <c r="JCD1" s="2"/>
      <c r="JCE1" s="20"/>
      <c r="JCF1" s="20"/>
      <c r="JCG1" s="20"/>
      <c r="JCI1" s="20"/>
      <c r="JCJ1" s="20"/>
      <c r="JCT1" s="2"/>
      <c r="JCU1" s="20"/>
      <c r="JCV1" s="20"/>
      <c r="JCW1" s="20"/>
      <c r="JCY1" s="20"/>
      <c r="JCZ1" s="20"/>
      <c r="JDJ1" s="2"/>
      <c r="JDK1" s="20"/>
      <c r="JDL1" s="20"/>
      <c r="JDM1" s="20"/>
      <c r="JDO1" s="20"/>
      <c r="JDP1" s="20"/>
      <c r="JDZ1" s="2"/>
      <c r="JEA1" s="20"/>
      <c r="JEB1" s="20"/>
      <c r="JEC1" s="20"/>
      <c r="JEE1" s="20"/>
      <c r="JEF1" s="20"/>
      <c r="JEP1" s="2"/>
      <c r="JEQ1" s="20"/>
      <c r="JER1" s="20"/>
      <c r="JES1" s="20"/>
      <c r="JEU1" s="20"/>
      <c r="JEV1" s="20"/>
      <c r="JFF1" s="2"/>
      <c r="JFG1" s="20"/>
      <c r="JFH1" s="20"/>
      <c r="JFI1" s="20"/>
      <c r="JFK1" s="20"/>
      <c r="JFL1" s="20"/>
      <c r="JFV1" s="2"/>
      <c r="JFW1" s="20"/>
      <c r="JFX1" s="20"/>
      <c r="JFY1" s="20"/>
      <c r="JGA1" s="20"/>
      <c r="JGB1" s="20"/>
      <c r="JGL1" s="2"/>
      <c r="JGM1" s="20"/>
      <c r="JGN1" s="20"/>
      <c r="JGO1" s="20"/>
      <c r="JGQ1" s="20"/>
      <c r="JGR1" s="20"/>
      <c r="JHB1" s="2"/>
      <c r="JHC1" s="20"/>
      <c r="JHD1" s="20"/>
      <c r="JHE1" s="20"/>
      <c r="JHG1" s="20"/>
      <c r="JHH1" s="20"/>
      <c r="JHR1" s="2"/>
      <c r="JHS1" s="20"/>
      <c r="JHT1" s="20"/>
      <c r="JHU1" s="20"/>
      <c r="JHW1" s="20"/>
      <c r="JHX1" s="20"/>
      <c r="JIH1" s="2"/>
      <c r="JII1" s="20"/>
      <c r="JIJ1" s="20"/>
      <c r="JIK1" s="20"/>
      <c r="JIM1" s="20"/>
      <c r="JIN1" s="20"/>
      <c r="JIX1" s="2"/>
      <c r="JIY1" s="20"/>
      <c r="JIZ1" s="20"/>
      <c r="JJA1" s="20"/>
      <c r="JJC1" s="20"/>
      <c r="JJD1" s="20"/>
      <c r="JJN1" s="2"/>
      <c r="JJO1" s="20"/>
      <c r="JJP1" s="20"/>
      <c r="JJQ1" s="20"/>
      <c r="JJS1" s="20"/>
      <c r="JJT1" s="20"/>
      <c r="JKD1" s="2"/>
      <c r="JKE1" s="20"/>
      <c r="JKF1" s="20"/>
      <c r="JKG1" s="20"/>
      <c r="JKI1" s="20"/>
      <c r="JKJ1" s="20"/>
      <c r="JKT1" s="2"/>
      <c r="JKU1" s="20"/>
      <c r="JKV1" s="20"/>
      <c r="JKW1" s="20"/>
      <c r="JKY1" s="20"/>
      <c r="JKZ1" s="20"/>
      <c r="JLJ1" s="2"/>
      <c r="JLK1" s="20"/>
      <c r="JLL1" s="20"/>
      <c r="JLM1" s="20"/>
      <c r="JLO1" s="20"/>
      <c r="JLP1" s="20"/>
      <c r="JLZ1" s="2"/>
      <c r="JMA1" s="20"/>
      <c r="JMB1" s="20"/>
      <c r="JMC1" s="20"/>
      <c r="JME1" s="20"/>
      <c r="JMF1" s="20"/>
      <c r="JMP1" s="2"/>
      <c r="JMQ1" s="20"/>
      <c r="JMR1" s="20"/>
      <c r="JMS1" s="20"/>
      <c r="JMU1" s="20"/>
      <c r="JMV1" s="20"/>
      <c r="JNF1" s="2"/>
      <c r="JNG1" s="20"/>
      <c r="JNH1" s="20"/>
      <c r="JNI1" s="20"/>
      <c r="JNK1" s="20"/>
      <c r="JNL1" s="20"/>
      <c r="JNV1" s="2"/>
      <c r="JNW1" s="20"/>
      <c r="JNX1" s="20"/>
      <c r="JNY1" s="20"/>
      <c r="JOA1" s="20"/>
      <c r="JOB1" s="20"/>
      <c r="JOL1" s="2"/>
      <c r="JOM1" s="20"/>
      <c r="JON1" s="20"/>
      <c r="JOO1" s="20"/>
      <c r="JOQ1" s="20"/>
      <c r="JOR1" s="20"/>
      <c r="JPB1" s="2"/>
      <c r="JPC1" s="20"/>
      <c r="JPD1" s="20"/>
      <c r="JPE1" s="20"/>
      <c r="JPG1" s="20"/>
      <c r="JPH1" s="20"/>
      <c r="JPR1" s="2"/>
      <c r="JPS1" s="20"/>
      <c r="JPT1" s="20"/>
      <c r="JPU1" s="20"/>
      <c r="JPW1" s="20"/>
      <c r="JPX1" s="20"/>
      <c r="JQH1" s="2"/>
      <c r="JQI1" s="20"/>
      <c r="JQJ1" s="20"/>
      <c r="JQK1" s="20"/>
      <c r="JQM1" s="20"/>
      <c r="JQN1" s="20"/>
      <c r="JQX1" s="2"/>
      <c r="JQY1" s="20"/>
      <c r="JQZ1" s="20"/>
      <c r="JRA1" s="20"/>
      <c r="JRC1" s="20"/>
      <c r="JRD1" s="20"/>
      <c r="JRN1" s="2"/>
      <c r="JRO1" s="20"/>
      <c r="JRP1" s="20"/>
      <c r="JRQ1" s="20"/>
      <c r="JRS1" s="20"/>
      <c r="JRT1" s="20"/>
      <c r="JSD1" s="2"/>
      <c r="JSE1" s="20"/>
      <c r="JSF1" s="20"/>
      <c r="JSG1" s="20"/>
      <c r="JSI1" s="20"/>
      <c r="JSJ1" s="20"/>
      <c r="JST1" s="2"/>
      <c r="JSU1" s="20"/>
      <c r="JSV1" s="20"/>
      <c r="JSW1" s="20"/>
      <c r="JSY1" s="20"/>
      <c r="JSZ1" s="20"/>
      <c r="JTJ1" s="2"/>
      <c r="JTK1" s="20"/>
      <c r="JTL1" s="20"/>
      <c r="JTM1" s="20"/>
      <c r="JTO1" s="20"/>
      <c r="JTP1" s="20"/>
      <c r="JTZ1" s="2"/>
      <c r="JUA1" s="20"/>
      <c r="JUB1" s="20"/>
      <c r="JUC1" s="20"/>
      <c r="JUE1" s="20"/>
      <c r="JUF1" s="20"/>
      <c r="JUP1" s="2"/>
      <c r="JUQ1" s="20"/>
      <c r="JUR1" s="20"/>
      <c r="JUS1" s="20"/>
      <c r="JUU1" s="20"/>
      <c r="JUV1" s="20"/>
      <c r="JVF1" s="2"/>
      <c r="JVG1" s="20"/>
      <c r="JVH1" s="20"/>
      <c r="JVI1" s="20"/>
      <c r="JVK1" s="20"/>
      <c r="JVL1" s="20"/>
      <c r="JVV1" s="2"/>
      <c r="JVW1" s="20"/>
      <c r="JVX1" s="20"/>
      <c r="JVY1" s="20"/>
      <c r="JWA1" s="20"/>
      <c r="JWB1" s="20"/>
      <c r="JWL1" s="2"/>
      <c r="JWM1" s="20"/>
      <c r="JWN1" s="20"/>
      <c r="JWO1" s="20"/>
      <c r="JWQ1" s="20"/>
      <c r="JWR1" s="20"/>
      <c r="JXB1" s="2"/>
      <c r="JXC1" s="20"/>
      <c r="JXD1" s="20"/>
      <c r="JXE1" s="20"/>
      <c r="JXG1" s="20"/>
      <c r="JXH1" s="20"/>
      <c r="JXR1" s="2"/>
      <c r="JXS1" s="20"/>
      <c r="JXT1" s="20"/>
      <c r="JXU1" s="20"/>
      <c r="JXW1" s="20"/>
      <c r="JXX1" s="20"/>
      <c r="JYH1" s="2"/>
      <c r="JYI1" s="20"/>
      <c r="JYJ1" s="20"/>
      <c r="JYK1" s="20"/>
      <c r="JYM1" s="20"/>
      <c r="JYN1" s="20"/>
      <c r="JYX1" s="2"/>
      <c r="JYY1" s="20"/>
      <c r="JYZ1" s="20"/>
      <c r="JZA1" s="20"/>
      <c r="JZC1" s="20"/>
      <c r="JZD1" s="20"/>
      <c r="JZN1" s="2"/>
      <c r="JZO1" s="20"/>
      <c r="JZP1" s="20"/>
      <c r="JZQ1" s="20"/>
      <c r="JZS1" s="20"/>
      <c r="JZT1" s="20"/>
      <c r="KAD1" s="2"/>
      <c r="KAE1" s="20"/>
      <c r="KAF1" s="20"/>
      <c r="KAG1" s="20"/>
      <c r="KAI1" s="20"/>
      <c r="KAJ1" s="20"/>
      <c r="KAT1" s="2"/>
      <c r="KAU1" s="20"/>
      <c r="KAV1" s="20"/>
      <c r="KAW1" s="20"/>
      <c r="KAY1" s="20"/>
      <c r="KAZ1" s="20"/>
      <c r="KBJ1" s="2"/>
      <c r="KBK1" s="20"/>
      <c r="KBL1" s="20"/>
      <c r="KBM1" s="20"/>
      <c r="KBO1" s="20"/>
      <c r="KBP1" s="20"/>
      <c r="KBZ1" s="2"/>
      <c r="KCA1" s="20"/>
      <c r="KCB1" s="20"/>
      <c r="KCC1" s="20"/>
      <c r="KCE1" s="20"/>
      <c r="KCF1" s="20"/>
      <c r="KCP1" s="2"/>
      <c r="KCQ1" s="20"/>
      <c r="KCR1" s="20"/>
      <c r="KCS1" s="20"/>
      <c r="KCU1" s="20"/>
      <c r="KCV1" s="20"/>
      <c r="KDF1" s="2"/>
      <c r="KDG1" s="20"/>
      <c r="KDH1" s="20"/>
      <c r="KDI1" s="20"/>
      <c r="KDK1" s="20"/>
      <c r="KDL1" s="20"/>
      <c r="KDV1" s="2"/>
      <c r="KDW1" s="20"/>
      <c r="KDX1" s="20"/>
      <c r="KDY1" s="20"/>
      <c r="KEA1" s="20"/>
      <c r="KEB1" s="20"/>
      <c r="KEL1" s="2"/>
      <c r="KEM1" s="20"/>
      <c r="KEN1" s="20"/>
      <c r="KEO1" s="20"/>
      <c r="KEQ1" s="20"/>
      <c r="KER1" s="20"/>
      <c r="KFB1" s="2"/>
      <c r="KFC1" s="20"/>
      <c r="KFD1" s="20"/>
      <c r="KFE1" s="20"/>
      <c r="KFG1" s="20"/>
      <c r="KFH1" s="20"/>
      <c r="KFR1" s="2"/>
      <c r="KFS1" s="20"/>
      <c r="KFT1" s="20"/>
      <c r="KFU1" s="20"/>
      <c r="KFW1" s="20"/>
      <c r="KFX1" s="20"/>
      <c r="KGH1" s="2"/>
      <c r="KGI1" s="20"/>
      <c r="KGJ1" s="20"/>
      <c r="KGK1" s="20"/>
      <c r="KGM1" s="20"/>
      <c r="KGN1" s="20"/>
      <c r="KGX1" s="2"/>
      <c r="KGY1" s="20"/>
      <c r="KGZ1" s="20"/>
      <c r="KHA1" s="20"/>
      <c r="KHC1" s="20"/>
      <c r="KHD1" s="20"/>
      <c r="KHN1" s="2"/>
      <c r="KHO1" s="20"/>
      <c r="KHP1" s="20"/>
      <c r="KHQ1" s="20"/>
      <c r="KHS1" s="20"/>
      <c r="KHT1" s="20"/>
      <c r="KID1" s="2"/>
      <c r="KIE1" s="20"/>
      <c r="KIF1" s="20"/>
      <c r="KIG1" s="20"/>
      <c r="KII1" s="20"/>
      <c r="KIJ1" s="20"/>
      <c r="KIT1" s="2"/>
      <c r="KIU1" s="20"/>
      <c r="KIV1" s="20"/>
      <c r="KIW1" s="20"/>
      <c r="KIY1" s="20"/>
      <c r="KIZ1" s="20"/>
      <c r="KJJ1" s="2"/>
      <c r="KJK1" s="20"/>
      <c r="KJL1" s="20"/>
      <c r="KJM1" s="20"/>
      <c r="KJO1" s="20"/>
      <c r="KJP1" s="20"/>
      <c r="KJZ1" s="2"/>
      <c r="KKA1" s="20"/>
      <c r="KKB1" s="20"/>
      <c r="KKC1" s="20"/>
      <c r="KKE1" s="20"/>
      <c r="KKF1" s="20"/>
      <c r="KKP1" s="2"/>
      <c r="KKQ1" s="20"/>
      <c r="KKR1" s="20"/>
      <c r="KKS1" s="20"/>
      <c r="KKU1" s="20"/>
      <c r="KKV1" s="20"/>
      <c r="KLF1" s="2"/>
      <c r="KLG1" s="20"/>
      <c r="KLH1" s="20"/>
      <c r="KLI1" s="20"/>
      <c r="KLK1" s="20"/>
      <c r="KLL1" s="20"/>
      <c r="KLV1" s="2"/>
      <c r="KLW1" s="20"/>
      <c r="KLX1" s="20"/>
      <c r="KLY1" s="20"/>
      <c r="KMA1" s="20"/>
      <c r="KMB1" s="20"/>
      <c r="KML1" s="2"/>
      <c r="KMM1" s="20"/>
      <c r="KMN1" s="20"/>
      <c r="KMO1" s="20"/>
      <c r="KMQ1" s="20"/>
      <c r="KMR1" s="20"/>
      <c r="KNB1" s="2"/>
      <c r="KNC1" s="20"/>
      <c r="KND1" s="20"/>
      <c r="KNE1" s="20"/>
      <c r="KNG1" s="20"/>
      <c r="KNH1" s="20"/>
      <c r="KNR1" s="2"/>
      <c r="KNS1" s="20"/>
      <c r="KNT1" s="20"/>
      <c r="KNU1" s="20"/>
      <c r="KNW1" s="20"/>
      <c r="KNX1" s="20"/>
      <c r="KOH1" s="2"/>
      <c r="KOI1" s="20"/>
      <c r="KOJ1" s="20"/>
      <c r="KOK1" s="20"/>
      <c r="KOM1" s="20"/>
      <c r="KON1" s="20"/>
      <c r="KOX1" s="2"/>
      <c r="KOY1" s="20"/>
      <c r="KOZ1" s="20"/>
      <c r="KPA1" s="20"/>
      <c r="KPC1" s="20"/>
      <c r="KPD1" s="20"/>
      <c r="KPN1" s="2"/>
      <c r="KPO1" s="20"/>
      <c r="KPP1" s="20"/>
      <c r="KPQ1" s="20"/>
      <c r="KPS1" s="20"/>
      <c r="KPT1" s="20"/>
      <c r="KQD1" s="2"/>
      <c r="KQE1" s="20"/>
      <c r="KQF1" s="20"/>
      <c r="KQG1" s="20"/>
      <c r="KQI1" s="20"/>
      <c r="KQJ1" s="20"/>
      <c r="KQT1" s="2"/>
      <c r="KQU1" s="20"/>
      <c r="KQV1" s="20"/>
      <c r="KQW1" s="20"/>
      <c r="KQY1" s="20"/>
      <c r="KQZ1" s="20"/>
      <c r="KRJ1" s="2"/>
      <c r="KRK1" s="20"/>
      <c r="KRL1" s="20"/>
      <c r="KRM1" s="20"/>
      <c r="KRO1" s="20"/>
      <c r="KRP1" s="20"/>
      <c r="KRZ1" s="2"/>
      <c r="KSA1" s="20"/>
      <c r="KSB1" s="20"/>
      <c r="KSC1" s="20"/>
      <c r="KSE1" s="20"/>
      <c r="KSF1" s="20"/>
      <c r="KSP1" s="2"/>
      <c r="KSQ1" s="20"/>
      <c r="KSR1" s="20"/>
      <c r="KSS1" s="20"/>
      <c r="KSU1" s="20"/>
      <c r="KSV1" s="20"/>
      <c r="KTF1" s="2"/>
      <c r="KTG1" s="20"/>
      <c r="KTH1" s="20"/>
      <c r="KTI1" s="20"/>
      <c r="KTK1" s="20"/>
      <c r="KTL1" s="20"/>
      <c r="KTV1" s="2"/>
      <c r="KTW1" s="20"/>
      <c r="KTX1" s="20"/>
      <c r="KTY1" s="20"/>
      <c r="KUA1" s="20"/>
      <c r="KUB1" s="20"/>
      <c r="KUL1" s="2"/>
      <c r="KUM1" s="20"/>
      <c r="KUN1" s="20"/>
      <c r="KUO1" s="20"/>
      <c r="KUQ1" s="20"/>
      <c r="KUR1" s="20"/>
      <c r="KVB1" s="2"/>
      <c r="KVC1" s="20"/>
      <c r="KVD1" s="20"/>
      <c r="KVE1" s="20"/>
      <c r="KVG1" s="20"/>
      <c r="KVH1" s="20"/>
      <c r="KVR1" s="2"/>
      <c r="KVS1" s="20"/>
      <c r="KVT1" s="20"/>
      <c r="KVU1" s="20"/>
      <c r="KVW1" s="20"/>
      <c r="KVX1" s="20"/>
      <c r="KWH1" s="2"/>
      <c r="KWI1" s="20"/>
      <c r="KWJ1" s="20"/>
      <c r="KWK1" s="20"/>
      <c r="KWM1" s="20"/>
      <c r="KWN1" s="20"/>
      <c r="KWX1" s="2"/>
      <c r="KWY1" s="20"/>
      <c r="KWZ1" s="20"/>
      <c r="KXA1" s="20"/>
      <c r="KXC1" s="20"/>
      <c r="KXD1" s="20"/>
      <c r="KXN1" s="2"/>
      <c r="KXO1" s="20"/>
      <c r="KXP1" s="20"/>
      <c r="KXQ1" s="20"/>
      <c r="KXS1" s="20"/>
      <c r="KXT1" s="20"/>
      <c r="KYD1" s="2"/>
      <c r="KYE1" s="20"/>
      <c r="KYF1" s="20"/>
      <c r="KYG1" s="20"/>
      <c r="KYI1" s="20"/>
      <c r="KYJ1" s="20"/>
      <c r="KYT1" s="2"/>
      <c r="KYU1" s="20"/>
      <c r="KYV1" s="20"/>
      <c r="KYW1" s="20"/>
      <c r="KYY1" s="20"/>
      <c r="KYZ1" s="20"/>
      <c r="KZJ1" s="2"/>
      <c r="KZK1" s="20"/>
      <c r="KZL1" s="20"/>
      <c r="KZM1" s="20"/>
      <c r="KZO1" s="20"/>
      <c r="KZP1" s="20"/>
      <c r="KZZ1" s="2"/>
      <c r="LAA1" s="20"/>
      <c r="LAB1" s="20"/>
      <c r="LAC1" s="20"/>
      <c r="LAE1" s="20"/>
      <c r="LAF1" s="20"/>
      <c r="LAP1" s="2"/>
      <c r="LAQ1" s="20"/>
      <c r="LAR1" s="20"/>
      <c r="LAS1" s="20"/>
      <c r="LAU1" s="20"/>
      <c r="LAV1" s="20"/>
      <c r="LBF1" s="2"/>
      <c r="LBG1" s="20"/>
      <c r="LBH1" s="20"/>
      <c r="LBI1" s="20"/>
      <c r="LBK1" s="20"/>
      <c r="LBL1" s="20"/>
      <c r="LBV1" s="2"/>
      <c r="LBW1" s="20"/>
      <c r="LBX1" s="20"/>
      <c r="LBY1" s="20"/>
      <c r="LCA1" s="20"/>
      <c r="LCB1" s="20"/>
      <c r="LCL1" s="2"/>
      <c r="LCM1" s="20"/>
      <c r="LCN1" s="20"/>
      <c r="LCO1" s="20"/>
      <c r="LCQ1" s="20"/>
      <c r="LCR1" s="20"/>
      <c r="LDB1" s="2"/>
      <c r="LDC1" s="20"/>
      <c r="LDD1" s="20"/>
      <c r="LDE1" s="20"/>
      <c r="LDG1" s="20"/>
      <c r="LDH1" s="20"/>
      <c r="LDR1" s="2"/>
      <c r="LDS1" s="20"/>
      <c r="LDT1" s="20"/>
      <c r="LDU1" s="20"/>
      <c r="LDW1" s="20"/>
      <c r="LDX1" s="20"/>
      <c r="LEH1" s="2"/>
      <c r="LEI1" s="20"/>
      <c r="LEJ1" s="20"/>
      <c r="LEK1" s="20"/>
      <c r="LEM1" s="20"/>
      <c r="LEN1" s="20"/>
      <c r="LEX1" s="2"/>
      <c r="LEY1" s="20"/>
      <c r="LEZ1" s="20"/>
      <c r="LFA1" s="20"/>
      <c r="LFC1" s="20"/>
      <c r="LFD1" s="20"/>
      <c r="LFN1" s="2"/>
      <c r="LFO1" s="20"/>
      <c r="LFP1" s="20"/>
      <c r="LFQ1" s="20"/>
      <c r="LFS1" s="20"/>
      <c r="LFT1" s="20"/>
      <c r="LGD1" s="2"/>
      <c r="LGE1" s="20"/>
      <c r="LGF1" s="20"/>
      <c r="LGG1" s="20"/>
      <c r="LGI1" s="20"/>
      <c r="LGJ1" s="20"/>
      <c r="LGT1" s="2"/>
      <c r="LGU1" s="20"/>
      <c r="LGV1" s="20"/>
      <c r="LGW1" s="20"/>
      <c r="LGY1" s="20"/>
      <c r="LGZ1" s="20"/>
      <c r="LHJ1" s="2"/>
      <c r="LHK1" s="20"/>
      <c r="LHL1" s="20"/>
      <c r="LHM1" s="20"/>
      <c r="LHO1" s="20"/>
      <c r="LHP1" s="20"/>
      <c r="LHZ1" s="2"/>
      <c r="LIA1" s="20"/>
      <c r="LIB1" s="20"/>
      <c r="LIC1" s="20"/>
      <c r="LIE1" s="20"/>
      <c r="LIF1" s="20"/>
      <c r="LIP1" s="2"/>
      <c r="LIQ1" s="20"/>
      <c r="LIR1" s="20"/>
      <c r="LIS1" s="20"/>
      <c r="LIU1" s="20"/>
      <c r="LIV1" s="20"/>
      <c r="LJF1" s="2"/>
      <c r="LJG1" s="20"/>
      <c r="LJH1" s="20"/>
      <c r="LJI1" s="20"/>
      <c r="LJK1" s="20"/>
      <c r="LJL1" s="20"/>
      <c r="LJV1" s="2"/>
      <c r="LJW1" s="20"/>
      <c r="LJX1" s="20"/>
      <c r="LJY1" s="20"/>
      <c r="LKA1" s="20"/>
      <c r="LKB1" s="20"/>
      <c r="LKL1" s="2"/>
      <c r="LKM1" s="20"/>
      <c r="LKN1" s="20"/>
      <c r="LKO1" s="20"/>
      <c r="LKQ1" s="20"/>
      <c r="LKR1" s="20"/>
      <c r="LLB1" s="2"/>
      <c r="LLC1" s="20"/>
      <c r="LLD1" s="20"/>
      <c r="LLE1" s="20"/>
      <c r="LLG1" s="20"/>
      <c r="LLH1" s="20"/>
      <c r="LLR1" s="2"/>
      <c r="LLS1" s="20"/>
      <c r="LLT1" s="20"/>
      <c r="LLU1" s="20"/>
      <c r="LLW1" s="20"/>
      <c r="LLX1" s="20"/>
      <c r="LMH1" s="2"/>
      <c r="LMI1" s="20"/>
      <c r="LMJ1" s="20"/>
      <c r="LMK1" s="20"/>
      <c r="LMM1" s="20"/>
      <c r="LMN1" s="20"/>
      <c r="LMX1" s="2"/>
      <c r="LMY1" s="20"/>
      <c r="LMZ1" s="20"/>
      <c r="LNA1" s="20"/>
      <c r="LNC1" s="20"/>
      <c r="LND1" s="20"/>
      <c r="LNN1" s="2"/>
      <c r="LNO1" s="20"/>
      <c r="LNP1" s="20"/>
      <c r="LNQ1" s="20"/>
      <c r="LNS1" s="20"/>
      <c r="LNT1" s="20"/>
      <c r="LOD1" s="2"/>
      <c r="LOE1" s="20"/>
      <c r="LOF1" s="20"/>
      <c r="LOG1" s="20"/>
      <c r="LOI1" s="20"/>
      <c r="LOJ1" s="20"/>
      <c r="LOT1" s="2"/>
      <c r="LOU1" s="20"/>
      <c r="LOV1" s="20"/>
      <c r="LOW1" s="20"/>
      <c r="LOY1" s="20"/>
      <c r="LOZ1" s="20"/>
      <c r="LPJ1" s="2"/>
      <c r="LPK1" s="20"/>
      <c r="LPL1" s="20"/>
      <c r="LPM1" s="20"/>
      <c r="LPO1" s="20"/>
      <c r="LPP1" s="20"/>
      <c r="LPZ1" s="2"/>
      <c r="LQA1" s="20"/>
      <c r="LQB1" s="20"/>
      <c r="LQC1" s="20"/>
      <c r="LQE1" s="20"/>
      <c r="LQF1" s="20"/>
      <c r="LQP1" s="2"/>
      <c r="LQQ1" s="20"/>
      <c r="LQR1" s="20"/>
      <c r="LQS1" s="20"/>
      <c r="LQU1" s="20"/>
      <c r="LQV1" s="20"/>
      <c r="LRF1" s="2"/>
      <c r="LRG1" s="20"/>
      <c r="LRH1" s="20"/>
      <c r="LRI1" s="20"/>
      <c r="LRK1" s="20"/>
      <c r="LRL1" s="20"/>
      <c r="LRV1" s="2"/>
      <c r="LRW1" s="20"/>
      <c r="LRX1" s="20"/>
      <c r="LRY1" s="20"/>
      <c r="LSA1" s="20"/>
      <c r="LSB1" s="20"/>
      <c r="LSL1" s="2"/>
      <c r="LSM1" s="20"/>
      <c r="LSN1" s="20"/>
      <c r="LSO1" s="20"/>
      <c r="LSQ1" s="20"/>
      <c r="LSR1" s="20"/>
      <c r="LTB1" s="2"/>
      <c r="LTC1" s="20"/>
      <c r="LTD1" s="20"/>
      <c r="LTE1" s="20"/>
      <c r="LTG1" s="20"/>
      <c r="LTH1" s="20"/>
      <c r="LTR1" s="2"/>
      <c r="LTS1" s="20"/>
      <c r="LTT1" s="20"/>
      <c r="LTU1" s="20"/>
      <c r="LTW1" s="20"/>
      <c r="LTX1" s="20"/>
      <c r="LUH1" s="2"/>
      <c r="LUI1" s="20"/>
      <c r="LUJ1" s="20"/>
      <c r="LUK1" s="20"/>
      <c r="LUM1" s="20"/>
      <c r="LUN1" s="20"/>
      <c r="LUX1" s="2"/>
      <c r="LUY1" s="20"/>
      <c r="LUZ1" s="20"/>
      <c r="LVA1" s="20"/>
      <c r="LVC1" s="20"/>
      <c r="LVD1" s="20"/>
      <c r="LVN1" s="2"/>
      <c r="LVO1" s="20"/>
      <c r="LVP1" s="20"/>
      <c r="LVQ1" s="20"/>
      <c r="LVS1" s="20"/>
      <c r="LVT1" s="20"/>
      <c r="LWD1" s="2"/>
      <c r="LWE1" s="20"/>
      <c r="LWF1" s="20"/>
      <c r="LWG1" s="20"/>
      <c r="LWI1" s="20"/>
      <c r="LWJ1" s="20"/>
      <c r="LWT1" s="2"/>
      <c r="LWU1" s="20"/>
      <c r="LWV1" s="20"/>
      <c r="LWW1" s="20"/>
      <c r="LWY1" s="20"/>
      <c r="LWZ1" s="20"/>
      <c r="LXJ1" s="2"/>
      <c r="LXK1" s="20"/>
      <c r="LXL1" s="20"/>
      <c r="LXM1" s="20"/>
      <c r="LXO1" s="20"/>
      <c r="LXP1" s="20"/>
      <c r="LXZ1" s="2"/>
      <c r="LYA1" s="20"/>
      <c r="LYB1" s="20"/>
      <c r="LYC1" s="20"/>
      <c r="LYE1" s="20"/>
      <c r="LYF1" s="20"/>
      <c r="LYP1" s="2"/>
      <c r="LYQ1" s="20"/>
      <c r="LYR1" s="20"/>
      <c r="LYS1" s="20"/>
      <c r="LYU1" s="20"/>
      <c r="LYV1" s="20"/>
      <c r="LZF1" s="2"/>
      <c r="LZG1" s="20"/>
      <c r="LZH1" s="20"/>
      <c r="LZI1" s="20"/>
      <c r="LZK1" s="20"/>
      <c r="LZL1" s="20"/>
      <c r="LZV1" s="2"/>
      <c r="LZW1" s="20"/>
      <c r="LZX1" s="20"/>
      <c r="LZY1" s="20"/>
      <c r="MAA1" s="20"/>
      <c r="MAB1" s="20"/>
      <c r="MAL1" s="2"/>
      <c r="MAM1" s="20"/>
      <c r="MAN1" s="20"/>
      <c r="MAO1" s="20"/>
      <c r="MAQ1" s="20"/>
      <c r="MAR1" s="20"/>
      <c r="MBB1" s="2"/>
      <c r="MBC1" s="20"/>
      <c r="MBD1" s="20"/>
      <c r="MBE1" s="20"/>
      <c r="MBG1" s="20"/>
      <c r="MBH1" s="20"/>
      <c r="MBR1" s="2"/>
      <c r="MBS1" s="20"/>
      <c r="MBT1" s="20"/>
      <c r="MBU1" s="20"/>
      <c r="MBW1" s="20"/>
      <c r="MBX1" s="20"/>
      <c r="MCH1" s="2"/>
      <c r="MCI1" s="20"/>
      <c r="MCJ1" s="20"/>
      <c r="MCK1" s="20"/>
      <c r="MCM1" s="20"/>
      <c r="MCN1" s="20"/>
      <c r="MCX1" s="2"/>
      <c r="MCY1" s="20"/>
      <c r="MCZ1" s="20"/>
      <c r="MDA1" s="20"/>
      <c r="MDC1" s="20"/>
      <c r="MDD1" s="20"/>
      <c r="MDN1" s="2"/>
      <c r="MDO1" s="20"/>
      <c r="MDP1" s="20"/>
      <c r="MDQ1" s="20"/>
      <c r="MDS1" s="20"/>
      <c r="MDT1" s="20"/>
      <c r="MED1" s="2"/>
      <c r="MEE1" s="20"/>
      <c r="MEF1" s="20"/>
      <c r="MEG1" s="20"/>
      <c r="MEI1" s="20"/>
      <c r="MEJ1" s="20"/>
      <c r="MET1" s="2"/>
      <c r="MEU1" s="20"/>
      <c r="MEV1" s="20"/>
      <c r="MEW1" s="20"/>
      <c r="MEY1" s="20"/>
      <c r="MEZ1" s="20"/>
      <c r="MFJ1" s="2"/>
      <c r="MFK1" s="20"/>
      <c r="MFL1" s="20"/>
      <c r="MFM1" s="20"/>
      <c r="MFO1" s="20"/>
      <c r="MFP1" s="20"/>
      <c r="MFZ1" s="2"/>
      <c r="MGA1" s="20"/>
      <c r="MGB1" s="20"/>
      <c r="MGC1" s="20"/>
      <c r="MGE1" s="20"/>
      <c r="MGF1" s="20"/>
      <c r="MGP1" s="2"/>
      <c r="MGQ1" s="20"/>
      <c r="MGR1" s="20"/>
      <c r="MGS1" s="20"/>
      <c r="MGU1" s="20"/>
      <c r="MGV1" s="20"/>
      <c r="MHF1" s="2"/>
      <c r="MHG1" s="20"/>
      <c r="MHH1" s="20"/>
      <c r="MHI1" s="20"/>
      <c r="MHK1" s="20"/>
      <c r="MHL1" s="20"/>
      <c r="MHV1" s="2"/>
      <c r="MHW1" s="20"/>
      <c r="MHX1" s="20"/>
      <c r="MHY1" s="20"/>
      <c r="MIA1" s="20"/>
      <c r="MIB1" s="20"/>
      <c r="MIL1" s="2"/>
      <c r="MIM1" s="20"/>
      <c r="MIN1" s="20"/>
      <c r="MIO1" s="20"/>
      <c r="MIQ1" s="20"/>
      <c r="MIR1" s="20"/>
      <c r="MJB1" s="2"/>
      <c r="MJC1" s="20"/>
      <c r="MJD1" s="20"/>
      <c r="MJE1" s="20"/>
      <c r="MJG1" s="20"/>
      <c r="MJH1" s="20"/>
      <c r="MJR1" s="2"/>
      <c r="MJS1" s="20"/>
      <c r="MJT1" s="20"/>
      <c r="MJU1" s="20"/>
      <c r="MJW1" s="20"/>
      <c r="MJX1" s="20"/>
      <c r="MKH1" s="2"/>
      <c r="MKI1" s="20"/>
      <c r="MKJ1" s="20"/>
      <c r="MKK1" s="20"/>
      <c r="MKM1" s="20"/>
      <c r="MKN1" s="20"/>
      <c r="MKX1" s="2"/>
      <c r="MKY1" s="20"/>
      <c r="MKZ1" s="20"/>
      <c r="MLA1" s="20"/>
      <c r="MLC1" s="20"/>
      <c r="MLD1" s="20"/>
      <c r="MLN1" s="2"/>
      <c r="MLO1" s="20"/>
      <c r="MLP1" s="20"/>
      <c r="MLQ1" s="20"/>
      <c r="MLS1" s="20"/>
      <c r="MLT1" s="20"/>
      <c r="MMD1" s="2"/>
      <c r="MME1" s="20"/>
      <c r="MMF1" s="20"/>
      <c r="MMG1" s="20"/>
      <c r="MMI1" s="20"/>
      <c r="MMJ1" s="20"/>
      <c r="MMT1" s="2"/>
      <c r="MMU1" s="20"/>
      <c r="MMV1" s="20"/>
      <c r="MMW1" s="20"/>
      <c r="MMY1" s="20"/>
      <c r="MMZ1" s="20"/>
      <c r="MNJ1" s="2"/>
      <c r="MNK1" s="20"/>
      <c r="MNL1" s="20"/>
      <c r="MNM1" s="20"/>
      <c r="MNO1" s="20"/>
      <c r="MNP1" s="20"/>
      <c r="MNZ1" s="2"/>
      <c r="MOA1" s="20"/>
      <c r="MOB1" s="20"/>
      <c r="MOC1" s="20"/>
      <c r="MOE1" s="20"/>
      <c r="MOF1" s="20"/>
      <c r="MOP1" s="2"/>
      <c r="MOQ1" s="20"/>
      <c r="MOR1" s="20"/>
      <c r="MOS1" s="20"/>
      <c r="MOU1" s="20"/>
      <c r="MOV1" s="20"/>
      <c r="MPF1" s="2"/>
      <c r="MPG1" s="20"/>
      <c r="MPH1" s="20"/>
      <c r="MPI1" s="20"/>
      <c r="MPK1" s="20"/>
      <c r="MPL1" s="20"/>
      <c r="MPV1" s="2"/>
      <c r="MPW1" s="20"/>
      <c r="MPX1" s="20"/>
      <c r="MPY1" s="20"/>
      <c r="MQA1" s="20"/>
      <c r="MQB1" s="20"/>
      <c r="MQL1" s="2"/>
      <c r="MQM1" s="20"/>
      <c r="MQN1" s="20"/>
      <c r="MQO1" s="20"/>
      <c r="MQQ1" s="20"/>
      <c r="MQR1" s="20"/>
      <c r="MRB1" s="2"/>
      <c r="MRC1" s="20"/>
      <c r="MRD1" s="20"/>
      <c r="MRE1" s="20"/>
      <c r="MRG1" s="20"/>
      <c r="MRH1" s="20"/>
      <c r="MRR1" s="2"/>
      <c r="MRS1" s="20"/>
      <c r="MRT1" s="20"/>
      <c r="MRU1" s="20"/>
      <c r="MRW1" s="20"/>
      <c r="MRX1" s="20"/>
      <c r="MSH1" s="2"/>
      <c r="MSI1" s="20"/>
      <c r="MSJ1" s="20"/>
      <c r="MSK1" s="20"/>
      <c r="MSM1" s="20"/>
      <c r="MSN1" s="20"/>
      <c r="MSX1" s="2"/>
      <c r="MSY1" s="20"/>
      <c r="MSZ1" s="20"/>
      <c r="MTA1" s="20"/>
      <c r="MTC1" s="20"/>
      <c r="MTD1" s="20"/>
      <c r="MTN1" s="2"/>
      <c r="MTO1" s="20"/>
      <c r="MTP1" s="20"/>
      <c r="MTQ1" s="20"/>
      <c r="MTS1" s="20"/>
      <c r="MTT1" s="20"/>
      <c r="MUD1" s="2"/>
      <c r="MUE1" s="20"/>
      <c r="MUF1" s="20"/>
      <c r="MUG1" s="20"/>
      <c r="MUI1" s="20"/>
      <c r="MUJ1" s="20"/>
      <c r="MUT1" s="2"/>
      <c r="MUU1" s="20"/>
      <c r="MUV1" s="20"/>
      <c r="MUW1" s="20"/>
      <c r="MUY1" s="20"/>
      <c r="MUZ1" s="20"/>
      <c r="MVJ1" s="2"/>
      <c r="MVK1" s="20"/>
      <c r="MVL1" s="20"/>
      <c r="MVM1" s="20"/>
      <c r="MVO1" s="20"/>
      <c r="MVP1" s="20"/>
      <c r="MVZ1" s="2"/>
      <c r="MWA1" s="20"/>
      <c r="MWB1" s="20"/>
      <c r="MWC1" s="20"/>
      <c r="MWE1" s="20"/>
      <c r="MWF1" s="20"/>
      <c r="MWP1" s="2"/>
      <c r="MWQ1" s="20"/>
      <c r="MWR1" s="20"/>
      <c r="MWS1" s="20"/>
      <c r="MWU1" s="20"/>
      <c r="MWV1" s="20"/>
      <c r="MXF1" s="2"/>
      <c r="MXG1" s="20"/>
      <c r="MXH1" s="20"/>
      <c r="MXI1" s="20"/>
      <c r="MXK1" s="20"/>
      <c r="MXL1" s="20"/>
      <c r="MXV1" s="2"/>
      <c r="MXW1" s="20"/>
      <c r="MXX1" s="20"/>
      <c r="MXY1" s="20"/>
      <c r="MYA1" s="20"/>
      <c r="MYB1" s="20"/>
      <c r="MYL1" s="2"/>
      <c r="MYM1" s="20"/>
      <c r="MYN1" s="20"/>
      <c r="MYO1" s="20"/>
      <c r="MYQ1" s="20"/>
      <c r="MYR1" s="20"/>
      <c r="MZB1" s="2"/>
      <c r="MZC1" s="20"/>
      <c r="MZD1" s="20"/>
      <c r="MZE1" s="20"/>
      <c r="MZG1" s="20"/>
      <c r="MZH1" s="20"/>
      <c r="MZR1" s="2"/>
      <c r="MZS1" s="20"/>
      <c r="MZT1" s="20"/>
      <c r="MZU1" s="20"/>
      <c r="MZW1" s="20"/>
      <c r="MZX1" s="20"/>
      <c r="NAH1" s="2"/>
      <c r="NAI1" s="20"/>
      <c r="NAJ1" s="20"/>
      <c r="NAK1" s="20"/>
      <c r="NAM1" s="20"/>
      <c r="NAN1" s="20"/>
      <c r="NAX1" s="2"/>
      <c r="NAY1" s="20"/>
      <c r="NAZ1" s="20"/>
      <c r="NBA1" s="20"/>
      <c r="NBC1" s="20"/>
      <c r="NBD1" s="20"/>
      <c r="NBN1" s="2"/>
      <c r="NBO1" s="20"/>
      <c r="NBP1" s="20"/>
      <c r="NBQ1" s="20"/>
      <c r="NBS1" s="20"/>
      <c r="NBT1" s="20"/>
      <c r="NCD1" s="2"/>
      <c r="NCE1" s="20"/>
      <c r="NCF1" s="20"/>
      <c r="NCG1" s="20"/>
      <c r="NCI1" s="20"/>
      <c r="NCJ1" s="20"/>
      <c r="NCT1" s="2"/>
      <c r="NCU1" s="20"/>
      <c r="NCV1" s="20"/>
      <c r="NCW1" s="20"/>
      <c r="NCY1" s="20"/>
      <c r="NCZ1" s="20"/>
      <c r="NDJ1" s="2"/>
      <c r="NDK1" s="20"/>
      <c r="NDL1" s="20"/>
      <c r="NDM1" s="20"/>
      <c r="NDO1" s="20"/>
      <c r="NDP1" s="20"/>
      <c r="NDZ1" s="2"/>
      <c r="NEA1" s="20"/>
      <c r="NEB1" s="20"/>
      <c r="NEC1" s="20"/>
      <c r="NEE1" s="20"/>
      <c r="NEF1" s="20"/>
      <c r="NEP1" s="2"/>
      <c r="NEQ1" s="20"/>
      <c r="NER1" s="20"/>
      <c r="NES1" s="20"/>
      <c r="NEU1" s="20"/>
      <c r="NEV1" s="20"/>
      <c r="NFF1" s="2"/>
      <c r="NFG1" s="20"/>
      <c r="NFH1" s="20"/>
      <c r="NFI1" s="20"/>
      <c r="NFK1" s="20"/>
      <c r="NFL1" s="20"/>
      <c r="NFV1" s="2"/>
      <c r="NFW1" s="20"/>
      <c r="NFX1" s="20"/>
      <c r="NFY1" s="20"/>
      <c r="NGA1" s="20"/>
      <c r="NGB1" s="20"/>
      <c r="NGL1" s="2"/>
      <c r="NGM1" s="20"/>
      <c r="NGN1" s="20"/>
      <c r="NGO1" s="20"/>
      <c r="NGQ1" s="20"/>
      <c r="NGR1" s="20"/>
      <c r="NHB1" s="2"/>
      <c r="NHC1" s="20"/>
      <c r="NHD1" s="20"/>
      <c r="NHE1" s="20"/>
      <c r="NHG1" s="20"/>
      <c r="NHH1" s="20"/>
      <c r="NHR1" s="2"/>
      <c r="NHS1" s="20"/>
      <c r="NHT1" s="20"/>
      <c r="NHU1" s="20"/>
      <c r="NHW1" s="20"/>
      <c r="NHX1" s="20"/>
      <c r="NIH1" s="2"/>
      <c r="NII1" s="20"/>
      <c r="NIJ1" s="20"/>
      <c r="NIK1" s="20"/>
      <c r="NIM1" s="20"/>
      <c r="NIN1" s="20"/>
      <c r="NIX1" s="2"/>
      <c r="NIY1" s="20"/>
      <c r="NIZ1" s="20"/>
      <c r="NJA1" s="20"/>
      <c r="NJC1" s="20"/>
      <c r="NJD1" s="20"/>
      <c r="NJN1" s="2"/>
      <c r="NJO1" s="20"/>
      <c r="NJP1" s="20"/>
      <c r="NJQ1" s="20"/>
      <c r="NJS1" s="20"/>
      <c r="NJT1" s="20"/>
      <c r="NKD1" s="2"/>
      <c r="NKE1" s="20"/>
      <c r="NKF1" s="20"/>
      <c r="NKG1" s="20"/>
      <c r="NKI1" s="20"/>
      <c r="NKJ1" s="20"/>
      <c r="NKT1" s="2"/>
      <c r="NKU1" s="20"/>
      <c r="NKV1" s="20"/>
      <c r="NKW1" s="20"/>
      <c r="NKY1" s="20"/>
      <c r="NKZ1" s="20"/>
      <c r="NLJ1" s="2"/>
      <c r="NLK1" s="20"/>
      <c r="NLL1" s="20"/>
      <c r="NLM1" s="20"/>
      <c r="NLO1" s="20"/>
      <c r="NLP1" s="20"/>
      <c r="NLZ1" s="2"/>
      <c r="NMA1" s="20"/>
      <c r="NMB1" s="20"/>
      <c r="NMC1" s="20"/>
      <c r="NME1" s="20"/>
      <c r="NMF1" s="20"/>
      <c r="NMP1" s="2"/>
      <c r="NMQ1" s="20"/>
      <c r="NMR1" s="20"/>
      <c r="NMS1" s="20"/>
      <c r="NMU1" s="20"/>
      <c r="NMV1" s="20"/>
      <c r="NNF1" s="2"/>
      <c r="NNG1" s="20"/>
      <c r="NNH1" s="20"/>
      <c r="NNI1" s="20"/>
      <c r="NNK1" s="20"/>
      <c r="NNL1" s="20"/>
      <c r="NNV1" s="2"/>
      <c r="NNW1" s="20"/>
      <c r="NNX1" s="20"/>
      <c r="NNY1" s="20"/>
      <c r="NOA1" s="20"/>
      <c r="NOB1" s="20"/>
      <c r="NOL1" s="2"/>
      <c r="NOM1" s="20"/>
      <c r="NON1" s="20"/>
      <c r="NOO1" s="20"/>
      <c r="NOQ1" s="20"/>
      <c r="NOR1" s="20"/>
      <c r="NPB1" s="2"/>
      <c r="NPC1" s="20"/>
      <c r="NPD1" s="20"/>
      <c r="NPE1" s="20"/>
      <c r="NPG1" s="20"/>
      <c r="NPH1" s="20"/>
      <c r="NPR1" s="2"/>
      <c r="NPS1" s="20"/>
      <c r="NPT1" s="20"/>
      <c r="NPU1" s="20"/>
      <c r="NPW1" s="20"/>
      <c r="NPX1" s="20"/>
      <c r="NQH1" s="2"/>
      <c r="NQI1" s="20"/>
      <c r="NQJ1" s="20"/>
      <c r="NQK1" s="20"/>
      <c r="NQM1" s="20"/>
      <c r="NQN1" s="20"/>
      <c r="NQX1" s="2"/>
      <c r="NQY1" s="20"/>
      <c r="NQZ1" s="20"/>
      <c r="NRA1" s="20"/>
      <c r="NRC1" s="20"/>
      <c r="NRD1" s="20"/>
      <c r="NRN1" s="2"/>
      <c r="NRO1" s="20"/>
      <c r="NRP1" s="20"/>
      <c r="NRQ1" s="20"/>
      <c r="NRS1" s="20"/>
      <c r="NRT1" s="20"/>
      <c r="NSD1" s="2"/>
      <c r="NSE1" s="20"/>
      <c r="NSF1" s="20"/>
      <c r="NSG1" s="20"/>
      <c r="NSI1" s="20"/>
      <c r="NSJ1" s="20"/>
      <c r="NST1" s="2"/>
      <c r="NSU1" s="20"/>
      <c r="NSV1" s="20"/>
      <c r="NSW1" s="20"/>
      <c r="NSY1" s="20"/>
      <c r="NSZ1" s="20"/>
      <c r="NTJ1" s="2"/>
      <c r="NTK1" s="20"/>
      <c r="NTL1" s="20"/>
      <c r="NTM1" s="20"/>
      <c r="NTO1" s="20"/>
      <c r="NTP1" s="20"/>
      <c r="NTZ1" s="2"/>
      <c r="NUA1" s="20"/>
      <c r="NUB1" s="20"/>
      <c r="NUC1" s="20"/>
      <c r="NUE1" s="20"/>
      <c r="NUF1" s="20"/>
      <c r="NUP1" s="2"/>
      <c r="NUQ1" s="20"/>
      <c r="NUR1" s="20"/>
      <c r="NUS1" s="20"/>
      <c r="NUU1" s="20"/>
      <c r="NUV1" s="20"/>
      <c r="NVF1" s="2"/>
      <c r="NVG1" s="20"/>
      <c r="NVH1" s="20"/>
      <c r="NVI1" s="20"/>
      <c r="NVK1" s="20"/>
      <c r="NVL1" s="20"/>
      <c r="NVV1" s="2"/>
      <c r="NVW1" s="20"/>
      <c r="NVX1" s="20"/>
      <c r="NVY1" s="20"/>
      <c r="NWA1" s="20"/>
      <c r="NWB1" s="20"/>
      <c r="NWL1" s="2"/>
      <c r="NWM1" s="20"/>
      <c r="NWN1" s="20"/>
      <c r="NWO1" s="20"/>
      <c r="NWQ1" s="20"/>
      <c r="NWR1" s="20"/>
      <c r="NXB1" s="2"/>
      <c r="NXC1" s="20"/>
      <c r="NXD1" s="20"/>
      <c r="NXE1" s="20"/>
      <c r="NXG1" s="20"/>
      <c r="NXH1" s="20"/>
      <c r="NXR1" s="2"/>
      <c r="NXS1" s="20"/>
      <c r="NXT1" s="20"/>
      <c r="NXU1" s="20"/>
      <c r="NXW1" s="20"/>
      <c r="NXX1" s="20"/>
      <c r="NYH1" s="2"/>
      <c r="NYI1" s="20"/>
      <c r="NYJ1" s="20"/>
      <c r="NYK1" s="20"/>
      <c r="NYM1" s="20"/>
      <c r="NYN1" s="20"/>
      <c r="NYX1" s="2"/>
      <c r="NYY1" s="20"/>
      <c r="NYZ1" s="20"/>
      <c r="NZA1" s="20"/>
      <c r="NZC1" s="20"/>
      <c r="NZD1" s="20"/>
      <c r="NZN1" s="2"/>
      <c r="NZO1" s="20"/>
      <c r="NZP1" s="20"/>
      <c r="NZQ1" s="20"/>
      <c r="NZS1" s="20"/>
      <c r="NZT1" s="20"/>
      <c r="OAD1" s="2"/>
      <c r="OAE1" s="20"/>
      <c r="OAF1" s="20"/>
      <c r="OAG1" s="20"/>
      <c r="OAI1" s="20"/>
      <c r="OAJ1" s="20"/>
      <c r="OAT1" s="2"/>
      <c r="OAU1" s="20"/>
      <c r="OAV1" s="20"/>
      <c r="OAW1" s="20"/>
      <c r="OAY1" s="20"/>
      <c r="OAZ1" s="20"/>
      <c r="OBJ1" s="2"/>
      <c r="OBK1" s="20"/>
      <c r="OBL1" s="20"/>
      <c r="OBM1" s="20"/>
      <c r="OBO1" s="20"/>
      <c r="OBP1" s="20"/>
      <c r="OBZ1" s="2"/>
      <c r="OCA1" s="20"/>
      <c r="OCB1" s="20"/>
      <c r="OCC1" s="20"/>
      <c r="OCE1" s="20"/>
      <c r="OCF1" s="20"/>
      <c r="OCP1" s="2"/>
      <c r="OCQ1" s="20"/>
      <c r="OCR1" s="20"/>
      <c r="OCS1" s="20"/>
      <c r="OCU1" s="20"/>
      <c r="OCV1" s="20"/>
      <c r="ODF1" s="2"/>
      <c r="ODG1" s="20"/>
      <c r="ODH1" s="20"/>
      <c r="ODI1" s="20"/>
      <c r="ODK1" s="20"/>
      <c r="ODL1" s="20"/>
      <c r="ODV1" s="2"/>
      <c r="ODW1" s="20"/>
      <c r="ODX1" s="20"/>
      <c r="ODY1" s="20"/>
      <c r="OEA1" s="20"/>
      <c r="OEB1" s="20"/>
      <c r="OEL1" s="2"/>
      <c r="OEM1" s="20"/>
      <c r="OEN1" s="20"/>
      <c r="OEO1" s="20"/>
      <c r="OEQ1" s="20"/>
      <c r="OER1" s="20"/>
      <c r="OFB1" s="2"/>
      <c r="OFC1" s="20"/>
      <c r="OFD1" s="20"/>
      <c r="OFE1" s="20"/>
      <c r="OFG1" s="20"/>
      <c r="OFH1" s="20"/>
      <c r="OFR1" s="2"/>
      <c r="OFS1" s="20"/>
      <c r="OFT1" s="20"/>
      <c r="OFU1" s="20"/>
      <c r="OFW1" s="20"/>
      <c r="OFX1" s="20"/>
      <c r="OGH1" s="2"/>
      <c r="OGI1" s="20"/>
      <c r="OGJ1" s="20"/>
      <c r="OGK1" s="20"/>
      <c r="OGM1" s="20"/>
      <c r="OGN1" s="20"/>
      <c r="OGX1" s="2"/>
      <c r="OGY1" s="20"/>
      <c r="OGZ1" s="20"/>
      <c r="OHA1" s="20"/>
      <c r="OHC1" s="20"/>
      <c r="OHD1" s="20"/>
      <c r="OHN1" s="2"/>
      <c r="OHO1" s="20"/>
      <c r="OHP1" s="20"/>
      <c r="OHQ1" s="20"/>
      <c r="OHS1" s="20"/>
      <c r="OHT1" s="20"/>
      <c r="OID1" s="2"/>
      <c r="OIE1" s="20"/>
      <c r="OIF1" s="20"/>
      <c r="OIG1" s="20"/>
      <c r="OII1" s="20"/>
      <c r="OIJ1" s="20"/>
      <c r="OIT1" s="2"/>
      <c r="OIU1" s="20"/>
      <c r="OIV1" s="20"/>
      <c r="OIW1" s="20"/>
      <c r="OIY1" s="20"/>
      <c r="OIZ1" s="20"/>
      <c r="OJJ1" s="2"/>
      <c r="OJK1" s="20"/>
      <c r="OJL1" s="20"/>
      <c r="OJM1" s="20"/>
      <c r="OJO1" s="20"/>
      <c r="OJP1" s="20"/>
      <c r="OJZ1" s="2"/>
      <c r="OKA1" s="20"/>
      <c r="OKB1" s="20"/>
      <c r="OKC1" s="20"/>
      <c r="OKE1" s="20"/>
      <c r="OKF1" s="20"/>
      <c r="OKP1" s="2"/>
      <c r="OKQ1" s="20"/>
      <c r="OKR1" s="20"/>
      <c r="OKS1" s="20"/>
      <c r="OKU1" s="20"/>
      <c r="OKV1" s="20"/>
      <c r="OLF1" s="2"/>
      <c r="OLG1" s="20"/>
      <c r="OLH1" s="20"/>
      <c r="OLI1" s="20"/>
      <c r="OLK1" s="20"/>
      <c r="OLL1" s="20"/>
      <c r="OLV1" s="2"/>
      <c r="OLW1" s="20"/>
      <c r="OLX1" s="20"/>
      <c r="OLY1" s="20"/>
      <c r="OMA1" s="20"/>
      <c r="OMB1" s="20"/>
      <c r="OML1" s="2"/>
      <c r="OMM1" s="20"/>
      <c r="OMN1" s="20"/>
      <c r="OMO1" s="20"/>
      <c r="OMQ1" s="20"/>
      <c r="OMR1" s="20"/>
      <c r="ONB1" s="2"/>
      <c r="ONC1" s="20"/>
      <c r="OND1" s="20"/>
      <c r="ONE1" s="20"/>
      <c r="ONG1" s="20"/>
      <c r="ONH1" s="20"/>
      <c r="ONR1" s="2"/>
      <c r="ONS1" s="20"/>
      <c r="ONT1" s="20"/>
      <c r="ONU1" s="20"/>
      <c r="ONW1" s="20"/>
      <c r="ONX1" s="20"/>
      <c r="OOH1" s="2"/>
      <c r="OOI1" s="20"/>
      <c r="OOJ1" s="20"/>
      <c r="OOK1" s="20"/>
      <c r="OOM1" s="20"/>
      <c r="OON1" s="20"/>
      <c r="OOX1" s="2"/>
      <c r="OOY1" s="20"/>
      <c r="OOZ1" s="20"/>
      <c r="OPA1" s="20"/>
      <c r="OPC1" s="20"/>
      <c r="OPD1" s="20"/>
      <c r="OPN1" s="2"/>
      <c r="OPO1" s="20"/>
      <c r="OPP1" s="20"/>
      <c r="OPQ1" s="20"/>
      <c r="OPS1" s="20"/>
      <c r="OPT1" s="20"/>
      <c r="OQD1" s="2"/>
      <c r="OQE1" s="20"/>
      <c r="OQF1" s="20"/>
      <c r="OQG1" s="20"/>
      <c r="OQI1" s="20"/>
      <c r="OQJ1" s="20"/>
      <c r="OQT1" s="2"/>
      <c r="OQU1" s="20"/>
      <c r="OQV1" s="20"/>
      <c r="OQW1" s="20"/>
      <c r="OQY1" s="20"/>
      <c r="OQZ1" s="20"/>
      <c r="ORJ1" s="2"/>
      <c r="ORK1" s="20"/>
      <c r="ORL1" s="20"/>
      <c r="ORM1" s="20"/>
      <c r="ORO1" s="20"/>
      <c r="ORP1" s="20"/>
      <c r="ORZ1" s="2"/>
      <c r="OSA1" s="20"/>
      <c r="OSB1" s="20"/>
      <c r="OSC1" s="20"/>
      <c r="OSE1" s="20"/>
      <c r="OSF1" s="20"/>
      <c r="OSP1" s="2"/>
      <c r="OSQ1" s="20"/>
      <c r="OSR1" s="20"/>
      <c r="OSS1" s="20"/>
      <c r="OSU1" s="20"/>
      <c r="OSV1" s="20"/>
      <c r="OTF1" s="2"/>
      <c r="OTG1" s="20"/>
      <c r="OTH1" s="20"/>
      <c r="OTI1" s="20"/>
      <c r="OTK1" s="20"/>
      <c r="OTL1" s="20"/>
      <c r="OTV1" s="2"/>
      <c r="OTW1" s="20"/>
      <c r="OTX1" s="20"/>
      <c r="OTY1" s="20"/>
      <c r="OUA1" s="20"/>
      <c r="OUB1" s="20"/>
      <c r="OUL1" s="2"/>
      <c r="OUM1" s="20"/>
      <c r="OUN1" s="20"/>
      <c r="OUO1" s="20"/>
      <c r="OUQ1" s="20"/>
      <c r="OUR1" s="20"/>
      <c r="OVB1" s="2"/>
      <c r="OVC1" s="20"/>
      <c r="OVD1" s="20"/>
      <c r="OVE1" s="20"/>
      <c r="OVG1" s="20"/>
      <c r="OVH1" s="20"/>
      <c r="OVR1" s="2"/>
      <c r="OVS1" s="20"/>
      <c r="OVT1" s="20"/>
      <c r="OVU1" s="20"/>
      <c r="OVW1" s="20"/>
      <c r="OVX1" s="20"/>
      <c r="OWH1" s="2"/>
      <c r="OWI1" s="20"/>
      <c r="OWJ1" s="20"/>
      <c r="OWK1" s="20"/>
      <c r="OWM1" s="20"/>
      <c r="OWN1" s="20"/>
      <c r="OWX1" s="2"/>
      <c r="OWY1" s="20"/>
      <c r="OWZ1" s="20"/>
      <c r="OXA1" s="20"/>
      <c r="OXC1" s="20"/>
      <c r="OXD1" s="20"/>
      <c r="OXN1" s="2"/>
      <c r="OXO1" s="20"/>
      <c r="OXP1" s="20"/>
      <c r="OXQ1" s="20"/>
      <c r="OXS1" s="20"/>
      <c r="OXT1" s="20"/>
      <c r="OYD1" s="2"/>
      <c r="OYE1" s="20"/>
      <c r="OYF1" s="20"/>
      <c r="OYG1" s="20"/>
      <c r="OYI1" s="20"/>
      <c r="OYJ1" s="20"/>
      <c r="OYT1" s="2"/>
      <c r="OYU1" s="20"/>
      <c r="OYV1" s="20"/>
      <c r="OYW1" s="20"/>
      <c r="OYY1" s="20"/>
      <c r="OYZ1" s="20"/>
      <c r="OZJ1" s="2"/>
      <c r="OZK1" s="20"/>
      <c r="OZL1" s="20"/>
      <c r="OZM1" s="20"/>
      <c r="OZO1" s="20"/>
      <c r="OZP1" s="20"/>
      <c r="OZZ1" s="2"/>
      <c r="PAA1" s="20"/>
      <c r="PAB1" s="20"/>
      <c r="PAC1" s="20"/>
      <c r="PAE1" s="20"/>
      <c r="PAF1" s="20"/>
      <c r="PAP1" s="2"/>
      <c r="PAQ1" s="20"/>
      <c r="PAR1" s="20"/>
      <c r="PAS1" s="20"/>
      <c r="PAU1" s="20"/>
      <c r="PAV1" s="20"/>
      <c r="PBF1" s="2"/>
      <c r="PBG1" s="20"/>
      <c r="PBH1" s="20"/>
      <c r="PBI1" s="20"/>
      <c r="PBK1" s="20"/>
      <c r="PBL1" s="20"/>
      <c r="PBV1" s="2"/>
      <c r="PBW1" s="20"/>
      <c r="PBX1" s="20"/>
      <c r="PBY1" s="20"/>
      <c r="PCA1" s="20"/>
      <c r="PCB1" s="20"/>
      <c r="PCL1" s="2"/>
      <c r="PCM1" s="20"/>
      <c r="PCN1" s="20"/>
      <c r="PCO1" s="20"/>
      <c r="PCQ1" s="20"/>
      <c r="PCR1" s="20"/>
      <c r="PDB1" s="2"/>
      <c r="PDC1" s="20"/>
      <c r="PDD1" s="20"/>
      <c r="PDE1" s="20"/>
      <c r="PDG1" s="20"/>
      <c r="PDH1" s="20"/>
      <c r="PDR1" s="2"/>
      <c r="PDS1" s="20"/>
      <c r="PDT1" s="20"/>
      <c r="PDU1" s="20"/>
      <c r="PDW1" s="20"/>
      <c r="PDX1" s="20"/>
      <c r="PEH1" s="2"/>
      <c r="PEI1" s="20"/>
      <c r="PEJ1" s="20"/>
      <c r="PEK1" s="20"/>
      <c r="PEM1" s="20"/>
      <c r="PEN1" s="20"/>
      <c r="PEX1" s="2"/>
      <c r="PEY1" s="20"/>
      <c r="PEZ1" s="20"/>
      <c r="PFA1" s="20"/>
      <c r="PFC1" s="20"/>
      <c r="PFD1" s="20"/>
      <c r="PFN1" s="2"/>
      <c r="PFO1" s="20"/>
      <c r="PFP1" s="20"/>
      <c r="PFQ1" s="20"/>
      <c r="PFS1" s="20"/>
      <c r="PFT1" s="20"/>
      <c r="PGD1" s="2"/>
      <c r="PGE1" s="20"/>
      <c r="PGF1" s="20"/>
      <c r="PGG1" s="20"/>
      <c r="PGI1" s="20"/>
      <c r="PGJ1" s="20"/>
      <c r="PGT1" s="2"/>
      <c r="PGU1" s="20"/>
      <c r="PGV1" s="20"/>
      <c r="PGW1" s="20"/>
      <c r="PGY1" s="20"/>
      <c r="PGZ1" s="20"/>
      <c r="PHJ1" s="2"/>
      <c r="PHK1" s="20"/>
      <c r="PHL1" s="20"/>
      <c r="PHM1" s="20"/>
      <c r="PHO1" s="20"/>
      <c r="PHP1" s="20"/>
      <c r="PHZ1" s="2"/>
      <c r="PIA1" s="20"/>
      <c r="PIB1" s="20"/>
      <c r="PIC1" s="20"/>
      <c r="PIE1" s="20"/>
      <c r="PIF1" s="20"/>
      <c r="PIP1" s="2"/>
      <c r="PIQ1" s="20"/>
      <c r="PIR1" s="20"/>
      <c r="PIS1" s="20"/>
      <c r="PIU1" s="20"/>
      <c r="PIV1" s="20"/>
      <c r="PJF1" s="2"/>
      <c r="PJG1" s="20"/>
      <c r="PJH1" s="20"/>
      <c r="PJI1" s="20"/>
      <c r="PJK1" s="20"/>
      <c r="PJL1" s="20"/>
      <c r="PJV1" s="2"/>
      <c r="PJW1" s="20"/>
      <c r="PJX1" s="20"/>
      <c r="PJY1" s="20"/>
      <c r="PKA1" s="20"/>
      <c r="PKB1" s="20"/>
      <c r="PKL1" s="2"/>
      <c r="PKM1" s="20"/>
      <c r="PKN1" s="20"/>
      <c r="PKO1" s="20"/>
      <c r="PKQ1" s="20"/>
      <c r="PKR1" s="20"/>
      <c r="PLB1" s="2"/>
      <c r="PLC1" s="20"/>
      <c r="PLD1" s="20"/>
      <c r="PLE1" s="20"/>
      <c r="PLG1" s="20"/>
      <c r="PLH1" s="20"/>
      <c r="PLR1" s="2"/>
      <c r="PLS1" s="20"/>
      <c r="PLT1" s="20"/>
      <c r="PLU1" s="20"/>
      <c r="PLW1" s="20"/>
      <c r="PLX1" s="20"/>
      <c r="PMH1" s="2"/>
      <c r="PMI1" s="20"/>
      <c r="PMJ1" s="20"/>
      <c r="PMK1" s="20"/>
      <c r="PMM1" s="20"/>
      <c r="PMN1" s="20"/>
      <c r="PMX1" s="2"/>
      <c r="PMY1" s="20"/>
      <c r="PMZ1" s="20"/>
      <c r="PNA1" s="20"/>
      <c r="PNC1" s="20"/>
      <c r="PND1" s="20"/>
      <c r="PNN1" s="2"/>
      <c r="PNO1" s="20"/>
      <c r="PNP1" s="20"/>
      <c r="PNQ1" s="20"/>
      <c r="PNS1" s="20"/>
      <c r="PNT1" s="20"/>
      <c r="POD1" s="2"/>
      <c r="POE1" s="20"/>
      <c r="POF1" s="20"/>
      <c r="POG1" s="20"/>
      <c r="POI1" s="20"/>
      <c r="POJ1" s="20"/>
      <c r="POT1" s="2"/>
      <c r="POU1" s="20"/>
      <c r="POV1" s="20"/>
      <c r="POW1" s="20"/>
      <c r="POY1" s="20"/>
      <c r="POZ1" s="20"/>
      <c r="PPJ1" s="2"/>
      <c r="PPK1" s="20"/>
      <c r="PPL1" s="20"/>
      <c r="PPM1" s="20"/>
      <c r="PPO1" s="20"/>
      <c r="PPP1" s="20"/>
      <c r="PPZ1" s="2"/>
      <c r="PQA1" s="20"/>
      <c r="PQB1" s="20"/>
      <c r="PQC1" s="20"/>
      <c r="PQE1" s="20"/>
      <c r="PQF1" s="20"/>
      <c r="PQP1" s="2"/>
      <c r="PQQ1" s="20"/>
      <c r="PQR1" s="20"/>
      <c r="PQS1" s="20"/>
      <c r="PQU1" s="20"/>
      <c r="PQV1" s="20"/>
      <c r="PRF1" s="2"/>
      <c r="PRG1" s="20"/>
      <c r="PRH1" s="20"/>
      <c r="PRI1" s="20"/>
      <c r="PRK1" s="20"/>
      <c r="PRL1" s="20"/>
      <c r="PRV1" s="2"/>
      <c r="PRW1" s="20"/>
      <c r="PRX1" s="20"/>
      <c r="PRY1" s="20"/>
      <c r="PSA1" s="20"/>
      <c r="PSB1" s="20"/>
      <c r="PSL1" s="2"/>
      <c r="PSM1" s="20"/>
      <c r="PSN1" s="20"/>
      <c r="PSO1" s="20"/>
      <c r="PSQ1" s="20"/>
      <c r="PSR1" s="20"/>
      <c r="PTB1" s="2"/>
      <c r="PTC1" s="20"/>
      <c r="PTD1" s="20"/>
      <c r="PTE1" s="20"/>
      <c r="PTG1" s="20"/>
      <c r="PTH1" s="20"/>
      <c r="PTR1" s="2"/>
      <c r="PTS1" s="20"/>
      <c r="PTT1" s="20"/>
      <c r="PTU1" s="20"/>
      <c r="PTW1" s="20"/>
      <c r="PTX1" s="20"/>
      <c r="PUH1" s="2"/>
      <c r="PUI1" s="20"/>
      <c r="PUJ1" s="20"/>
      <c r="PUK1" s="20"/>
      <c r="PUM1" s="20"/>
      <c r="PUN1" s="20"/>
      <c r="PUX1" s="2"/>
      <c r="PUY1" s="20"/>
      <c r="PUZ1" s="20"/>
      <c r="PVA1" s="20"/>
      <c r="PVC1" s="20"/>
      <c r="PVD1" s="20"/>
      <c r="PVN1" s="2"/>
      <c r="PVO1" s="20"/>
      <c r="PVP1" s="20"/>
      <c r="PVQ1" s="20"/>
      <c r="PVS1" s="20"/>
      <c r="PVT1" s="20"/>
      <c r="PWD1" s="2"/>
      <c r="PWE1" s="20"/>
      <c r="PWF1" s="20"/>
      <c r="PWG1" s="20"/>
      <c r="PWI1" s="20"/>
      <c r="PWJ1" s="20"/>
      <c r="PWT1" s="2"/>
      <c r="PWU1" s="20"/>
      <c r="PWV1" s="20"/>
      <c r="PWW1" s="20"/>
      <c r="PWY1" s="20"/>
      <c r="PWZ1" s="20"/>
      <c r="PXJ1" s="2"/>
      <c r="PXK1" s="20"/>
      <c r="PXL1" s="20"/>
      <c r="PXM1" s="20"/>
      <c r="PXO1" s="20"/>
      <c r="PXP1" s="20"/>
      <c r="PXZ1" s="2"/>
      <c r="PYA1" s="20"/>
      <c r="PYB1" s="20"/>
      <c r="PYC1" s="20"/>
      <c r="PYE1" s="20"/>
      <c r="PYF1" s="20"/>
      <c r="PYP1" s="2"/>
      <c r="PYQ1" s="20"/>
      <c r="PYR1" s="20"/>
      <c r="PYS1" s="20"/>
      <c r="PYU1" s="20"/>
      <c r="PYV1" s="20"/>
      <c r="PZF1" s="2"/>
      <c r="PZG1" s="20"/>
      <c r="PZH1" s="20"/>
      <c r="PZI1" s="20"/>
      <c r="PZK1" s="20"/>
      <c r="PZL1" s="20"/>
      <c r="PZV1" s="2"/>
      <c r="PZW1" s="20"/>
      <c r="PZX1" s="20"/>
      <c r="PZY1" s="20"/>
      <c r="QAA1" s="20"/>
      <c r="QAB1" s="20"/>
      <c r="QAL1" s="2"/>
      <c r="QAM1" s="20"/>
      <c r="QAN1" s="20"/>
      <c r="QAO1" s="20"/>
      <c r="QAQ1" s="20"/>
      <c r="QAR1" s="20"/>
      <c r="QBB1" s="2"/>
      <c r="QBC1" s="20"/>
      <c r="QBD1" s="20"/>
      <c r="QBE1" s="20"/>
      <c r="QBG1" s="20"/>
      <c r="QBH1" s="20"/>
      <c r="QBR1" s="2"/>
      <c r="QBS1" s="20"/>
      <c r="QBT1" s="20"/>
      <c r="QBU1" s="20"/>
      <c r="QBW1" s="20"/>
      <c r="QBX1" s="20"/>
      <c r="QCH1" s="2"/>
      <c r="QCI1" s="20"/>
      <c r="QCJ1" s="20"/>
      <c r="QCK1" s="20"/>
      <c r="QCM1" s="20"/>
      <c r="QCN1" s="20"/>
      <c r="QCX1" s="2"/>
      <c r="QCY1" s="20"/>
      <c r="QCZ1" s="20"/>
      <c r="QDA1" s="20"/>
      <c r="QDC1" s="20"/>
      <c r="QDD1" s="20"/>
      <c r="QDN1" s="2"/>
      <c r="QDO1" s="20"/>
      <c r="QDP1" s="20"/>
      <c r="QDQ1" s="20"/>
      <c r="QDS1" s="20"/>
      <c r="QDT1" s="20"/>
      <c r="QED1" s="2"/>
      <c r="QEE1" s="20"/>
      <c r="QEF1" s="20"/>
      <c r="QEG1" s="20"/>
      <c r="QEI1" s="20"/>
      <c r="QEJ1" s="20"/>
      <c r="QET1" s="2"/>
      <c r="QEU1" s="20"/>
      <c r="QEV1" s="20"/>
      <c r="QEW1" s="20"/>
      <c r="QEY1" s="20"/>
      <c r="QEZ1" s="20"/>
      <c r="QFJ1" s="2"/>
      <c r="QFK1" s="20"/>
      <c r="QFL1" s="20"/>
      <c r="QFM1" s="20"/>
      <c r="QFO1" s="20"/>
      <c r="QFP1" s="20"/>
      <c r="QFZ1" s="2"/>
      <c r="QGA1" s="20"/>
      <c r="QGB1" s="20"/>
      <c r="QGC1" s="20"/>
      <c r="QGE1" s="20"/>
      <c r="QGF1" s="20"/>
      <c r="QGP1" s="2"/>
      <c r="QGQ1" s="20"/>
      <c r="QGR1" s="20"/>
      <c r="QGS1" s="20"/>
      <c r="QGU1" s="20"/>
      <c r="QGV1" s="20"/>
      <c r="QHF1" s="2"/>
      <c r="QHG1" s="20"/>
      <c r="QHH1" s="20"/>
      <c r="QHI1" s="20"/>
      <c r="QHK1" s="20"/>
      <c r="QHL1" s="20"/>
      <c r="QHV1" s="2"/>
      <c r="QHW1" s="20"/>
      <c r="QHX1" s="20"/>
      <c r="QHY1" s="20"/>
      <c r="QIA1" s="20"/>
      <c r="QIB1" s="20"/>
      <c r="QIL1" s="2"/>
      <c r="QIM1" s="20"/>
      <c r="QIN1" s="20"/>
      <c r="QIO1" s="20"/>
      <c r="QIQ1" s="20"/>
      <c r="QIR1" s="20"/>
      <c r="QJB1" s="2"/>
      <c r="QJC1" s="20"/>
      <c r="QJD1" s="20"/>
      <c r="QJE1" s="20"/>
      <c r="QJG1" s="20"/>
      <c r="QJH1" s="20"/>
      <c r="QJR1" s="2"/>
      <c r="QJS1" s="20"/>
      <c r="QJT1" s="20"/>
      <c r="QJU1" s="20"/>
      <c r="QJW1" s="20"/>
      <c r="QJX1" s="20"/>
      <c r="QKH1" s="2"/>
      <c r="QKI1" s="20"/>
      <c r="QKJ1" s="20"/>
      <c r="QKK1" s="20"/>
      <c r="QKM1" s="20"/>
      <c r="QKN1" s="20"/>
      <c r="QKX1" s="2"/>
      <c r="QKY1" s="20"/>
      <c r="QKZ1" s="20"/>
      <c r="QLA1" s="20"/>
      <c r="QLC1" s="20"/>
      <c r="QLD1" s="20"/>
      <c r="QLN1" s="2"/>
      <c r="QLO1" s="20"/>
      <c r="QLP1" s="20"/>
      <c r="QLQ1" s="20"/>
      <c r="QLS1" s="20"/>
      <c r="QLT1" s="20"/>
      <c r="QMD1" s="2"/>
      <c r="QME1" s="20"/>
      <c r="QMF1" s="20"/>
      <c r="QMG1" s="20"/>
      <c r="QMI1" s="20"/>
      <c r="QMJ1" s="20"/>
      <c r="QMT1" s="2"/>
      <c r="QMU1" s="20"/>
      <c r="QMV1" s="20"/>
      <c r="QMW1" s="20"/>
      <c r="QMY1" s="20"/>
      <c r="QMZ1" s="20"/>
      <c r="QNJ1" s="2"/>
      <c r="QNK1" s="20"/>
      <c r="QNL1" s="20"/>
      <c r="QNM1" s="20"/>
      <c r="QNO1" s="20"/>
      <c r="QNP1" s="20"/>
      <c r="QNZ1" s="2"/>
      <c r="QOA1" s="20"/>
      <c r="QOB1" s="20"/>
      <c r="QOC1" s="20"/>
      <c r="QOE1" s="20"/>
      <c r="QOF1" s="20"/>
      <c r="QOP1" s="2"/>
      <c r="QOQ1" s="20"/>
      <c r="QOR1" s="20"/>
      <c r="QOS1" s="20"/>
      <c r="QOU1" s="20"/>
      <c r="QOV1" s="20"/>
      <c r="QPF1" s="2"/>
      <c r="QPG1" s="20"/>
      <c r="QPH1" s="20"/>
      <c r="QPI1" s="20"/>
      <c r="QPK1" s="20"/>
      <c r="QPL1" s="20"/>
      <c r="QPV1" s="2"/>
      <c r="QPW1" s="20"/>
      <c r="QPX1" s="20"/>
      <c r="QPY1" s="20"/>
      <c r="QQA1" s="20"/>
      <c r="QQB1" s="20"/>
      <c r="QQL1" s="2"/>
      <c r="QQM1" s="20"/>
      <c r="QQN1" s="20"/>
      <c r="QQO1" s="20"/>
      <c r="QQQ1" s="20"/>
      <c r="QQR1" s="20"/>
      <c r="QRB1" s="2"/>
      <c r="QRC1" s="20"/>
      <c r="QRD1" s="20"/>
      <c r="QRE1" s="20"/>
      <c r="QRG1" s="20"/>
      <c r="QRH1" s="20"/>
      <c r="QRR1" s="2"/>
      <c r="QRS1" s="20"/>
      <c r="QRT1" s="20"/>
      <c r="QRU1" s="20"/>
      <c r="QRW1" s="20"/>
      <c r="QRX1" s="20"/>
      <c r="QSH1" s="2"/>
      <c r="QSI1" s="20"/>
      <c r="QSJ1" s="20"/>
      <c r="QSK1" s="20"/>
      <c r="QSM1" s="20"/>
      <c r="QSN1" s="20"/>
      <c r="QSX1" s="2"/>
      <c r="QSY1" s="20"/>
      <c r="QSZ1" s="20"/>
      <c r="QTA1" s="20"/>
      <c r="QTC1" s="20"/>
      <c r="QTD1" s="20"/>
      <c r="QTN1" s="2"/>
      <c r="QTO1" s="20"/>
      <c r="QTP1" s="20"/>
      <c r="QTQ1" s="20"/>
      <c r="QTS1" s="20"/>
      <c r="QTT1" s="20"/>
      <c r="QUD1" s="2"/>
      <c r="QUE1" s="20"/>
      <c r="QUF1" s="20"/>
      <c r="QUG1" s="20"/>
      <c r="QUI1" s="20"/>
      <c r="QUJ1" s="20"/>
      <c r="QUT1" s="2"/>
      <c r="QUU1" s="20"/>
      <c r="QUV1" s="20"/>
      <c r="QUW1" s="20"/>
      <c r="QUY1" s="20"/>
      <c r="QUZ1" s="20"/>
      <c r="QVJ1" s="2"/>
      <c r="QVK1" s="20"/>
      <c r="QVL1" s="20"/>
      <c r="QVM1" s="20"/>
      <c r="QVO1" s="20"/>
      <c r="QVP1" s="20"/>
      <c r="QVZ1" s="2"/>
      <c r="QWA1" s="20"/>
      <c r="QWB1" s="20"/>
      <c r="QWC1" s="20"/>
      <c r="QWE1" s="20"/>
      <c r="QWF1" s="20"/>
      <c r="QWP1" s="2"/>
      <c r="QWQ1" s="20"/>
      <c r="QWR1" s="20"/>
      <c r="QWS1" s="20"/>
      <c r="QWU1" s="20"/>
      <c r="QWV1" s="20"/>
      <c r="QXF1" s="2"/>
      <c r="QXG1" s="20"/>
      <c r="QXH1" s="20"/>
      <c r="QXI1" s="20"/>
      <c r="QXK1" s="20"/>
      <c r="QXL1" s="20"/>
      <c r="QXV1" s="2"/>
      <c r="QXW1" s="20"/>
      <c r="QXX1" s="20"/>
      <c r="QXY1" s="20"/>
      <c r="QYA1" s="20"/>
      <c r="QYB1" s="20"/>
      <c r="QYL1" s="2"/>
      <c r="QYM1" s="20"/>
      <c r="QYN1" s="20"/>
      <c r="QYO1" s="20"/>
      <c r="QYQ1" s="20"/>
      <c r="QYR1" s="20"/>
      <c r="QZB1" s="2"/>
      <c r="QZC1" s="20"/>
      <c r="QZD1" s="20"/>
      <c r="QZE1" s="20"/>
      <c r="QZG1" s="20"/>
      <c r="QZH1" s="20"/>
      <c r="QZR1" s="2"/>
      <c r="QZS1" s="20"/>
      <c r="QZT1" s="20"/>
      <c r="QZU1" s="20"/>
      <c r="QZW1" s="20"/>
      <c r="QZX1" s="20"/>
      <c r="RAH1" s="2"/>
      <c r="RAI1" s="20"/>
      <c r="RAJ1" s="20"/>
      <c r="RAK1" s="20"/>
      <c r="RAM1" s="20"/>
      <c r="RAN1" s="20"/>
      <c r="RAX1" s="2"/>
      <c r="RAY1" s="20"/>
      <c r="RAZ1" s="20"/>
      <c r="RBA1" s="20"/>
      <c r="RBC1" s="20"/>
      <c r="RBD1" s="20"/>
      <c r="RBN1" s="2"/>
      <c r="RBO1" s="20"/>
      <c r="RBP1" s="20"/>
      <c r="RBQ1" s="20"/>
      <c r="RBS1" s="20"/>
      <c r="RBT1" s="20"/>
      <c r="RCD1" s="2"/>
      <c r="RCE1" s="20"/>
      <c r="RCF1" s="20"/>
      <c r="RCG1" s="20"/>
      <c r="RCI1" s="20"/>
      <c r="RCJ1" s="20"/>
      <c r="RCT1" s="2"/>
      <c r="RCU1" s="20"/>
      <c r="RCV1" s="20"/>
      <c r="RCW1" s="20"/>
      <c r="RCY1" s="20"/>
      <c r="RCZ1" s="20"/>
      <c r="RDJ1" s="2"/>
      <c r="RDK1" s="20"/>
      <c r="RDL1" s="20"/>
      <c r="RDM1" s="20"/>
      <c r="RDO1" s="20"/>
      <c r="RDP1" s="20"/>
      <c r="RDZ1" s="2"/>
      <c r="REA1" s="20"/>
      <c r="REB1" s="20"/>
      <c r="REC1" s="20"/>
      <c r="REE1" s="20"/>
      <c r="REF1" s="20"/>
      <c r="REP1" s="2"/>
      <c r="REQ1" s="20"/>
      <c r="RER1" s="20"/>
      <c r="RES1" s="20"/>
      <c r="REU1" s="20"/>
      <c r="REV1" s="20"/>
      <c r="RFF1" s="2"/>
      <c r="RFG1" s="20"/>
      <c r="RFH1" s="20"/>
      <c r="RFI1" s="20"/>
      <c r="RFK1" s="20"/>
      <c r="RFL1" s="20"/>
      <c r="RFV1" s="2"/>
      <c r="RFW1" s="20"/>
      <c r="RFX1" s="20"/>
      <c r="RFY1" s="20"/>
      <c r="RGA1" s="20"/>
      <c r="RGB1" s="20"/>
      <c r="RGL1" s="2"/>
      <c r="RGM1" s="20"/>
      <c r="RGN1" s="20"/>
      <c r="RGO1" s="20"/>
      <c r="RGQ1" s="20"/>
      <c r="RGR1" s="20"/>
      <c r="RHB1" s="2"/>
      <c r="RHC1" s="20"/>
      <c r="RHD1" s="20"/>
      <c r="RHE1" s="20"/>
      <c r="RHG1" s="20"/>
      <c r="RHH1" s="20"/>
      <c r="RHR1" s="2"/>
      <c r="RHS1" s="20"/>
      <c r="RHT1" s="20"/>
      <c r="RHU1" s="20"/>
      <c r="RHW1" s="20"/>
      <c r="RHX1" s="20"/>
      <c r="RIH1" s="2"/>
      <c r="RII1" s="20"/>
      <c r="RIJ1" s="20"/>
      <c r="RIK1" s="20"/>
      <c r="RIM1" s="20"/>
      <c r="RIN1" s="20"/>
      <c r="RIX1" s="2"/>
      <c r="RIY1" s="20"/>
      <c r="RIZ1" s="20"/>
      <c r="RJA1" s="20"/>
      <c r="RJC1" s="20"/>
      <c r="RJD1" s="20"/>
      <c r="RJN1" s="2"/>
      <c r="RJO1" s="20"/>
      <c r="RJP1" s="20"/>
      <c r="RJQ1" s="20"/>
      <c r="RJS1" s="20"/>
      <c r="RJT1" s="20"/>
      <c r="RKD1" s="2"/>
      <c r="RKE1" s="20"/>
      <c r="RKF1" s="20"/>
      <c r="RKG1" s="20"/>
      <c r="RKI1" s="20"/>
      <c r="RKJ1" s="20"/>
      <c r="RKT1" s="2"/>
      <c r="RKU1" s="20"/>
      <c r="RKV1" s="20"/>
      <c r="RKW1" s="20"/>
      <c r="RKY1" s="20"/>
      <c r="RKZ1" s="20"/>
      <c r="RLJ1" s="2"/>
      <c r="RLK1" s="20"/>
      <c r="RLL1" s="20"/>
      <c r="RLM1" s="20"/>
      <c r="RLO1" s="20"/>
      <c r="RLP1" s="20"/>
      <c r="RLZ1" s="2"/>
      <c r="RMA1" s="20"/>
      <c r="RMB1" s="20"/>
      <c r="RMC1" s="20"/>
      <c r="RME1" s="20"/>
      <c r="RMF1" s="20"/>
      <c r="RMP1" s="2"/>
      <c r="RMQ1" s="20"/>
      <c r="RMR1" s="20"/>
      <c r="RMS1" s="20"/>
      <c r="RMU1" s="20"/>
      <c r="RMV1" s="20"/>
      <c r="RNF1" s="2"/>
      <c r="RNG1" s="20"/>
      <c r="RNH1" s="20"/>
      <c r="RNI1" s="20"/>
      <c r="RNK1" s="20"/>
      <c r="RNL1" s="20"/>
      <c r="RNV1" s="2"/>
      <c r="RNW1" s="20"/>
      <c r="RNX1" s="20"/>
      <c r="RNY1" s="20"/>
      <c r="ROA1" s="20"/>
      <c r="ROB1" s="20"/>
      <c r="ROL1" s="2"/>
      <c r="ROM1" s="20"/>
      <c r="RON1" s="20"/>
      <c r="ROO1" s="20"/>
      <c r="ROQ1" s="20"/>
      <c r="ROR1" s="20"/>
      <c r="RPB1" s="2"/>
      <c r="RPC1" s="20"/>
      <c r="RPD1" s="20"/>
      <c r="RPE1" s="20"/>
      <c r="RPG1" s="20"/>
      <c r="RPH1" s="20"/>
      <c r="RPR1" s="2"/>
      <c r="RPS1" s="20"/>
      <c r="RPT1" s="20"/>
      <c r="RPU1" s="20"/>
      <c r="RPW1" s="20"/>
      <c r="RPX1" s="20"/>
      <c r="RQH1" s="2"/>
      <c r="RQI1" s="20"/>
      <c r="RQJ1" s="20"/>
      <c r="RQK1" s="20"/>
      <c r="RQM1" s="20"/>
      <c r="RQN1" s="20"/>
      <c r="RQX1" s="2"/>
      <c r="RQY1" s="20"/>
      <c r="RQZ1" s="20"/>
      <c r="RRA1" s="20"/>
      <c r="RRC1" s="20"/>
      <c r="RRD1" s="20"/>
      <c r="RRN1" s="2"/>
      <c r="RRO1" s="20"/>
      <c r="RRP1" s="20"/>
      <c r="RRQ1" s="20"/>
      <c r="RRS1" s="20"/>
      <c r="RRT1" s="20"/>
      <c r="RSD1" s="2"/>
      <c r="RSE1" s="20"/>
      <c r="RSF1" s="20"/>
      <c r="RSG1" s="20"/>
      <c r="RSI1" s="20"/>
      <c r="RSJ1" s="20"/>
      <c r="RST1" s="2"/>
      <c r="RSU1" s="20"/>
      <c r="RSV1" s="20"/>
      <c r="RSW1" s="20"/>
      <c r="RSY1" s="20"/>
      <c r="RSZ1" s="20"/>
      <c r="RTJ1" s="2"/>
      <c r="RTK1" s="20"/>
      <c r="RTL1" s="20"/>
      <c r="RTM1" s="20"/>
      <c r="RTO1" s="20"/>
      <c r="RTP1" s="20"/>
      <c r="RTZ1" s="2"/>
      <c r="RUA1" s="20"/>
      <c r="RUB1" s="20"/>
      <c r="RUC1" s="20"/>
      <c r="RUE1" s="20"/>
      <c r="RUF1" s="20"/>
      <c r="RUP1" s="2"/>
      <c r="RUQ1" s="20"/>
      <c r="RUR1" s="20"/>
      <c r="RUS1" s="20"/>
      <c r="RUU1" s="20"/>
      <c r="RUV1" s="20"/>
      <c r="RVF1" s="2"/>
      <c r="RVG1" s="20"/>
      <c r="RVH1" s="20"/>
      <c r="RVI1" s="20"/>
      <c r="RVK1" s="20"/>
      <c r="RVL1" s="20"/>
      <c r="RVV1" s="2"/>
      <c r="RVW1" s="20"/>
      <c r="RVX1" s="20"/>
      <c r="RVY1" s="20"/>
      <c r="RWA1" s="20"/>
      <c r="RWB1" s="20"/>
      <c r="RWL1" s="2"/>
      <c r="RWM1" s="20"/>
      <c r="RWN1" s="20"/>
      <c r="RWO1" s="20"/>
      <c r="RWQ1" s="20"/>
      <c r="RWR1" s="20"/>
      <c r="RXB1" s="2"/>
      <c r="RXC1" s="20"/>
      <c r="RXD1" s="20"/>
      <c r="RXE1" s="20"/>
      <c r="RXG1" s="20"/>
      <c r="RXH1" s="20"/>
      <c r="RXR1" s="2"/>
      <c r="RXS1" s="20"/>
      <c r="RXT1" s="20"/>
      <c r="RXU1" s="20"/>
      <c r="RXW1" s="20"/>
      <c r="RXX1" s="20"/>
      <c r="RYH1" s="2"/>
      <c r="RYI1" s="20"/>
      <c r="RYJ1" s="20"/>
      <c r="RYK1" s="20"/>
      <c r="RYM1" s="20"/>
      <c r="RYN1" s="20"/>
      <c r="RYX1" s="2"/>
      <c r="RYY1" s="20"/>
      <c r="RYZ1" s="20"/>
      <c r="RZA1" s="20"/>
      <c r="RZC1" s="20"/>
      <c r="RZD1" s="20"/>
      <c r="RZN1" s="2"/>
      <c r="RZO1" s="20"/>
      <c r="RZP1" s="20"/>
      <c r="RZQ1" s="20"/>
      <c r="RZS1" s="20"/>
      <c r="RZT1" s="20"/>
      <c r="SAD1" s="2"/>
      <c r="SAE1" s="20"/>
      <c r="SAF1" s="20"/>
      <c r="SAG1" s="20"/>
      <c r="SAI1" s="20"/>
      <c r="SAJ1" s="20"/>
      <c r="SAT1" s="2"/>
      <c r="SAU1" s="20"/>
      <c r="SAV1" s="20"/>
      <c r="SAW1" s="20"/>
      <c r="SAY1" s="20"/>
      <c r="SAZ1" s="20"/>
      <c r="SBJ1" s="2"/>
      <c r="SBK1" s="20"/>
      <c r="SBL1" s="20"/>
      <c r="SBM1" s="20"/>
      <c r="SBO1" s="20"/>
      <c r="SBP1" s="20"/>
      <c r="SBZ1" s="2"/>
      <c r="SCA1" s="20"/>
      <c r="SCB1" s="20"/>
      <c r="SCC1" s="20"/>
      <c r="SCE1" s="20"/>
      <c r="SCF1" s="20"/>
      <c r="SCP1" s="2"/>
      <c r="SCQ1" s="20"/>
      <c r="SCR1" s="20"/>
      <c r="SCS1" s="20"/>
      <c r="SCU1" s="20"/>
      <c r="SCV1" s="20"/>
      <c r="SDF1" s="2"/>
      <c r="SDG1" s="20"/>
      <c r="SDH1" s="20"/>
      <c r="SDI1" s="20"/>
      <c r="SDK1" s="20"/>
      <c r="SDL1" s="20"/>
      <c r="SDV1" s="2"/>
      <c r="SDW1" s="20"/>
      <c r="SDX1" s="20"/>
      <c r="SDY1" s="20"/>
      <c r="SEA1" s="20"/>
      <c r="SEB1" s="20"/>
      <c r="SEL1" s="2"/>
      <c r="SEM1" s="20"/>
      <c r="SEN1" s="20"/>
      <c r="SEO1" s="20"/>
      <c r="SEQ1" s="20"/>
      <c r="SER1" s="20"/>
      <c r="SFB1" s="2"/>
      <c r="SFC1" s="20"/>
      <c r="SFD1" s="20"/>
      <c r="SFE1" s="20"/>
      <c r="SFG1" s="20"/>
      <c r="SFH1" s="20"/>
      <c r="SFR1" s="2"/>
      <c r="SFS1" s="20"/>
      <c r="SFT1" s="20"/>
      <c r="SFU1" s="20"/>
      <c r="SFW1" s="20"/>
      <c r="SFX1" s="20"/>
      <c r="SGH1" s="2"/>
      <c r="SGI1" s="20"/>
      <c r="SGJ1" s="20"/>
      <c r="SGK1" s="20"/>
      <c r="SGM1" s="20"/>
      <c r="SGN1" s="20"/>
      <c r="SGX1" s="2"/>
      <c r="SGY1" s="20"/>
      <c r="SGZ1" s="20"/>
      <c r="SHA1" s="20"/>
      <c r="SHC1" s="20"/>
      <c r="SHD1" s="20"/>
      <c r="SHN1" s="2"/>
      <c r="SHO1" s="20"/>
      <c r="SHP1" s="20"/>
      <c r="SHQ1" s="20"/>
      <c r="SHS1" s="20"/>
      <c r="SHT1" s="20"/>
      <c r="SID1" s="2"/>
      <c r="SIE1" s="20"/>
      <c r="SIF1" s="20"/>
      <c r="SIG1" s="20"/>
      <c r="SII1" s="20"/>
      <c r="SIJ1" s="20"/>
      <c r="SIT1" s="2"/>
      <c r="SIU1" s="20"/>
      <c r="SIV1" s="20"/>
      <c r="SIW1" s="20"/>
      <c r="SIY1" s="20"/>
      <c r="SIZ1" s="20"/>
      <c r="SJJ1" s="2"/>
      <c r="SJK1" s="20"/>
      <c r="SJL1" s="20"/>
      <c r="SJM1" s="20"/>
      <c r="SJO1" s="20"/>
      <c r="SJP1" s="20"/>
      <c r="SJZ1" s="2"/>
      <c r="SKA1" s="20"/>
      <c r="SKB1" s="20"/>
      <c r="SKC1" s="20"/>
      <c r="SKE1" s="20"/>
      <c r="SKF1" s="20"/>
      <c r="SKP1" s="2"/>
      <c r="SKQ1" s="20"/>
      <c r="SKR1" s="20"/>
      <c r="SKS1" s="20"/>
      <c r="SKU1" s="20"/>
      <c r="SKV1" s="20"/>
      <c r="SLF1" s="2"/>
      <c r="SLG1" s="20"/>
      <c r="SLH1" s="20"/>
      <c r="SLI1" s="20"/>
      <c r="SLK1" s="20"/>
      <c r="SLL1" s="20"/>
      <c r="SLV1" s="2"/>
      <c r="SLW1" s="20"/>
      <c r="SLX1" s="20"/>
      <c r="SLY1" s="20"/>
      <c r="SMA1" s="20"/>
      <c r="SMB1" s="20"/>
      <c r="SML1" s="2"/>
      <c r="SMM1" s="20"/>
      <c r="SMN1" s="20"/>
      <c r="SMO1" s="20"/>
      <c r="SMQ1" s="20"/>
      <c r="SMR1" s="20"/>
      <c r="SNB1" s="2"/>
      <c r="SNC1" s="20"/>
      <c r="SND1" s="20"/>
      <c r="SNE1" s="20"/>
      <c r="SNG1" s="20"/>
      <c r="SNH1" s="20"/>
      <c r="SNR1" s="2"/>
      <c r="SNS1" s="20"/>
      <c r="SNT1" s="20"/>
      <c r="SNU1" s="20"/>
      <c r="SNW1" s="20"/>
      <c r="SNX1" s="20"/>
      <c r="SOH1" s="2"/>
      <c r="SOI1" s="20"/>
      <c r="SOJ1" s="20"/>
      <c r="SOK1" s="20"/>
      <c r="SOM1" s="20"/>
      <c r="SON1" s="20"/>
      <c r="SOX1" s="2"/>
      <c r="SOY1" s="20"/>
      <c r="SOZ1" s="20"/>
      <c r="SPA1" s="20"/>
      <c r="SPC1" s="20"/>
      <c r="SPD1" s="20"/>
      <c r="SPN1" s="2"/>
      <c r="SPO1" s="20"/>
      <c r="SPP1" s="20"/>
      <c r="SPQ1" s="20"/>
      <c r="SPS1" s="20"/>
      <c r="SPT1" s="20"/>
      <c r="SQD1" s="2"/>
      <c r="SQE1" s="20"/>
      <c r="SQF1" s="20"/>
      <c r="SQG1" s="20"/>
      <c r="SQI1" s="20"/>
      <c r="SQJ1" s="20"/>
      <c r="SQT1" s="2"/>
      <c r="SQU1" s="20"/>
      <c r="SQV1" s="20"/>
      <c r="SQW1" s="20"/>
      <c r="SQY1" s="20"/>
      <c r="SQZ1" s="20"/>
      <c r="SRJ1" s="2"/>
      <c r="SRK1" s="20"/>
      <c r="SRL1" s="20"/>
      <c r="SRM1" s="20"/>
      <c r="SRO1" s="20"/>
      <c r="SRP1" s="20"/>
      <c r="SRZ1" s="2"/>
      <c r="SSA1" s="20"/>
      <c r="SSB1" s="20"/>
      <c r="SSC1" s="20"/>
      <c r="SSE1" s="20"/>
      <c r="SSF1" s="20"/>
      <c r="SSP1" s="2"/>
      <c r="SSQ1" s="20"/>
      <c r="SSR1" s="20"/>
      <c r="SSS1" s="20"/>
      <c r="SSU1" s="20"/>
      <c r="SSV1" s="20"/>
      <c r="STF1" s="2"/>
      <c r="STG1" s="20"/>
      <c r="STH1" s="20"/>
      <c r="STI1" s="20"/>
      <c r="STK1" s="20"/>
      <c r="STL1" s="20"/>
      <c r="STV1" s="2"/>
      <c r="STW1" s="20"/>
      <c r="STX1" s="20"/>
      <c r="STY1" s="20"/>
      <c r="SUA1" s="20"/>
      <c r="SUB1" s="20"/>
      <c r="SUL1" s="2"/>
      <c r="SUM1" s="20"/>
      <c r="SUN1" s="20"/>
      <c r="SUO1" s="20"/>
      <c r="SUQ1" s="20"/>
      <c r="SUR1" s="20"/>
      <c r="SVB1" s="2"/>
      <c r="SVC1" s="20"/>
      <c r="SVD1" s="20"/>
      <c r="SVE1" s="20"/>
      <c r="SVG1" s="20"/>
      <c r="SVH1" s="20"/>
      <c r="SVR1" s="2"/>
      <c r="SVS1" s="20"/>
      <c r="SVT1" s="20"/>
      <c r="SVU1" s="20"/>
      <c r="SVW1" s="20"/>
      <c r="SVX1" s="20"/>
      <c r="SWH1" s="2"/>
      <c r="SWI1" s="20"/>
      <c r="SWJ1" s="20"/>
      <c r="SWK1" s="20"/>
      <c r="SWM1" s="20"/>
      <c r="SWN1" s="20"/>
      <c r="SWX1" s="2"/>
      <c r="SWY1" s="20"/>
      <c r="SWZ1" s="20"/>
      <c r="SXA1" s="20"/>
      <c r="SXC1" s="20"/>
      <c r="SXD1" s="20"/>
      <c r="SXN1" s="2"/>
      <c r="SXO1" s="20"/>
      <c r="SXP1" s="20"/>
      <c r="SXQ1" s="20"/>
      <c r="SXS1" s="20"/>
      <c r="SXT1" s="20"/>
      <c r="SYD1" s="2"/>
      <c r="SYE1" s="20"/>
      <c r="SYF1" s="20"/>
      <c r="SYG1" s="20"/>
      <c r="SYI1" s="20"/>
      <c r="SYJ1" s="20"/>
      <c r="SYT1" s="2"/>
      <c r="SYU1" s="20"/>
      <c r="SYV1" s="20"/>
      <c r="SYW1" s="20"/>
      <c r="SYY1" s="20"/>
      <c r="SYZ1" s="20"/>
      <c r="SZJ1" s="2"/>
      <c r="SZK1" s="20"/>
      <c r="SZL1" s="20"/>
      <c r="SZM1" s="20"/>
      <c r="SZO1" s="20"/>
      <c r="SZP1" s="20"/>
      <c r="SZZ1" s="2"/>
      <c r="TAA1" s="20"/>
      <c r="TAB1" s="20"/>
      <c r="TAC1" s="20"/>
      <c r="TAE1" s="20"/>
      <c r="TAF1" s="20"/>
      <c r="TAP1" s="2"/>
      <c r="TAQ1" s="20"/>
      <c r="TAR1" s="20"/>
      <c r="TAS1" s="20"/>
      <c r="TAU1" s="20"/>
      <c r="TAV1" s="20"/>
      <c r="TBF1" s="2"/>
      <c r="TBG1" s="20"/>
      <c r="TBH1" s="20"/>
      <c r="TBI1" s="20"/>
      <c r="TBK1" s="20"/>
      <c r="TBL1" s="20"/>
      <c r="TBV1" s="2"/>
      <c r="TBW1" s="20"/>
      <c r="TBX1" s="20"/>
      <c r="TBY1" s="20"/>
      <c r="TCA1" s="20"/>
      <c r="TCB1" s="20"/>
      <c r="TCL1" s="2"/>
      <c r="TCM1" s="20"/>
      <c r="TCN1" s="20"/>
      <c r="TCO1" s="20"/>
      <c r="TCQ1" s="20"/>
      <c r="TCR1" s="20"/>
      <c r="TDB1" s="2"/>
      <c r="TDC1" s="20"/>
      <c r="TDD1" s="20"/>
      <c r="TDE1" s="20"/>
      <c r="TDG1" s="20"/>
      <c r="TDH1" s="20"/>
      <c r="TDR1" s="2"/>
      <c r="TDS1" s="20"/>
      <c r="TDT1" s="20"/>
      <c r="TDU1" s="20"/>
      <c r="TDW1" s="20"/>
      <c r="TDX1" s="20"/>
      <c r="TEH1" s="2"/>
      <c r="TEI1" s="20"/>
      <c r="TEJ1" s="20"/>
      <c r="TEK1" s="20"/>
      <c r="TEM1" s="20"/>
      <c r="TEN1" s="20"/>
      <c r="TEX1" s="2"/>
      <c r="TEY1" s="20"/>
      <c r="TEZ1" s="20"/>
      <c r="TFA1" s="20"/>
      <c r="TFC1" s="20"/>
      <c r="TFD1" s="20"/>
      <c r="TFN1" s="2"/>
      <c r="TFO1" s="20"/>
      <c r="TFP1" s="20"/>
      <c r="TFQ1" s="20"/>
      <c r="TFS1" s="20"/>
      <c r="TFT1" s="20"/>
      <c r="TGD1" s="2"/>
      <c r="TGE1" s="20"/>
      <c r="TGF1" s="20"/>
      <c r="TGG1" s="20"/>
      <c r="TGI1" s="20"/>
      <c r="TGJ1" s="20"/>
      <c r="TGT1" s="2"/>
      <c r="TGU1" s="20"/>
      <c r="TGV1" s="20"/>
      <c r="TGW1" s="20"/>
      <c r="TGY1" s="20"/>
      <c r="TGZ1" s="20"/>
      <c r="THJ1" s="2"/>
      <c r="THK1" s="20"/>
      <c r="THL1" s="20"/>
      <c r="THM1" s="20"/>
      <c r="THO1" s="20"/>
      <c r="THP1" s="20"/>
      <c r="THZ1" s="2"/>
      <c r="TIA1" s="20"/>
      <c r="TIB1" s="20"/>
      <c r="TIC1" s="20"/>
      <c r="TIE1" s="20"/>
      <c r="TIF1" s="20"/>
      <c r="TIP1" s="2"/>
      <c r="TIQ1" s="20"/>
      <c r="TIR1" s="20"/>
      <c r="TIS1" s="20"/>
      <c r="TIU1" s="20"/>
      <c r="TIV1" s="20"/>
      <c r="TJF1" s="2"/>
      <c r="TJG1" s="20"/>
      <c r="TJH1" s="20"/>
      <c r="TJI1" s="20"/>
      <c r="TJK1" s="20"/>
      <c r="TJL1" s="20"/>
      <c r="TJV1" s="2"/>
      <c r="TJW1" s="20"/>
      <c r="TJX1" s="20"/>
      <c r="TJY1" s="20"/>
      <c r="TKA1" s="20"/>
      <c r="TKB1" s="20"/>
      <c r="TKL1" s="2"/>
      <c r="TKM1" s="20"/>
      <c r="TKN1" s="20"/>
      <c r="TKO1" s="20"/>
      <c r="TKQ1" s="20"/>
      <c r="TKR1" s="20"/>
      <c r="TLB1" s="2"/>
      <c r="TLC1" s="20"/>
      <c r="TLD1" s="20"/>
      <c r="TLE1" s="20"/>
      <c r="TLG1" s="20"/>
      <c r="TLH1" s="20"/>
      <c r="TLR1" s="2"/>
      <c r="TLS1" s="20"/>
      <c r="TLT1" s="20"/>
      <c r="TLU1" s="20"/>
      <c r="TLW1" s="20"/>
      <c r="TLX1" s="20"/>
      <c r="TMH1" s="2"/>
      <c r="TMI1" s="20"/>
      <c r="TMJ1" s="20"/>
      <c r="TMK1" s="20"/>
      <c r="TMM1" s="20"/>
      <c r="TMN1" s="20"/>
      <c r="TMX1" s="2"/>
      <c r="TMY1" s="20"/>
      <c r="TMZ1" s="20"/>
      <c r="TNA1" s="20"/>
      <c r="TNC1" s="20"/>
      <c r="TND1" s="20"/>
      <c r="TNN1" s="2"/>
      <c r="TNO1" s="20"/>
      <c r="TNP1" s="20"/>
      <c r="TNQ1" s="20"/>
      <c r="TNS1" s="20"/>
      <c r="TNT1" s="20"/>
      <c r="TOD1" s="2"/>
      <c r="TOE1" s="20"/>
      <c r="TOF1" s="20"/>
      <c r="TOG1" s="20"/>
      <c r="TOI1" s="20"/>
      <c r="TOJ1" s="20"/>
      <c r="TOT1" s="2"/>
      <c r="TOU1" s="20"/>
      <c r="TOV1" s="20"/>
      <c r="TOW1" s="20"/>
      <c r="TOY1" s="20"/>
      <c r="TOZ1" s="20"/>
      <c r="TPJ1" s="2"/>
      <c r="TPK1" s="20"/>
      <c r="TPL1" s="20"/>
      <c r="TPM1" s="20"/>
      <c r="TPO1" s="20"/>
      <c r="TPP1" s="20"/>
      <c r="TPZ1" s="2"/>
      <c r="TQA1" s="20"/>
      <c r="TQB1" s="20"/>
      <c r="TQC1" s="20"/>
      <c r="TQE1" s="20"/>
      <c r="TQF1" s="20"/>
      <c r="TQP1" s="2"/>
      <c r="TQQ1" s="20"/>
      <c r="TQR1" s="20"/>
      <c r="TQS1" s="20"/>
      <c r="TQU1" s="20"/>
      <c r="TQV1" s="20"/>
      <c r="TRF1" s="2"/>
      <c r="TRG1" s="20"/>
      <c r="TRH1" s="20"/>
      <c r="TRI1" s="20"/>
      <c r="TRK1" s="20"/>
      <c r="TRL1" s="20"/>
      <c r="TRV1" s="2"/>
      <c r="TRW1" s="20"/>
      <c r="TRX1" s="20"/>
      <c r="TRY1" s="20"/>
      <c r="TSA1" s="20"/>
      <c r="TSB1" s="20"/>
      <c r="TSL1" s="2"/>
      <c r="TSM1" s="20"/>
      <c r="TSN1" s="20"/>
      <c r="TSO1" s="20"/>
      <c r="TSQ1" s="20"/>
      <c r="TSR1" s="20"/>
      <c r="TTB1" s="2"/>
      <c r="TTC1" s="20"/>
      <c r="TTD1" s="20"/>
      <c r="TTE1" s="20"/>
      <c r="TTG1" s="20"/>
      <c r="TTH1" s="20"/>
      <c r="TTR1" s="2"/>
      <c r="TTS1" s="20"/>
      <c r="TTT1" s="20"/>
      <c r="TTU1" s="20"/>
      <c r="TTW1" s="20"/>
      <c r="TTX1" s="20"/>
      <c r="TUH1" s="2"/>
      <c r="TUI1" s="20"/>
      <c r="TUJ1" s="20"/>
      <c r="TUK1" s="20"/>
      <c r="TUM1" s="20"/>
      <c r="TUN1" s="20"/>
      <c r="TUX1" s="2"/>
      <c r="TUY1" s="20"/>
      <c r="TUZ1" s="20"/>
      <c r="TVA1" s="20"/>
      <c r="TVC1" s="20"/>
      <c r="TVD1" s="20"/>
      <c r="TVN1" s="2"/>
      <c r="TVO1" s="20"/>
      <c r="TVP1" s="20"/>
      <c r="TVQ1" s="20"/>
      <c r="TVS1" s="20"/>
      <c r="TVT1" s="20"/>
      <c r="TWD1" s="2"/>
      <c r="TWE1" s="20"/>
      <c r="TWF1" s="20"/>
      <c r="TWG1" s="20"/>
      <c r="TWI1" s="20"/>
      <c r="TWJ1" s="20"/>
      <c r="TWT1" s="2"/>
      <c r="TWU1" s="20"/>
      <c r="TWV1" s="20"/>
      <c r="TWW1" s="20"/>
      <c r="TWY1" s="20"/>
      <c r="TWZ1" s="20"/>
      <c r="TXJ1" s="2"/>
      <c r="TXK1" s="20"/>
      <c r="TXL1" s="20"/>
      <c r="TXM1" s="20"/>
      <c r="TXO1" s="20"/>
      <c r="TXP1" s="20"/>
      <c r="TXZ1" s="2"/>
      <c r="TYA1" s="20"/>
      <c r="TYB1" s="20"/>
      <c r="TYC1" s="20"/>
      <c r="TYE1" s="20"/>
      <c r="TYF1" s="20"/>
      <c r="TYP1" s="2"/>
      <c r="TYQ1" s="20"/>
      <c r="TYR1" s="20"/>
      <c r="TYS1" s="20"/>
      <c r="TYU1" s="20"/>
      <c r="TYV1" s="20"/>
      <c r="TZF1" s="2"/>
      <c r="TZG1" s="20"/>
      <c r="TZH1" s="20"/>
      <c r="TZI1" s="20"/>
      <c r="TZK1" s="20"/>
      <c r="TZL1" s="20"/>
      <c r="TZV1" s="2"/>
      <c r="TZW1" s="20"/>
      <c r="TZX1" s="20"/>
      <c r="TZY1" s="20"/>
      <c r="UAA1" s="20"/>
      <c r="UAB1" s="20"/>
      <c r="UAL1" s="2"/>
      <c r="UAM1" s="20"/>
      <c r="UAN1" s="20"/>
      <c r="UAO1" s="20"/>
      <c r="UAQ1" s="20"/>
      <c r="UAR1" s="20"/>
      <c r="UBB1" s="2"/>
      <c r="UBC1" s="20"/>
      <c r="UBD1" s="20"/>
      <c r="UBE1" s="20"/>
      <c r="UBG1" s="20"/>
      <c r="UBH1" s="20"/>
      <c r="UBR1" s="2"/>
      <c r="UBS1" s="20"/>
      <c r="UBT1" s="20"/>
      <c r="UBU1" s="20"/>
      <c r="UBW1" s="20"/>
      <c r="UBX1" s="20"/>
      <c r="UCH1" s="2"/>
      <c r="UCI1" s="20"/>
      <c r="UCJ1" s="20"/>
      <c r="UCK1" s="20"/>
      <c r="UCM1" s="20"/>
      <c r="UCN1" s="20"/>
      <c r="UCX1" s="2"/>
      <c r="UCY1" s="20"/>
      <c r="UCZ1" s="20"/>
      <c r="UDA1" s="20"/>
      <c r="UDC1" s="20"/>
      <c r="UDD1" s="20"/>
      <c r="UDN1" s="2"/>
      <c r="UDO1" s="20"/>
      <c r="UDP1" s="20"/>
      <c r="UDQ1" s="20"/>
      <c r="UDS1" s="20"/>
      <c r="UDT1" s="20"/>
      <c r="UED1" s="2"/>
      <c r="UEE1" s="20"/>
      <c r="UEF1" s="20"/>
      <c r="UEG1" s="20"/>
      <c r="UEI1" s="20"/>
      <c r="UEJ1" s="20"/>
      <c r="UET1" s="2"/>
      <c r="UEU1" s="20"/>
      <c r="UEV1" s="20"/>
      <c r="UEW1" s="20"/>
      <c r="UEY1" s="20"/>
      <c r="UEZ1" s="20"/>
      <c r="UFJ1" s="2"/>
      <c r="UFK1" s="20"/>
      <c r="UFL1" s="20"/>
      <c r="UFM1" s="20"/>
      <c r="UFO1" s="20"/>
      <c r="UFP1" s="20"/>
      <c r="UFZ1" s="2"/>
      <c r="UGA1" s="20"/>
      <c r="UGB1" s="20"/>
      <c r="UGC1" s="20"/>
      <c r="UGE1" s="20"/>
      <c r="UGF1" s="20"/>
      <c r="UGP1" s="2"/>
      <c r="UGQ1" s="20"/>
      <c r="UGR1" s="20"/>
      <c r="UGS1" s="20"/>
      <c r="UGU1" s="20"/>
      <c r="UGV1" s="20"/>
      <c r="UHF1" s="2"/>
      <c r="UHG1" s="20"/>
      <c r="UHH1" s="20"/>
      <c r="UHI1" s="20"/>
      <c r="UHK1" s="20"/>
      <c r="UHL1" s="20"/>
      <c r="UHV1" s="2"/>
      <c r="UHW1" s="20"/>
      <c r="UHX1" s="20"/>
      <c r="UHY1" s="20"/>
      <c r="UIA1" s="20"/>
      <c r="UIB1" s="20"/>
      <c r="UIL1" s="2"/>
      <c r="UIM1" s="20"/>
      <c r="UIN1" s="20"/>
      <c r="UIO1" s="20"/>
      <c r="UIQ1" s="20"/>
      <c r="UIR1" s="20"/>
      <c r="UJB1" s="2"/>
      <c r="UJC1" s="20"/>
      <c r="UJD1" s="20"/>
      <c r="UJE1" s="20"/>
      <c r="UJG1" s="20"/>
      <c r="UJH1" s="20"/>
      <c r="UJR1" s="2"/>
      <c r="UJS1" s="20"/>
      <c r="UJT1" s="20"/>
      <c r="UJU1" s="20"/>
      <c r="UJW1" s="20"/>
      <c r="UJX1" s="20"/>
      <c r="UKH1" s="2"/>
      <c r="UKI1" s="20"/>
      <c r="UKJ1" s="20"/>
      <c r="UKK1" s="20"/>
      <c r="UKM1" s="20"/>
      <c r="UKN1" s="20"/>
      <c r="UKX1" s="2"/>
      <c r="UKY1" s="20"/>
      <c r="UKZ1" s="20"/>
      <c r="ULA1" s="20"/>
      <c r="ULC1" s="20"/>
      <c r="ULD1" s="20"/>
      <c r="ULN1" s="2"/>
      <c r="ULO1" s="20"/>
      <c r="ULP1" s="20"/>
      <c r="ULQ1" s="20"/>
      <c r="ULS1" s="20"/>
      <c r="ULT1" s="20"/>
      <c r="UMD1" s="2"/>
      <c r="UME1" s="20"/>
      <c r="UMF1" s="20"/>
      <c r="UMG1" s="20"/>
      <c r="UMI1" s="20"/>
      <c r="UMJ1" s="20"/>
      <c r="UMT1" s="2"/>
      <c r="UMU1" s="20"/>
      <c r="UMV1" s="20"/>
      <c r="UMW1" s="20"/>
      <c r="UMY1" s="20"/>
      <c r="UMZ1" s="20"/>
      <c r="UNJ1" s="2"/>
      <c r="UNK1" s="20"/>
      <c r="UNL1" s="20"/>
      <c r="UNM1" s="20"/>
      <c r="UNO1" s="20"/>
      <c r="UNP1" s="20"/>
      <c r="UNZ1" s="2"/>
      <c r="UOA1" s="20"/>
      <c r="UOB1" s="20"/>
      <c r="UOC1" s="20"/>
      <c r="UOE1" s="20"/>
      <c r="UOF1" s="20"/>
      <c r="UOP1" s="2"/>
      <c r="UOQ1" s="20"/>
      <c r="UOR1" s="20"/>
      <c r="UOS1" s="20"/>
      <c r="UOU1" s="20"/>
      <c r="UOV1" s="20"/>
      <c r="UPF1" s="2"/>
      <c r="UPG1" s="20"/>
      <c r="UPH1" s="20"/>
      <c r="UPI1" s="20"/>
      <c r="UPK1" s="20"/>
      <c r="UPL1" s="20"/>
      <c r="UPV1" s="2"/>
      <c r="UPW1" s="20"/>
      <c r="UPX1" s="20"/>
      <c r="UPY1" s="20"/>
      <c r="UQA1" s="20"/>
      <c r="UQB1" s="20"/>
      <c r="UQL1" s="2"/>
      <c r="UQM1" s="20"/>
      <c r="UQN1" s="20"/>
      <c r="UQO1" s="20"/>
      <c r="UQQ1" s="20"/>
      <c r="UQR1" s="20"/>
      <c r="URB1" s="2"/>
      <c r="URC1" s="20"/>
      <c r="URD1" s="20"/>
      <c r="URE1" s="20"/>
      <c r="URG1" s="20"/>
      <c r="URH1" s="20"/>
      <c r="URR1" s="2"/>
      <c r="URS1" s="20"/>
      <c r="URT1" s="20"/>
      <c r="URU1" s="20"/>
      <c r="URW1" s="20"/>
      <c r="URX1" s="20"/>
      <c r="USH1" s="2"/>
      <c r="USI1" s="20"/>
      <c r="USJ1" s="20"/>
      <c r="USK1" s="20"/>
      <c r="USM1" s="20"/>
      <c r="USN1" s="20"/>
      <c r="USX1" s="2"/>
      <c r="USY1" s="20"/>
      <c r="USZ1" s="20"/>
      <c r="UTA1" s="20"/>
      <c r="UTC1" s="20"/>
      <c r="UTD1" s="20"/>
      <c r="UTN1" s="2"/>
      <c r="UTO1" s="20"/>
      <c r="UTP1" s="20"/>
      <c r="UTQ1" s="20"/>
      <c r="UTS1" s="20"/>
      <c r="UTT1" s="20"/>
      <c r="UUD1" s="2"/>
      <c r="UUE1" s="20"/>
      <c r="UUF1" s="20"/>
      <c r="UUG1" s="20"/>
      <c r="UUI1" s="20"/>
      <c r="UUJ1" s="20"/>
      <c r="UUT1" s="2"/>
      <c r="UUU1" s="20"/>
      <c r="UUV1" s="20"/>
      <c r="UUW1" s="20"/>
      <c r="UUY1" s="20"/>
      <c r="UUZ1" s="20"/>
      <c r="UVJ1" s="2"/>
      <c r="UVK1" s="20"/>
      <c r="UVL1" s="20"/>
      <c r="UVM1" s="20"/>
      <c r="UVO1" s="20"/>
      <c r="UVP1" s="20"/>
      <c r="UVZ1" s="2"/>
      <c r="UWA1" s="20"/>
      <c r="UWB1" s="20"/>
      <c r="UWC1" s="20"/>
      <c r="UWE1" s="20"/>
      <c r="UWF1" s="20"/>
      <c r="UWP1" s="2"/>
      <c r="UWQ1" s="20"/>
      <c r="UWR1" s="20"/>
      <c r="UWS1" s="20"/>
      <c r="UWU1" s="20"/>
      <c r="UWV1" s="20"/>
      <c r="UXF1" s="2"/>
      <c r="UXG1" s="20"/>
      <c r="UXH1" s="20"/>
      <c r="UXI1" s="20"/>
      <c r="UXK1" s="20"/>
      <c r="UXL1" s="20"/>
      <c r="UXV1" s="2"/>
      <c r="UXW1" s="20"/>
      <c r="UXX1" s="20"/>
      <c r="UXY1" s="20"/>
      <c r="UYA1" s="20"/>
      <c r="UYB1" s="20"/>
      <c r="UYL1" s="2"/>
      <c r="UYM1" s="20"/>
      <c r="UYN1" s="20"/>
      <c r="UYO1" s="20"/>
      <c r="UYQ1" s="20"/>
      <c r="UYR1" s="20"/>
      <c r="UZB1" s="2"/>
      <c r="UZC1" s="20"/>
      <c r="UZD1" s="20"/>
      <c r="UZE1" s="20"/>
      <c r="UZG1" s="20"/>
      <c r="UZH1" s="20"/>
      <c r="UZR1" s="2"/>
      <c r="UZS1" s="20"/>
      <c r="UZT1" s="20"/>
      <c r="UZU1" s="20"/>
      <c r="UZW1" s="20"/>
      <c r="UZX1" s="20"/>
      <c r="VAH1" s="2"/>
      <c r="VAI1" s="20"/>
      <c r="VAJ1" s="20"/>
      <c r="VAK1" s="20"/>
      <c r="VAM1" s="20"/>
      <c r="VAN1" s="20"/>
      <c r="VAX1" s="2"/>
      <c r="VAY1" s="20"/>
      <c r="VAZ1" s="20"/>
      <c r="VBA1" s="20"/>
      <c r="VBC1" s="20"/>
      <c r="VBD1" s="20"/>
      <c r="VBN1" s="2"/>
      <c r="VBO1" s="20"/>
      <c r="VBP1" s="20"/>
      <c r="VBQ1" s="20"/>
      <c r="VBS1" s="20"/>
      <c r="VBT1" s="20"/>
      <c r="VCD1" s="2"/>
      <c r="VCE1" s="20"/>
      <c r="VCF1" s="20"/>
      <c r="VCG1" s="20"/>
      <c r="VCI1" s="20"/>
      <c r="VCJ1" s="20"/>
      <c r="VCT1" s="2"/>
      <c r="VCU1" s="20"/>
      <c r="VCV1" s="20"/>
      <c r="VCW1" s="20"/>
      <c r="VCY1" s="20"/>
      <c r="VCZ1" s="20"/>
      <c r="VDJ1" s="2"/>
      <c r="VDK1" s="20"/>
      <c r="VDL1" s="20"/>
      <c r="VDM1" s="20"/>
      <c r="VDO1" s="20"/>
      <c r="VDP1" s="20"/>
      <c r="VDZ1" s="2"/>
      <c r="VEA1" s="20"/>
      <c r="VEB1" s="20"/>
      <c r="VEC1" s="20"/>
      <c r="VEE1" s="20"/>
      <c r="VEF1" s="20"/>
      <c r="VEP1" s="2"/>
      <c r="VEQ1" s="20"/>
      <c r="VER1" s="20"/>
      <c r="VES1" s="20"/>
      <c r="VEU1" s="20"/>
      <c r="VEV1" s="20"/>
      <c r="VFF1" s="2"/>
      <c r="VFG1" s="20"/>
      <c r="VFH1" s="20"/>
      <c r="VFI1" s="20"/>
      <c r="VFK1" s="20"/>
      <c r="VFL1" s="20"/>
      <c r="VFV1" s="2"/>
      <c r="VFW1" s="20"/>
      <c r="VFX1" s="20"/>
      <c r="VFY1" s="20"/>
      <c r="VGA1" s="20"/>
      <c r="VGB1" s="20"/>
      <c r="VGL1" s="2"/>
      <c r="VGM1" s="20"/>
      <c r="VGN1" s="20"/>
      <c r="VGO1" s="20"/>
      <c r="VGQ1" s="20"/>
      <c r="VGR1" s="20"/>
      <c r="VHB1" s="2"/>
      <c r="VHC1" s="20"/>
      <c r="VHD1" s="20"/>
      <c r="VHE1" s="20"/>
      <c r="VHG1" s="20"/>
      <c r="VHH1" s="20"/>
      <c r="VHR1" s="2"/>
      <c r="VHS1" s="20"/>
      <c r="VHT1" s="20"/>
      <c r="VHU1" s="20"/>
      <c r="VHW1" s="20"/>
      <c r="VHX1" s="20"/>
      <c r="VIH1" s="2"/>
      <c r="VII1" s="20"/>
      <c r="VIJ1" s="20"/>
      <c r="VIK1" s="20"/>
      <c r="VIM1" s="20"/>
      <c r="VIN1" s="20"/>
      <c r="VIX1" s="2"/>
      <c r="VIY1" s="20"/>
      <c r="VIZ1" s="20"/>
      <c r="VJA1" s="20"/>
      <c r="VJC1" s="20"/>
      <c r="VJD1" s="20"/>
      <c r="VJN1" s="2"/>
      <c r="VJO1" s="20"/>
      <c r="VJP1" s="20"/>
      <c r="VJQ1" s="20"/>
      <c r="VJS1" s="20"/>
      <c r="VJT1" s="20"/>
      <c r="VKD1" s="2"/>
      <c r="VKE1" s="20"/>
      <c r="VKF1" s="20"/>
      <c r="VKG1" s="20"/>
      <c r="VKI1" s="20"/>
      <c r="VKJ1" s="20"/>
      <c r="VKT1" s="2"/>
      <c r="VKU1" s="20"/>
      <c r="VKV1" s="20"/>
      <c r="VKW1" s="20"/>
      <c r="VKY1" s="20"/>
      <c r="VKZ1" s="20"/>
      <c r="VLJ1" s="2"/>
      <c r="VLK1" s="20"/>
      <c r="VLL1" s="20"/>
      <c r="VLM1" s="20"/>
      <c r="VLO1" s="20"/>
      <c r="VLP1" s="20"/>
      <c r="VLZ1" s="2"/>
      <c r="VMA1" s="20"/>
      <c r="VMB1" s="20"/>
      <c r="VMC1" s="20"/>
      <c r="VME1" s="20"/>
      <c r="VMF1" s="20"/>
      <c r="VMP1" s="2"/>
      <c r="VMQ1" s="20"/>
      <c r="VMR1" s="20"/>
      <c r="VMS1" s="20"/>
      <c r="VMU1" s="20"/>
      <c r="VMV1" s="20"/>
      <c r="VNF1" s="2"/>
      <c r="VNG1" s="20"/>
      <c r="VNH1" s="20"/>
      <c r="VNI1" s="20"/>
      <c r="VNK1" s="20"/>
      <c r="VNL1" s="20"/>
      <c r="VNV1" s="2"/>
      <c r="VNW1" s="20"/>
      <c r="VNX1" s="20"/>
      <c r="VNY1" s="20"/>
      <c r="VOA1" s="20"/>
      <c r="VOB1" s="20"/>
      <c r="VOL1" s="2"/>
      <c r="VOM1" s="20"/>
      <c r="VON1" s="20"/>
      <c r="VOO1" s="20"/>
      <c r="VOQ1" s="20"/>
      <c r="VOR1" s="20"/>
      <c r="VPB1" s="2"/>
      <c r="VPC1" s="20"/>
      <c r="VPD1" s="20"/>
      <c r="VPE1" s="20"/>
      <c r="VPG1" s="20"/>
      <c r="VPH1" s="20"/>
      <c r="VPR1" s="2"/>
      <c r="VPS1" s="20"/>
      <c r="VPT1" s="20"/>
      <c r="VPU1" s="20"/>
      <c r="VPW1" s="20"/>
      <c r="VPX1" s="20"/>
      <c r="VQH1" s="2"/>
      <c r="VQI1" s="20"/>
      <c r="VQJ1" s="20"/>
      <c r="VQK1" s="20"/>
      <c r="VQM1" s="20"/>
      <c r="VQN1" s="20"/>
      <c r="VQX1" s="2"/>
      <c r="VQY1" s="20"/>
      <c r="VQZ1" s="20"/>
      <c r="VRA1" s="20"/>
      <c r="VRC1" s="20"/>
      <c r="VRD1" s="20"/>
      <c r="VRN1" s="2"/>
      <c r="VRO1" s="20"/>
      <c r="VRP1" s="20"/>
      <c r="VRQ1" s="20"/>
      <c r="VRS1" s="20"/>
      <c r="VRT1" s="20"/>
      <c r="VSD1" s="2"/>
      <c r="VSE1" s="20"/>
      <c r="VSF1" s="20"/>
      <c r="VSG1" s="20"/>
      <c r="VSI1" s="20"/>
      <c r="VSJ1" s="20"/>
      <c r="VST1" s="2"/>
      <c r="VSU1" s="20"/>
      <c r="VSV1" s="20"/>
      <c r="VSW1" s="20"/>
      <c r="VSY1" s="20"/>
      <c r="VSZ1" s="20"/>
      <c r="VTJ1" s="2"/>
      <c r="VTK1" s="20"/>
      <c r="VTL1" s="20"/>
      <c r="VTM1" s="20"/>
      <c r="VTO1" s="20"/>
      <c r="VTP1" s="20"/>
      <c r="VTZ1" s="2"/>
      <c r="VUA1" s="20"/>
      <c r="VUB1" s="20"/>
      <c r="VUC1" s="20"/>
      <c r="VUE1" s="20"/>
      <c r="VUF1" s="20"/>
      <c r="VUP1" s="2"/>
      <c r="VUQ1" s="20"/>
      <c r="VUR1" s="20"/>
      <c r="VUS1" s="20"/>
      <c r="VUU1" s="20"/>
      <c r="VUV1" s="20"/>
      <c r="VVF1" s="2"/>
      <c r="VVG1" s="20"/>
      <c r="VVH1" s="20"/>
      <c r="VVI1" s="20"/>
      <c r="VVK1" s="20"/>
      <c r="VVL1" s="20"/>
      <c r="VVV1" s="2"/>
      <c r="VVW1" s="20"/>
      <c r="VVX1" s="20"/>
      <c r="VVY1" s="20"/>
      <c r="VWA1" s="20"/>
      <c r="VWB1" s="20"/>
      <c r="VWL1" s="2"/>
      <c r="VWM1" s="20"/>
      <c r="VWN1" s="20"/>
      <c r="VWO1" s="20"/>
      <c r="VWQ1" s="20"/>
      <c r="VWR1" s="20"/>
      <c r="VXB1" s="2"/>
      <c r="VXC1" s="20"/>
      <c r="VXD1" s="20"/>
      <c r="VXE1" s="20"/>
      <c r="VXG1" s="20"/>
      <c r="VXH1" s="20"/>
      <c r="VXR1" s="2"/>
      <c r="VXS1" s="20"/>
      <c r="VXT1" s="20"/>
      <c r="VXU1" s="20"/>
      <c r="VXW1" s="20"/>
      <c r="VXX1" s="20"/>
      <c r="VYH1" s="2"/>
      <c r="VYI1" s="20"/>
      <c r="VYJ1" s="20"/>
      <c r="VYK1" s="20"/>
      <c r="VYM1" s="20"/>
      <c r="VYN1" s="20"/>
      <c r="VYX1" s="2"/>
      <c r="VYY1" s="20"/>
      <c r="VYZ1" s="20"/>
      <c r="VZA1" s="20"/>
      <c r="VZC1" s="20"/>
      <c r="VZD1" s="20"/>
      <c r="VZN1" s="2"/>
      <c r="VZO1" s="20"/>
      <c r="VZP1" s="20"/>
      <c r="VZQ1" s="20"/>
      <c r="VZS1" s="20"/>
      <c r="VZT1" s="20"/>
      <c r="WAD1" s="2"/>
      <c r="WAE1" s="20"/>
      <c r="WAF1" s="20"/>
      <c r="WAG1" s="20"/>
      <c r="WAI1" s="20"/>
      <c r="WAJ1" s="20"/>
      <c r="WAT1" s="2"/>
      <c r="WAU1" s="20"/>
      <c r="WAV1" s="20"/>
      <c r="WAW1" s="20"/>
      <c r="WAY1" s="20"/>
      <c r="WAZ1" s="20"/>
      <c r="WBJ1" s="2"/>
      <c r="WBK1" s="20"/>
      <c r="WBL1" s="20"/>
      <c r="WBM1" s="20"/>
      <c r="WBO1" s="20"/>
      <c r="WBP1" s="20"/>
      <c r="WBZ1" s="2"/>
      <c r="WCA1" s="20"/>
      <c r="WCB1" s="20"/>
      <c r="WCC1" s="20"/>
      <c r="WCE1" s="20"/>
      <c r="WCF1" s="20"/>
      <c r="WCP1" s="2"/>
      <c r="WCQ1" s="20"/>
      <c r="WCR1" s="20"/>
      <c r="WCS1" s="20"/>
      <c r="WCU1" s="20"/>
      <c r="WCV1" s="20"/>
      <c r="WDF1" s="2"/>
      <c r="WDG1" s="20"/>
      <c r="WDH1" s="20"/>
      <c r="WDI1" s="20"/>
      <c r="WDK1" s="20"/>
      <c r="WDL1" s="20"/>
      <c r="WDV1" s="2"/>
      <c r="WDW1" s="20"/>
      <c r="WDX1" s="20"/>
      <c r="WDY1" s="20"/>
      <c r="WEA1" s="20"/>
      <c r="WEB1" s="20"/>
      <c r="WEL1" s="2"/>
      <c r="WEM1" s="20"/>
      <c r="WEN1" s="20"/>
      <c r="WEO1" s="20"/>
      <c r="WEQ1" s="20"/>
      <c r="WER1" s="20"/>
      <c r="WFB1" s="2"/>
      <c r="WFC1" s="20"/>
      <c r="WFD1" s="20"/>
      <c r="WFE1" s="20"/>
      <c r="WFG1" s="20"/>
      <c r="WFH1" s="20"/>
      <c r="WFR1" s="2"/>
      <c r="WFS1" s="20"/>
      <c r="WFT1" s="20"/>
      <c r="WFU1" s="20"/>
      <c r="WFW1" s="20"/>
      <c r="WFX1" s="20"/>
      <c r="WGH1" s="2"/>
      <c r="WGI1" s="20"/>
      <c r="WGJ1" s="20"/>
      <c r="WGK1" s="20"/>
      <c r="WGM1" s="20"/>
      <c r="WGN1" s="20"/>
      <c r="WGX1" s="2"/>
      <c r="WGY1" s="20"/>
      <c r="WGZ1" s="20"/>
      <c r="WHA1" s="20"/>
      <c r="WHC1" s="20"/>
      <c r="WHD1" s="20"/>
      <c r="WHN1" s="2"/>
      <c r="WHO1" s="20"/>
      <c r="WHP1" s="20"/>
      <c r="WHQ1" s="20"/>
      <c r="WHS1" s="20"/>
      <c r="WHT1" s="20"/>
      <c r="WID1" s="2"/>
      <c r="WIE1" s="20"/>
      <c r="WIF1" s="20"/>
      <c r="WIG1" s="20"/>
      <c r="WII1" s="20"/>
      <c r="WIJ1" s="20"/>
      <c r="WIT1" s="2"/>
      <c r="WIU1" s="20"/>
      <c r="WIV1" s="20"/>
      <c r="WIW1" s="20"/>
      <c r="WIY1" s="20"/>
      <c r="WIZ1" s="20"/>
      <c r="WJJ1" s="2"/>
      <c r="WJK1" s="20"/>
      <c r="WJL1" s="20"/>
      <c r="WJM1" s="20"/>
      <c r="WJO1" s="20"/>
      <c r="WJP1" s="20"/>
      <c r="WJZ1" s="2"/>
      <c r="WKA1" s="20"/>
      <c r="WKB1" s="20"/>
      <c r="WKC1" s="20"/>
      <c r="WKE1" s="20"/>
      <c r="WKF1" s="20"/>
      <c r="WKP1" s="2"/>
      <c r="WKQ1" s="20"/>
      <c r="WKR1" s="20"/>
      <c r="WKS1" s="20"/>
      <c r="WKU1" s="20"/>
      <c r="WKV1" s="20"/>
      <c r="WLF1" s="2"/>
      <c r="WLG1" s="20"/>
      <c r="WLH1" s="20"/>
      <c r="WLI1" s="20"/>
      <c r="WLK1" s="20"/>
      <c r="WLL1" s="20"/>
      <c r="WLV1" s="2"/>
      <c r="WLW1" s="20"/>
      <c r="WLX1" s="20"/>
      <c r="WLY1" s="20"/>
      <c r="WMA1" s="20"/>
      <c r="WMB1" s="20"/>
      <c r="WML1" s="2"/>
      <c r="WMM1" s="20"/>
      <c r="WMN1" s="20"/>
      <c r="WMO1" s="20"/>
      <c r="WMQ1" s="20"/>
      <c r="WMR1" s="20"/>
      <c r="WNB1" s="2"/>
      <c r="WNC1" s="20"/>
      <c r="WND1" s="20"/>
      <c r="WNE1" s="20"/>
      <c r="WNG1" s="20"/>
      <c r="WNH1" s="20"/>
      <c r="WNR1" s="2"/>
      <c r="WNS1" s="20"/>
      <c r="WNT1" s="20"/>
      <c r="WNU1" s="20"/>
      <c r="WNW1" s="20"/>
      <c r="WNX1" s="20"/>
      <c r="WOH1" s="2"/>
      <c r="WOI1" s="20"/>
      <c r="WOJ1" s="20"/>
      <c r="WOK1" s="20"/>
      <c r="WOM1" s="20"/>
      <c r="WON1" s="20"/>
      <c r="WOX1" s="2"/>
      <c r="WOY1" s="20"/>
      <c r="WOZ1" s="20"/>
      <c r="WPA1" s="20"/>
      <c r="WPC1" s="20"/>
      <c r="WPD1" s="20"/>
      <c r="WPN1" s="2"/>
      <c r="WPO1" s="20"/>
      <c r="WPP1" s="20"/>
      <c r="WPQ1" s="20"/>
      <c r="WPS1" s="20"/>
      <c r="WPT1" s="20"/>
      <c r="WQD1" s="2"/>
      <c r="WQE1" s="20"/>
      <c r="WQF1" s="20"/>
      <c r="WQG1" s="20"/>
      <c r="WQI1" s="20"/>
      <c r="WQJ1" s="20"/>
      <c r="WQT1" s="2"/>
      <c r="WQU1" s="20"/>
      <c r="WQV1" s="20"/>
      <c r="WQW1" s="20"/>
      <c r="WQY1" s="20"/>
      <c r="WQZ1" s="20"/>
      <c r="WRJ1" s="2"/>
      <c r="WRK1" s="20"/>
      <c r="WRL1" s="20"/>
      <c r="WRM1" s="20"/>
      <c r="WRO1" s="20"/>
      <c r="WRP1" s="20"/>
      <c r="WRZ1" s="2"/>
      <c r="WSA1" s="20"/>
      <c r="WSB1" s="20"/>
      <c r="WSC1" s="20"/>
      <c r="WSE1" s="20"/>
      <c r="WSF1" s="20"/>
      <c r="WSP1" s="2"/>
      <c r="WSQ1" s="20"/>
      <c r="WSR1" s="20"/>
      <c r="WSS1" s="20"/>
      <c r="WSU1" s="20"/>
      <c r="WSV1" s="20"/>
      <c r="WTF1" s="2"/>
      <c r="WTG1" s="20"/>
      <c r="WTH1" s="20"/>
      <c r="WTI1" s="20"/>
      <c r="WTK1" s="20"/>
      <c r="WTL1" s="20"/>
      <c r="WTV1" s="2"/>
      <c r="WTW1" s="20"/>
      <c r="WTX1" s="20"/>
      <c r="WTY1" s="20"/>
      <c r="WUA1" s="20"/>
      <c r="WUB1" s="20"/>
      <c r="WUL1" s="2"/>
      <c r="WUM1" s="20"/>
      <c r="WUN1" s="20"/>
      <c r="WUO1" s="20"/>
      <c r="WUQ1" s="20"/>
      <c r="WUR1" s="20"/>
      <c r="WVB1" s="2"/>
      <c r="WVC1" s="20"/>
      <c r="WVD1" s="20"/>
      <c r="WVE1" s="20"/>
      <c r="WVG1" s="20"/>
      <c r="WVH1" s="20"/>
      <c r="WVR1" s="2"/>
      <c r="WVS1" s="20"/>
      <c r="WVT1" s="20"/>
      <c r="WVU1" s="20"/>
      <c r="WVW1" s="20"/>
      <c r="WVX1" s="20"/>
      <c r="WWH1" s="2"/>
      <c r="WWI1" s="20"/>
      <c r="WWJ1" s="20"/>
      <c r="WWK1" s="20"/>
      <c r="WWM1" s="20"/>
      <c r="WWN1" s="20"/>
      <c r="WWX1" s="2"/>
      <c r="WWY1" s="20"/>
      <c r="WWZ1" s="20"/>
      <c r="WXA1" s="20"/>
      <c r="WXC1" s="20"/>
      <c r="WXD1" s="20"/>
      <c r="WXN1" s="2"/>
      <c r="WXO1" s="20"/>
      <c r="WXP1" s="20"/>
      <c r="WXQ1" s="20"/>
      <c r="WXS1" s="20"/>
      <c r="WXT1" s="20"/>
      <c r="WYD1" s="2"/>
      <c r="WYE1" s="20"/>
      <c r="WYF1" s="20"/>
      <c r="WYG1" s="20"/>
      <c r="WYI1" s="20"/>
      <c r="WYJ1" s="20"/>
      <c r="WYT1" s="2"/>
      <c r="WYU1" s="20"/>
      <c r="WYV1" s="20"/>
      <c r="WYW1" s="20"/>
      <c r="WYY1" s="20"/>
      <c r="WYZ1" s="20"/>
      <c r="WZJ1" s="2"/>
      <c r="WZK1" s="20"/>
      <c r="WZL1" s="20"/>
      <c r="WZM1" s="20"/>
      <c r="WZO1" s="20"/>
      <c r="WZP1" s="20"/>
      <c r="WZZ1" s="2"/>
      <c r="XAA1" s="20"/>
      <c r="XAB1" s="20"/>
      <c r="XAC1" s="20"/>
      <c r="XAE1" s="20"/>
      <c r="XAF1" s="20"/>
      <c r="XAP1" s="2"/>
      <c r="XAQ1" s="20"/>
      <c r="XAR1" s="20"/>
      <c r="XAS1" s="20"/>
      <c r="XAU1" s="20"/>
      <c r="XAV1" s="20"/>
      <c r="XBF1" s="2"/>
      <c r="XBG1" s="20"/>
      <c r="XBH1" s="20"/>
      <c r="XBI1" s="20"/>
      <c r="XBK1" s="20"/>
      <c r="XBL1" s="20"/>
      <c r="XBV1" s="2"/>
      <c r="XBW1" s="20"/>
      <c r="XBX1" s="20"/>
      <c r="XBY1" s="20"/>
      <c r="XCA1" s="20"/>
      <c r="XCB1" s="20"/>
      <c r="XCL1" s="2"/>
      <c r="XCM1" s="20"/>
      <c r="XCN1" s="20"/>
      <c r="XCO1" s="20"/>
      <c r="XCQ1" s="20"/>
      <c r="XCR1" s="20"/>
      <c r="XDB1" s="2"/>
      <c r="XDC1" s="20"/>
      <c r="XDD1" s="20"/>
      <c r="XDE1" s="20"/>
      <c r="XDG1" s="20"/>
      <c r="XDH1" s="20"/>
      <c r="XDR1" s="2"/>
      <c r="XDS1" s="20"/>
      <c r="XDT1" s="20"/>
      <c r="XDU1" s="20"/>
      <c r="XDW1" s="20"/>
      <c r="XDX1" s="20"/>
      <c r="XEH1" s="2"/>
      <c r="XEI1" s="20"/>
      <c r="XEJ1" s="20"/>
      <c r="XEK1" s="20"/>
      <c r="XEM1" s="20"/>
      <c r="XEN1" s="20"/>
      <c r="XEX1" s="2"/>
      <c r="XEY1" s="20"/>
      <c r="XEZ1" s="20"/>
      <c r="XFA1" s="20"/>
      <c r="XFC1" s="20"/>
      <c r="XFD1" s="20"/>
    </row>
    <row r="2" spans="1:1024 1034:2048 2058:3072 3082:4096 4106:5120 5130:6144 6154:7168 7178:8192 8202:9216 9226:10240 10250:11264 11274:12288 12298:13312 13322:14336 14346:15360 15370:16384" x14ac:dyDescent="0.3">
      <c r="G2" t="s">
        <v>130</v>
      </c>
      <c r="I2" t="s">
        <v>131</v>
      </c>
      <c r="J2" s="2" t="s">
        <v>38</v>
      </c>
      <c r="K2" s="3" t="s">
        <v>74</v>
      </c>
      <c r="L2" s="3" t="s">
        <v>75</v>
      </c>
      <c r="M2" t="s">
        <v>76</v>
      </c>
      <c r="O2" t="s">
        <v>77</v>
      </c>
      <c r="P2" t="s">
        <v>78</v>
      </c>
      <c r="R2" t="s">
        <v>77</v>
      </c>
      <c r="S2" t="s">
        <v>134</v>
      </c>
      <c r="V2" s="14"/>
      <c r="Z2" s="2"/>
      <c r="AA2" s="3"/>
      <c r="AB2" s="3"/>
      <c r="AP2" s="2"/>
      <c r="AQ2" s="3"/>
      <c r="AR2" s="3"/>
      <c r="BF2" s="2"/>
      <c r="BG2" s="3"/>
      <c r="BH2" s="3"/>
      <c r="BV2" s="2"/>
      <c r="BW2" s="3"/>
      <c r="BX2" s="3"/>
      <c r="CL2" s="2"/>
      <c r="CM2" s="3"/>
      <c r="CN2" s="3"/>
      <c r="DB2" s="2"/>
      <c r="DC2" s="3"/>
      <c r="DD2" s="3"/>
      <c r="DR2" s="2"/>
      <c r="DS2" s="3"/>
      <c r="DT2" s="3"/>
      <c r="EH2" s="2"/>
      <c r="EI2" s="3"/>
      <c r="EJ2" s="3"/>
      <c r="EX2" s="2"/>
      <c r="EY2" s="3"/>
      <c r="EZ2" s="3"/>
      <c r="FN2" s="2"/>
      <c r="FO2" s="3"/>
      <c r="FP2" s="3"/>
      <c r="GD2" s="2"/>
      <c r="GE2" s="3"/>
      <c r="GF2" s="3"/>
      <c r="GT2" s="2"/>
      <c r="GU2" s="3"/>
      <c r="GV2" s="3"/>
      <c r="HJ2" s="2"/>
      <c r="HK2" s="3"/>
      <c r="HL2" s="3"/>
      <c r="HZ2" s="2"/>
      <c r="IA2" s="3"/>
      <c r="IB2" s="3"/>
      <c r="IP2" s="2"/>
      <c r="IQ2" s="3"/>
      <c r="IR2" s="3"/>
      <c r="JF2" s="2"/>
      <c r="JG2" s="3"/>
      <c r="JH2" s="3"/>
      <c r="JV2" s="2"/>
      <c r="JW2" s="3"/>
      <c r="JX2" s="3"/>
      <c r="KL2" s="2"/>
      <c r="KM2" s="3"/>
      <c r="KN2" s="3"/>
      <c r="LB2" s="2"/>
      <c r="LC2" s="3"/>
      <c r="LD2" s="3"/>
      <c r="LR2" s="2"/>
      <c r="LS2" s="3"/>
      <c r="LT2" s="3"/>
      <c r="MH2" s="2"/>
      <c r="MI2" s="3"/>
      <c r="MJ2" s="3"/>
      <c r="MX2" s="2"/>
      <c r="MY2" s="3"/>
      <c r="MZ2" s="3"/>
      <c r="NN2" s="2"/>
      <c r="NO2" s="3"/>
      <c r="NP2" s="3"/>
      <c r="OD2" s="2"/>
      <c r="OE2" s="3"/>
      <c r="OF2" s="3"/>
      <c r="OT2" s="2"/>
      <c r="OU2" s="3"/>
      <c r="OV2" s="3"/>
      <c r="PJ2" s="2"/>
      <c r="PK2" s="3"/>
      <c r="PL2" s="3"/>
      <c r="PZ2" s="2"/>
      <c r="QA2" s="3"/>
      <c r="QB2" s="3"/>
      <c r="QP2" s="2"/>
      <c r="QQ2" s="3"/>
      <c r="QR2" s="3"/>
      <c r="RF2" s="2"/>
      <c r="RG2" s="3"/>
      <c r="RH2" s="3"/>
      <c r="RV2" s="2"/>
      <c r="RW2" s="3"/>
      <c r="RX2" s="3"/>
      <c r="SL2" s="2"/>
      <c r="SM2" s="3"/>
      <c r="SN2" s="3"/>
      <c r="TB2" s="2"/>
      <c r="TC2" s="3"/>
      <c r="TD2" s="3"/>
      <c r="TR2" s="2"/>
      <c r="TS2" s="3"/>
      <c r="TT2" s="3"/>
      <c r="UH2" s="2"/>
      <c r="UI2" s="3"/>
      <c r="UJ2" s="3"/>
      <c r="UX2" s="2"/>
      <c r="UY2" s="3"/>
      <c r="UZ2" s="3"/>
      <c r="VN2" s="2"/>
      <c r="VO2" s="3"/>
      <c r="VP2" s="3"/>
      <c r="WD2" s="2"/>
      <c r="WE2" s="3"/>
      <c r="WF2" s="3"/>
      <c r="WT2" s="2"/>
      <c r="WU2" s="3"/>
      <c r="WV2" s="3"/>
      <c r="XJ2" s="2"/>
      <c r="XK2" s="3"/>
      <c r="XL2" s="3"/>
      <c r="XZ2" s="2"/>
      <c r="YA2" s="3"/>
      <c r="YB2" s="3"/>
      <c r="YP2" s="2"/>
      <c r="YQ2" s="3"/>
      <c r="YR2" s="3"/>
      <c r="ZF2" s="2"/>
      <c r="ZG2" s="3"/>
      <c r="ZH2" s="3"/>
      <c r="ZV2" s="2"/>
      <c r="ZW2" s="3"/>
      <c r="ZX2" s="3"/>
      <c r="AAL2" s="2"/>
      <c r="AAM2" s="3"/>
      <c r="AAN2" s="3"/>
      <c r="ABB2" s="2"/>
      <c r="ABC2" s="3"/>
      <c r="ABD2" s="3"/>
      <c r="ABR2" s="2"/>
      <c r="ABS2" s="3"/>
      <c r="ABT2" s="3"/>
      <c r="ACH2" s="2"/>
      <c r="ACI2" s="3"/>
      <c r="ACJ2" s="3"/>
      <c r="ACX2" s="2"/>
      <c r="ACY2" s="3"/>
      <c r="ACZ2" s="3"/>
      <c r="ADN2" s="2"/>
      <c r="ADO2" s="3"/>
      <c r="ADP2" s="3"/>
      <c r="AED2" s="2"/>
      <c r="AEE2" s="3"/>
      <c r="AEF2" s="3"/>
      <c r="AET2" s="2"/>
      <c r="AEU2" s="3"/>
      <c r="AEV2" s="3"/>
      <c r="AFJ2" s="2"/>
      <c r="AFK2" s="3"/>
      <c r="AFL2" s="3"/>
      <c r="AFZ2" s="2"/>
      <c r="AGA2" s="3"/>
      <c r="AGB2" s="3"/>
      <c r="AGP2" s="2"/>
      <c r="AGQ2" s="3"/>
      <c r="AGR2" s="3"/>
      <c r="AHF2" s="2"/>
      <c r="AHG2" s="3"/>
      <c r="AHH2" s="3"/>
      <c r="AHV2" s="2"/>
      <c r="AHW2" s="3"/>
      <c r="AHX2" s="3"/>
      <c r="AIL2" s="2"/>
      <c r="AIM2" s="3"/>
      <c r="AIN2" s="3"/>
      <c r="AJB2" s="2"/>
      <c r="AJC2" s="3"/>
      <c r="AJD2" s="3"/>
      <c r="AJR2" s="2"/>
      <c r="AJS2" s="3"/>
      <c r="AJT2" s="3"/>
      <c r="AKH2" s="2"/>
      <c r="AKI2" s="3"/>
      <c r="AKJ2" s="3"/>
      <c r="AKX2" s="2"/>
      <c r="AKY2" s="3"/>
      <c r="AKZ2" s="3"/>
      <c r="ALN2" s="2"/>
      <c r="ALO2" s="3"/>
      <c r="ALP2" s="3"/>
      <c r="AMD2" s="2"/>
      <c r="AME2" s="3"/>
      <c r="AMF2" s="3"/>
      <c r="AMT2" s="2"/>
      <c r="AMU2" s="3"/>
      <c r="AMV2" s="3"/>
      <c r="ANJ2" s="2"/>
      <c r="ANK2" s="3"/>
      <c r="ANL2" s="3"/>
      <c r="ANZ2" s="2"/>
      <c r="AOA2" s="3"/>
      <c r="AOB2" s="3"/>
      <c r="AOP2" s="2"/>
      <c r="AOQ2" s="3"/>
      <c r="AOR2" s="3"/>
      <c r="APF2" s="2"/>
      <c r="APG2" s="3"/>
      <c r="APH2" s="3"/>
      <c r="APV2" s="2"/>
      <c r="APW2" s="3"/>
      <c r="APX2" s="3"/>
      <c r="AQL2" s="2"/>
      <c r="AQM2" s="3"/>
      <c r="AQN2" s="3"/>
      <c r="ARB2" s="2"/>
      <c r="ARC2" s="3"/>
      <c r="ARD2" s="3"/>
      <c r="ARR2" s="2"/>
      <c r="ARS2" s="3"/>
      <c r="ART2" s="3"/>
      <c r="ASH2" s="2"/>
      <c r="ASI2" s="3"/>
      <c r="ASJ2" s="3"/>
      <c r="ASX2" s="2"/>
      <c r="ASY2" s="3"/>
      <c r="ASZ2" s="3"/>
      <c r="ATN2" s="2"/>
      <c r="ATO2" s="3"/>
      <c r="ATP2" s="3"/>
      <c r="AUD2" s="2"/>
      <c r="AUE2" s="3"/>
      <c r="AUF2" s="3"/>
      <c r="AUT2" s="2"/>
      <c r="AUU2" s="3"/>
      <c r="AUV2" s="3"/>
      <c r="AVJ2" s="2"/>
      <c r="AVK2" s="3"/>
      <c r="AVL2" s="3"/>
      <c r="AVZ2" s="2"/>
      <c r="AWA2" s="3"/>
      <c r="AWB2" s="3"/>
      <c r="AWP2" s="2"/>
      <c r="AWQ2" s="3"/>
      <c r="AWR2" s="3"/>
      <c r="AXF2" s="2"/>
      <c r="AXG2" s="3"/>
      <c r="AXH2" s="3"/>
      <c r="AXV2" s="2"/>
      <c r="AXW2" s="3"/>
      <c r="AXX2" s="3"/>
      <c r="AYL2" s="2"/>
      <c r="AYM2" s="3"/>
      <c r="AYN2" s="3"/>
      <c r="AZB2" s="2"/>
      <c r="AZC2" s="3"/>
      <c r="AZD2" s="3"/>
      <c r="AZR2" s="2"/>
      <c r="AZS2" s="3"/>
      <c r="AZT2" s="3"/>
      <c r="BAH2" s="2"/>
      <c r="BAI2" s="3"/>
      <c r="BAJ2" s="3"/>
      <c r="BAX2" s="2"/>
      <c r="BAY2" s="3"/>
      <c r="BAZ2" s="3"/>
      <c r="BBN2" s="2"/>
      <c r="BBO2" s="3"/>
      <c r="BBP2" s="3"/>
      <c r="BCD2" s="2"/>
      <c r="BCE2" s="3"/>
      <c r="BCF2" s="3"/>
      <c r="BCT2" s="2"/>
      <c r="BCU2" s="3"/>
      <c r="BCV2" s="3"/>
      <c r="BDJ2" s="2"/>
      <c r="BDK2" s="3"/>
      <c r="BDL2" s="3"/>
      <c r="BDZ2" s="2"/>
      <c r="BEA2" s="3"/>
      <c r="BEB2" s="3"/>
      <c r="BEP2" s="2"/>
      <c r="BEQ2" s="3"/>
      <c r="BER2" s="3"/>
      <c r="BFF2" s="2"/>
      <c r="BFG2" s="3"/>
      <c r="BFH2" s="3"/>
      <c r="BFV2" s="2"/>
      <c r="BFW2" s="3"/>
      <c r="BFX2" s="3"/>
      <c r="BGL2" s="2"/>
      <c r="BGM2" s="3"/>
      <c r="BGN2" s="3"/>
      <c r="BHB2" s="2"/>
      <c r="BHC2" s="3"/>
      <c r="BHD2" s="3"/>
      <c r="BHR2" s="2"/>
      <c r="BHS2" s="3"/>
      <c r="BHT2" s="3"/>
      <c r="BIH2" s="2"/>
      <c r="BII2" s="3"/>
      <c r="BIJ2" s="3"/>
      <c r="BIX2" s="2"/>
      <c r="BIY2" s="3"/>
      <c r="BIZ2" s="3"/>
      <c r="BJN2" s="2"/>
      <c r="BJO2" s="3"/>
      <c r="BJP2" s="3"/>
      <c r="BKD2" s="2"/>
      <c r="BKE2" s="3"/>
      <c r="BKF2" s="3"/>
      <c r="BKT2" s="2"/>
      <c r="BKU2" s="3"/>
      <c r="BKV2" s="3"/>
      <c r="BLJ2" s="2"/>
      <c r="BLK2" s="3"/>
      <c r="BLL2" s="3"/>
      <c r="BLZ2" s="2"/>
      <c r="BMA2" s="3"/>
      <c r="BMB2" s="3"/>
      <c r="BMP2" s="2"/>
      <c r="BMQ2" s="3"/>
      <c r="BMR2" s="3"/>
      <c r="BNF2" s="2"/>
      <c r="BNG2" s="3"/>
      <c r="BNH2" s="3"/>
      <c r="BNV2" s="2"/>
      <c r="BNW2" s="3"/>
      <c r="BNX2" s="3"/>
      <c r="BOL2" s="2"/>
      <c r="BOM2" s="3"/>
      <c r="BON2" s="3"/>
      <c r="BPB2" s="2"/>
      <c r="BPC2" s="3"/>
      <c r="BPD2" s="3"/>
      <c r="BPR2" s="2"/>
      <c r="BPS2" s="3"/>
      <c r="BPT2" s="3"/>
      <c r="BQH2" s="2"/>
      <c r="BQI2" s="3"/>
      <c r="BQJ2" s="3"/>
      <c r="BQX2" s="2"/>
      <c r="BQY2" s="3"/>
      <c r="BQZ2" s="3"/>
      <c r="BRN2" s="2"/>
      <c r="BRO2" s="3"/>
      <c r="BRP2" s="3"/>
      <c r="BSD2" s="2"/>
      <c r="BSE2" s="3"/>
      <c r="BSF2" s="3"/>
      <c r="BST2" s="2"/>
      <c r="BSU2" s="3"/>
      <c r="BSV2" s="3"/>
      <c r="BTJ2" s="2"/>
      <c r="BTK2" s="3"/>
      <c r="BTL2" s="3"/>
      <c r="BTZ2" s="2"/>
      <c r="BUA2" s="3"/>
      <c r="BUB2" s="3"/>
      <c r="BUP2" s="2"/>
      <c r="BUQ2" s="3"/>
      <c r="BUR2" s="3"/>
      <c r="BVF2" s="2"/>
      <c r="BVG2" s="3"/>
      <c r="BVH2" s="3"/>
      <c r="BVV2" s="2"/>
      <c r="BVW2" s="3"/>
      <c r="BVX2" s="3"/>
      <c r="BWL2" s="2"/>
      <c r="BWM2" s="3"/>
      <c r="BWN2" s="3"/>
      <c r="BXB2" s="2"/>
      <c r="BXC2" s="3"/>
      <c r="BXD2" s="3"/>
      <c r="BXR2" s="2"/>
      <c r="BXS2" s="3"/>
      <c r="BXT2" s="3"/>
      <c r="BYH2" s="2"/>
      <c r="BYI2" s="3"/>
      <c r="BYJ2" s="3"/>
      <c r="BYX2" s="2"/>
      <c r="BYY2" s="3"/>
      <c r="BYZ2" s="3"/>
      <c r="BZN2" s="2"/>
      <c r="BZO2" s="3"/>
      <c r="BZP2" s="3"/>
      <c r="CAD2" s="2"/>
      <c r="CAE2" s="3"/>
      <c r="CAF2" s="3"/>
      <c r="CAT2" s="2"/>
      <c r="CAU2" s="3"/>
      <c r="CAV2" s="3"/>
      <c r="CBJ2" s="2"/>
      <c r="CBK2" s="3"/>
      <c r="CBL2" s="3"/>
      <c r="CBZ2" s="2"/>
      <c r="CCA2" s="3"/>
      <c r="CCB2" s="3"/>
      <c r="CCP2" s="2"/>
      <c r="CCQ2" s="3"/>
      <c r="CCR2" s="3"/>
      <c r="CDF2" s="2"/>
      <c r="CDG2" s="3"/>
      <c r="CDH2" s="3"/>
      <c r="CDV2" s="2"/>
      <c r="CDW2" s="3"/>
      <c r="CDX2" s="3"/>
      <c r="CEL2" s="2"/>
      <c r="CEM2" s="3"/>
      <c r="CEN2" s="3"/>
      <c r="CFB2" s="2"/>
      <c r="CFC2" s="3"/>
      <c r="CFD2" s="3"/>
      <c r="CFR2" s="2"/>
      <c r="CFS2" s="3"/>
      <c r="CFT2" s="3"/>
      <c r="CGH2" s="2"/>
      <c r="CGI2" s="3"/>
      <c r="CGJ2" s="3"/>
      <c r="CGX2" s="2"/>
      <c r="CGY2" s="3"/>
      <c r="CGZ2" s="3"/>
      <c r="CHN2" s="2"/>
      <c r="CHO2" s="3"/>
      <c r="CHP2" s="3"/>
      <c r="CID2" s="2"/>
      <c r="CIE2" s="3"/>
      <c r="CIF2" s="3"/>
      <c r="CIT2" s="2"/>
      <c r="CIU2" s="3"/>
      <c r="CIV2" s="3"/>
      <c r="CJJ2" s="2"/>
      <c r="CJK2" s="3"/>
      <c r="CJL2" s="3"/>
      <c r="CJZ2" s="2"/>
      <c r="CKA2" s="3"/>
      <c r="CKB2" s="3"/>
      <c r="CKP2" s="2"/>
      <c r="CKQ2" s="3"/>
      <c r="CKR2" s="3"/>
      <c r="CLF2" s="2"/>
      <c r="CLG2" s="3"/>
      <c r="CLH2" s="3"/>
      <c r="CLV2" s="2"/>
      <c r="CLW2" s="3"/>
      <c r="CLX2" s="3"/>
      <c r="CML2" s="2"/>
      <c r="CMM2" s="3"/>
      <c r="CMN2" s="3"/>
      <c r="CNB2" s="2"/>
      <c r="CNC2" s="3"/>
      <c r="CND2" s="3"/>
      <c r="CNR2" s="2"/>
      <c r="CNS2" s="3"/>
      <c r="CNT2" s="3"/>
      <c r="COH2" s="2"/>
      <c r="COI2" s="3"/>
      <c r="COJ2" s="3"/>
      <c r="COX2" s="2"/>
      <c r="COY2" s="3"/>
      <c r="COZ2" s="3"/>
      <c r="CPN2" s="2"/>
      <c r="CPO2" s="3"/>
      <c r="CPP2" s="3"/>
      <c r="CQD2" s="2"/>
      <c r="CQE2" s="3"/>
      <c r="CQF2" s="3"/>
      <c r="CQT2" s="2"/>
      <c r="CQU2" s="3"/>
      <c r="CQV2" s="3"/>
      <c r="CRJ2" s="2"/>
      <c r="CRK2" s="3"/>
      <c r="CRL2" s="3"/>
      <c r="CRZ2" s="2"/>
      <c r="CSA2" s="3"/>
      <c r="CSB2" s="3"/>
      <c r="CSP2" s="2"/>
      <c r="CSQ2" s="3"/>
      <c r="CSR2" s="3"/>
      <c r="CTF2" s="2"/>
      <c r="CTG2" s="3"/>
      <c r="CTH2" s="3"/>
      <c r="CTV2" s="2"/>
      <c r="CTW2" s="3"/>
      <c r="CTX2" s="3"/>
      <c r="CUL2" s="2"/>
      <c r="CUM2" s="3"/>
      <c r="CUN2" s="3"/>
      <c r="CVB2" s="2"/>
      <c r="CVC2" s="3"/>
      <c r="CVD2" s="3"/>
      <c r="CVR2" s="2"/>
      <c r="CVS2" s="3"/>
      <c r="CVT2" s="3"/>
      <c r="CWH2" s="2"/>
      <c r="CWI2" s="3"/>
      <c r="CWJ2" s="3"/>
      <c r="CWX2" s="2"/>
      <c r="CWY2" s="3"/>
      <c r="CWZ2" s="3"/>
      <c r="CXN2" s="2"/>
      <c r="CXO2" s="3"/>
      <c r="CXP2" s="3"/>
      <c r="CYD2" s="2"/>
      <c r="CYE2" s="3"/>
      <c r="CYF2" s="3"/>
      <c r="CYT2" s="2"/>
      <c r="CYU2" s="3"/>
      <c r="CYV2" s="3"/>
      <c r="CZJ2" s="2"/>
      <c r="CZK2" s="3"/>
      <c r="CZL2" s="3"/>
      <c r="CZZ2" s="2"/>
      <c r="DAA2" s="3"/>
      <c r="DAB2" s="3"/>
      <c r="DAP2" s="2"/>
      <c r="DAQ2" s="3"/>
      <c r="DAR2" s="3"/>
      <c r="DBF2" s="2"/>
      <c r="DBG2" s="3"/>
      <c r="DBH2" s="3"/>
      <c r="DBV2" s="2"/>
      <c r="DBW2" s="3"/>
      <c r="DBX2" s="3"/>
      <c r="DCL2" s="2"/>
      <c r="DCM2" s="3"/>
      <c r="DCN2" s="3"/>
      <c r="DDB2" s="2"/>
      <c r="DDC2" s="3"/>
      <c r="DDD2" s="3"/>
      <c r="DDR2" s="2"/>
      <c r="DDS2" s="3"/>
      <c r="DDT2" s="3"/>
      <c r="DEH2" s="2"/>
      <c r="DEI2" s="3"/>
      <c r="DEJ2" s="3"/>
      <c r="DEX2" s="2"/>
      <c r="DEY2" s="3"/>
      <c r="DEZ2" s="3"/>
      <c r="DFN2" s="2"/>
      <c r="DFO2" s="3"/>
      <c r="DFP2" s="3"/>
      <c r="DGD2" s="2"/>
      <c r="DGE2" s="3"/>
      <c r="DGF2" s="3"/>
      <c r="DGT2" s="2"/>
      <c r="DGU2" s="3"/>
      <c r="DGV2" s="3"/>
      <c r="DHJ2" s="2"/>
      <c r="DHK2" s="3"/>
      <c r="DHL2" s="3"/>
      <c r="DHZ2" s="2"/>
      <c r="DIA2" s="3"/>
      <c r="DIB2" s="3"/>
      <c r="DIP2" s="2"/>
      <c r="DIQ2" s="3"/>
      <c r="DIR2" s="3"/>
      <c r="DJF2" s="2"/>
      <c r="DJG2" s="3"/>
      <c r="DJH2" s="3"/>
      <c r="DJV2" s="2"/>
      <c r="DJW2" s="3"/>
      <c r="DJX2" s="3"/>
      <c r="DKL2" s="2"/>
      <c r="DKM2" s="3"/>
      <c r="DKN2" s="3"/>
      <c r="DLB2" s="2"/>
      <c r="DLC2" s="3"/>
      <c r="DLD2" s="3"/>
      <c r="DLR2" s="2"/>
      <c r="DLS2" s="3"/>
      <c r="DLT2" s="3"/>
      <c r="DMH2" s="2"/>
      <c r="DMI2" s="3"/>
      <c r="DMJ2" s="3"/>
      <c r="DMX2" s="2"/>
      <c r="DMY2" s="3"/>
      <c r="DMZ2" s="3"/>
      <c r="DNN2" s="2"/>
      <c r="DNO2" s="3"/>
      <c r="DNP2" s="3"/>
      <c r="DOD2" s="2"/>
      <c r="DOE2" s="3"/>
      <c r="DOF2" s="3"/>
      <c r="DOT2" s="2"/>
      <c r="DOU2" s="3"/>
      <c r="DOV2" s="3"/>
      <c r="DPJ2" s="2"/>
      <c r="DPK2" s="3"/>
      <c r="DPL2" s="3"/>
      <c r="DPZ2" s="2"/>
      <c r="DQA2" s="3"/>
      <c r="DQB2" s="3"/>
      <c r="DQP2" s="2"/>
      <c r="DQQ2" s="3"/>
      <c r="DQR2" s="3"/>
      <c r="DRF2" s="2"/>
      <c r="DRG2" s="3"/>
      <c r="DRH2" s="3"/>
      <c r="DRV2" s="2"/>
      <c r="DRW2" s="3"/>
      <c r="DRX2" s="3"/>
      <c r="DSL2" s="2"/>
      <c r="DSM2" s="3"/>
      <c r="DSN2" s="3"/>
      <c r="DTB2" s="2"/>
      <c r="DTC2" s="3"/>
      <c r="DTD2" s="3"/>
      <c r="DTR2" s="2"/>
      <c r="DTS2" s="3"/>
      <c r="DTT2" s="3"/>
      <c r="DUH2" s="2"/>
      <c r="DUI2" s="3"/>
      <c r="DUJ2" s="3"/>
      <c r="DUX2" s="2"/>
      <c r="DUY2" s="3"/>
      <c r="DUZ2" s="3"/>
      <c r="DVN2" s="2"/>
      <c r="DVO2" s="3"/>
      <c r="DVP2" s="3"/>
      <c r="DWD2" s="2"/>
      <c r="DWE2" s="3"/>
      <c r="DWF2" s="3"/>
      <c r="DWT2" s="2"/>
      <c r="DWU2" s="3"/>
      <c r="DWV2" s="3"/>
      <c r="DXJ2" s="2"/>
      <c r="DXK2" s="3"/>
      <c r="DXL2" s="3"/>
      <c r="DXZ2" s="2"/>
      <c r="DYA2" s="3"/>
      <c r="DYB2" s="3"/>
      <c r="DYP2" s="2"/>
      <c r="DYQ2" s="3"/>
      <c r="DYR2" s="3"/>
      <c r="DZF2" s="2"/>
      <c r="DZG2" s="3"/>
      <c r="DZH2" s="3"/>
      <c r="DZV2" s="2"/>
      <c r="DZW2" s="3"/>
      <c r="DZX2" s="3"/>
      <c r="EAL2" s="2"/>
      <c r="EAM2" s="3"/>
      <c r="EAN2" s="3"/>
      <c r="EBB2" s="2"/>
      <c r="EBC2" s="3"/>
      <c r="EBD2" s="3"/>
      <c r="EBR2" s="2"/>
      <c r="EBS2" s="3"/>
      <c r="EBT2" s="3"/>
      <c r="ECH2" s="2"/>
      <c r="ECI2" s="3"/>
      <c r="ECJ2" s="3"/>
      <c r="ECX2" s="2"/>
      <c r="ECY2" s="3"/>
      <c r="ECZ2" s="3"/>
      <c r="EDN2" s="2"/>
      <c r="EDO2" s="3"/>
      <c r="EDP2" s="3"/>
      <c r="EED2" s="2"/>
      <c r="EEE2" s="3"/>
      <c r="EEF2" s="3"/>
      <c r="EET2" s="2"/>
      <c r="EEU2" s="3"/>
      <c r="EEV2" s="3"/>
      <c r="EFJ2" s="2"/>
      <c r="EFK2" s="3"/>
      <c r="EFL2" s="3"/>
      <c r="EFZ2" s="2"/>
      <c r="EGA2" s="3"/>
      <c r="EGB2" s="3"/>
      <c r="EGP2" s="2"/>
      <c r="EGQ2" s="3"/>
      <c r="EGR2" s="3"/>
      <c r="EHF2" s="2"/>
      <c r="EHG2" s="3"/>
      <c r="EHH2" s="3"/>
      <c r="EHV2" s="2"/>
      <c r="EHW2" s="3"/>
      <c r="EHX2" s="3"/>
      <c r="EIL2" s="2"/>
      <c r="EIM2" s="3"/>
      <c r="EIN2" s="3"/>
      <c r="EJB2" s="2"/>
      <c r="EJC2" s="3"/>
      <c r="EJD2" s="3"/>
      <c r="EJR2" s="2"/>
      <c r="EJS2" s="3"/>
      <c r="EJT2" s="3"/>
      <c r="EKH2" s="2"/>
      <c r="EKI2" s="3"/>
      <c r="EKJ2" s="3"/>
      <c r="EKX2" s="2"/>
      <c r="EKY2" s="3"/>
      <c r="EKZ2" s="3"/>
      <c r="ELN2" s="2"/>
      <c r="ELO2" s="3"/>
      <c r="ELP2" s="3"/>
      <c r="EMD2" s="2"/>
      <c r="EME2" s="3"/>
      <c r="EMF2" s="3"/>
      <c r="EMT2" s="2"/>
      <c r="EMU2" s="3"/>
      <c r="EMV2" s="3"/>
      <c r="ENJ2" s="2"/>
      <c r="ENK2" s="3"/>
      <c r="ENL2" s="3"/>
      <c r="ENZ2" s="2"/>
      <c r="EOA2" s="3"/>
      <c r="EOB2" s="3"/>
      <c r="EOP2" s="2"/>
      <c r="EOQ2" s="3"/>
      <c r="EOR2" s="3"/>
      <c r="EPF2" s="2"/>
      <c r="EPG2" s="3"/>
      <c r="EPH2" s="3"/>
      <c r="EPV2" s="2"/>
      <c r="EPW2" s="3"/>
      <c r="EPX2" s="3"/>
      <c r="EQL2" s="2"/>
      <c r="EQM2" s="3"/>
      <c r="EQN2" s="3"/>
      <c r="ERB2" s="2"/>
      <c r="ERC2" s="3"/>
      <c r="ERD2" s="3"/>
      <c r="ERR2" s="2"/>
      <c r="ERS2" s="3"/>
      <c r="ERT2" s="3"/>
      <c r="ESH2" s="2"/>
      <c r="ESI2" s="3"/>
      <c r="ESJ2" s="3"/>
      <c r="ESX2" s="2"/>
      <c r="ESY2" s="3"/>
      <c r="ESZ2" s="3"/>
      <c r="ETN2" s="2"/>
      <c r="ETO2" s="3"/>
      <c r="ETP2" s="3"/>
      <c r="EUD2" s="2"/>
      <c r="EUE2" s="3"/>
      <c r="EUF2" s="3"/>
      <c r="EUT2" s="2"/>
      <c r="EUU2" s="3"/>
      <c r="EUV2" s="3"/>
      <c r="EVJ2" s="2"/>
      <c r="EVK2" s="3"/>
      <c r="EVL2" s="3"/>
      <c r="EVZ2" s="2"/>
      <c r="EWA2" s="3"/>
      <c r="EWB2" s="3"/>
      <c r="EWP2" s="2"/>
      <c r="EWQ2" s="3"/>
      <c r="EWR2" s="3"/>
      <c r="EXF2" s="2"/>
      <c r="EXG2" s="3"/>
      <c r="EXH2" s="3"/>
      <c r="EXV2" s="2"/>
      <c r="EXW2" s="3"/>
      <c r="EXX2" s="3"/>
      <c r="EYL2" s="2"/>
      <c r="EYM2" s="3"/>
      <c r="EYN2" s="3"/>
      <c r="EZB2" s="2"/>
      <c r="EZC2" s="3"/>
      <c r="EZD2" s="3"/>
      <c r="EZR2" s="2"/>
      <c r="EZS2" s="3"/>
      <c r="EZT2" s="3"/>
      <c r="FAH2" s="2"/>
      <c r="FAI2" s="3"/>
      <c r="FAJ2" s="3"/>
      <c r="FAX2" s="2"/>
      <c r="FAY2" s="3"/>
      <c r="FAZ2" s="3"/>
      <c r="FBN2" s="2"/>
      <c r="FBO2" s="3"/>
      <c r="FBP2" s="3"/>
      <c r="FCD2" s="2"/>
      <c r="FCE2" s="3"/>
      <c r="FCF2" s="3"/>
      <c r="FCT2" s="2"/>
      <c r="FCU2" s="3"/>
      <c r="FCV2" s="3"/>
      <c r="FDJ2" s="2"/>
      <c r="FDK2" s="3"/>
      <c r="FDL2" s="3"/>
      <c r="FDZ2" s="2"/>
      <c r="FEA2" s="3"/>
      <c r="FEB2" s="3"/>
      <c r="FEP2" s="2"/>
      <c r="FEQ2" s="3"/>
      <c r="FER2" s="3"/>
      <c r="FFF2" s="2"/>
      <c r="FFG2" s="3"/>
      <c r="FFH2" s="3"/>
      <c r="FFV2" s="2"/>
      <c r="FFW2" s="3"/>
      <c r="FFX2" s="3"/>
      <c r="FGL2" s="2"/>
      <c r="FGM2" s="3"/>
      <c r="FGN2" s="3"/>
      <c r="FHB2" s="2"/>
      <c r="FHC2" s="3"/>
      <c r="FHD2" s="3"/>
      <c r="FHR2" s="2"/>
      <c r="FHS2" s="3"/>
      <c r="FHT2" s="3"/>
      <c r="FIH2" s="2"/>
      <c r="FII2" s="3"/>
      <c r="FIJ2" s="3"/>
      <c r="FIX2" s="2"/>
      <c r="FIY2" s="3"/>
      <c r="FIZ2" s="3"/>
      <c r="FJN2" s="2"/>
      <c r="FJO2" s="3"/>
      <c r="FJP2" s="3"/>
      <c r="FKD2" s="2"/>
      <c r="FKE2" s="3"/>
      <c r="FKF2" s="3"/>
      <c r="FKT2" s="2"/>
      <c r="FKU2" s="3"/>
      <c r="FKV2" s="3"/>
      <c r="FLJ2" s="2"/>
      <c r="FLK2" s="3"/>
      <c r="FLL2" s="3"/>
      <c r="FLZ2" s="2"/>
      <c r="FMA2" s="3"/>
      <c r="FMB2" s="3"/>
      <c r="FMP2" s="2"/>
      <c r="FMQ2" s="3"/>
      <c r="FMR2" s="3"/>
      <c r="FNF2" s="2"/>
      <c r="FNG2" s="3"/>
      <c r="FNH2" s="3"/>
      <c r="FNV2" s="2"/>
      <c r="FNW2" s="3"/>
      <c r="FNX2" s="3"/>
      <c r="FOL2" s="2"/>
      <c r="FOM2" s="3"/>
      <c r="FON2" s="3"/>
      <c r="FPB2" s="2"/>
      <c r="FPC2" s="3"/>
      <c r="FPD2" s="3"/>
      <c r="FPR2" s="2"/>
      <c r="FPS2" s="3"/>
      <c r="FPT2" s="3"/>
      <c r="FQH2" s="2"/>
      <c r="FQI2" s="3"/>
      <c r="FQJ2" s="3"/>
      <c r="FQX2" s="2"/>
      <c r="FQY2" s="3"/>
      <c r="FQZ2" s="3"/>
      <c r="FRN2" s="2"/>
      <c r="FRO2" s="3"/>
      <c r="FRP2" s="3"/>
      <c r="FSD2" s="2"/>
      <c r="FSE2" s="3"/>
      <c r="FSF2" s="3"/>
      <c r="FST2" s="2"/>
      <c r="FSU2" s="3"/>
      <c r="FSV2" s="3"/>
      <c r="FTJ2" s="2"/>
      <c r="FTK2" s="3"/>
      <c r="FTL2" s="3"/>
      <c r="FTZ2" s="2"/>
      <c r="FUA2" s="3"/>
      <c r="FUB2" s="3"/>
      <c r="FUP2" s="2"/>
      <c r="FUQ2" s="3"/>
      <c r="FUR2" s="3"/>
      <c r="FVF2" s="2"/>
      <c r="FVG2" s="3"/>
      <c r="FVH2" s="3"/>
      <c r="FVV2" s="2"/>
      <c r="FVW2" s="3"/>
      <c r="FVX2" s="3"/>
      <c r="FWL2" s="2"/>
      <c r="FWM2" s="3"/>
      <c r="FWN2" s="3"/>
      <c r="FXB2" s="2"/>
      <c r="FXC2" s="3"/>
      <c r="FXD2" s="3"/>
      <c r="FXR2" s="2"/>
      <c r="FXS2" s="3"/>
      <c r="FXT2" s="3"/>
      <c r="FYH2" s="2"/>
      <c r="FYI2" s="3"/>
      <c r="FYJ2" s="3"/>
      <c r="FYX2" s="2"/>
      <c r="FYY2" s="3"/>
      <c r="FYZ2" s="3"/>
      <c r="FZN2" s="2"/>
      <c r="FZO2" s="3"/>
      <c r="FZP2" s="3"/>
      <c r="GAD2" s="2"/>
      <c r="GAE2" s="3"/>
      <c r="GAF2" s="3"/>
      <c r="GAT2" s="2"/>
      <c r="GAU2" s="3"/>
      <c r="GAV2" s="3"/>
      <c r="GBJ2" s="2"/>
      <c r="GBK2" s="3"/>
      <c r="GBL2" s="3"/>
      <c r="GBZ2" s="2"/>
      <c r="GCA2" s="3"/>
      <c r="GCB2" s="3"/>
      <c r="GCP2" s="2"/>
      <c r="GCQ2" s="3"/>
      <c r="GCR2" s="3"/>
      <c r="GDF2" s="2"/>
      <c r="GDG2" s="3"/>
      <c r="GDH2" s="3"/>
      <c r="GDV2" s="2"/>
      <c r="GDW2" s="3"/>
      <c r="GDX2" s="3"/>
      <c r="GEL2" s="2"/>
      <c r="GEM2" s="3"/>
      <c r="GEN2" s="3"/>
      <c r="GFB2" s="2"/>
      <c r="GFC2" s="3"/>
      <c r="GFD2" s="3"/>
      <c r="GFR2" s="2"/>
      <c r="GFS2" s="3"/>
      <c r="GFT2" s="3"/>
      <c r="GGH2" s="2"/>
      <c r="GGI2" s="3"/>
      <c r="GGJ2" s="3"/>
      <c r="GGX2" s="2"/>
      <c r="GGY2" s="3"/>
      <c r="GGZ2" s="3"/>
      <c r="GHN2" s="2"/>
      <c r="GHO2" s="3"/>
      <c r="GHP2" s="3"/>
      <c r="GID2" s="2"/>
      <c r="GIE2" s="3"/>
      <c r="GIF2" s="3"/>
      <c r="GIT2" s="2"/>
      <c r="GIU2" s="3"/>
      <c r="GIV2" s="3"/>
      <c r="GJJ2" s="2"/>
      <c r="GJK2" s="3"/>
      <c r="GJL2" s="3"/>
      <c r="GJZ2" s="2"/>
      <c r="GKA2" s="3"/>
      <c r="GKB2" s="3"/>
      <c r="GKP2" s="2"/>
      <c r="GKQ2" s="3"/>
      <c r="GKR2" s="3"/>
      <c r="GLF2" s="2"/>
      <c r="GLG2" s="3"/>
      <c r="GLH2" s="3"/>
      <c r="GLV2" s="2"/>
      <c r="GLW2" s="3"/>
      <c r="GLX2" s="3"/>
      <c r="GML2" s="2"/>
      <c r="GMM2" s="3"/>
      <c r="GMN2" s="3"/>
      <c r="GNB2" s="2"/>
      <c r="GNC2" s="3"/>
      <c r="GND2" s="3"/>
      <c r="GNR2" s="2"/>
      <c r="GNS2" s="3"/>
      <c r="GNT2" s="3"/>
      <c r="GOH2" s="2"/>
      <c r="GOI2" s="3"/>
      <c r="GOJ2" s="3"/>
      <c r="GOX2" s="2"/>
      <c r="GOY2" s="3"/>
      <c r="GOZ2" s="3"/>
      <c r="GPN2" s="2"/>
      <c r="GPO2" s="3"/>
      <c r="GPP2" s="3"/>
      <c r="GQD2" s="2"/>
      <c r="GQE2" s="3"/>
      <c r="GQF2" s="3"/>
      <c r="GQT2" s="2"/>
      <c r="GQU2" s="3"/>
      <c r="GQV2" s="3"/>
      <c r="GRJ2" s="2"/>
      <c r="GRK2" s="3"/>
      <c r="GRL2" s="3"/>
      <c r="GRZ2" s="2"/>
      <c r="GSA2" s="3"/>
      <c r="GSB2" s="3"/>
      <c r="GSP2" s="2"/>
      <c r="GSQ2" s="3"/>
      <c r="GSR2" s="3"/>
      <c r="GTF2" s="2"/>
      <c r="GTG2" s="3"/>
      <c r="GTH2" s="3"/>
      <c r="GTV2" s="2"/>
      <c r="GTW2" s="3"/>
      <c r="GTX2" s="3"/>
      <c r="GUL2" s="2"/>
      <c r="GUM2" s="3"/>
      <c r="GUN2" s="3"/>
      <c r="GVB2" s="2"/>
      <c r="GVC2" s="3"/>
      <c r="GVD2" s="3"/>
      <c r="GVR2" s="2"/>
      <c r="GVS2" s="3"/>
      <c r="GVT2" s="3"/>
      <c r="GWH2" s="2"/>
      <c r="GWI2" s="3"/>
      <c r="GWJ2" s="3"/>
      <c r="GWX2" s="2"/>
      <c r="GWY2" s="3"/>
      <c r="GWZ2" s="3"/>
      <c r="GXN2" s="2"/>
      <c r="GXO2" s="3"/>
      <c r="GXP2" s="3"/>
      <c r="GYD2" s="2"/>
      <c r="GYE2" s="3"/>
      <c r="GYF2" s="3"/>
      <c r="GYT2" s="2"/>
      <c r="GYU2" s="3"/>
      <c r="GYV2" s="3"/>
      <c r="GZJ2" s="2"/>
      <c r="GZK2" s="3"/>
      <c r="GZL2" s="3"/>
      <c r="GZZ2" s="2"/>
      <c r="HAA2" s="3"/>
      <c r="HAB2" s="3"/>
      <c r="HAP2" s="2"/>
      <c r="HAQ2" s="3"/>
      <c r="HAR2" s="3"/>
      <c r="HBF2" s="2"/>
      <c r="HBG2" s="3"/>
      <c r="HBH2" s="3"/>
      <c r="HBV2" s="2"/>
      <c r="HBW2" s="3"/>
      <c r="HBX2" s="3"/>
      <c r="HCL2" s="2"/>
      <c r="HCM2" s="3"/>
      <c r="HCN2" s="3"/>
      <c r="HDB2" s="2"/>
      <c r="HDC2" s="3"/>
      <c r="HDD2" s="3"/>
      <c r="HDR2" s="2"/>
      <c r="HDS2" s="3"/>
      <c r="HDT2" s="3"/>
      <c r="HEH2" s="2"/>
      <c r="HEI2" s="3"/>
      <c r="HEJ2" s="3"/>
      <c r="HEX2" s="2"/>
      <c r="HEY2" s="3"/>
      <c r="HEZ2" s="3"/>
      <c r="HFN2" s="2"/>
      <c r="HFO2" s="3"/>
      <c r="HFP2" s="3"/>
      <c r="HGD2" s="2"/>
      <c r="HGE2" s="3"/>
      <c r="HGF2" s="3"/>
      <c r="HGT2" s="2"/>
      <c r="HGU2" s="3"/>
      <c r="HGV2" s="3"/>
      <c r="HHJ2" s="2"/>
      <c r="HHK2" s="3"/>
      <c r="HHL2" s="3"/>
      <c r="HHZ2" s="2"/>
      <c r="HIA2" s="3"/>
      <c r="HIB2" s="3"/>
      <c r="HIP2" s="2"/>
      <c r="HIQ2" s="3"/>
      <c r="HIR2" s="3"/>
      <c r="HJF2" s="2"/>
      <c r="HJG2" s="3"/>
      <c r="HJH2" s="3"/>
      <c r="HJV2" s="2"/>
      <c r="HJW2" s="3"/>
      <c r="HJX2" s="3"/>
      <c r="HKL2" s="2"/>
      <c r="HKM2" s="3"/>
      <c r="HKN2" s="3"/>
      <c r="HLB2" s="2"/>
      <c r="HLC2" s="3"/>
      <c r="HLD2" s="3"/>
      <c r="HLR2" s="2"/>
      <c r="HLS2" s="3"/>
      <c r="HLT2" s="3"/>
      <c r="HMH2" s="2"/>
      <c r="HMI2" s="3"/>
      <c r="HMJ2" s="3"/>
      <c r="HMX2" s="2"/>
      <c r="HMY2" s="3"/>
      <c r="HMZ2" s="3"/>
      <c r="HNN2" s="2"/>
      <c r="HNO2" s="3"/>
      <c r="HNP2" s="3"/>
      <c r="HOD2" s="2"/>
      <c r="HOE2" s="3"/>
      <c r="HOF2" s="3"/>
      <c r="HOT2" s="2"/>
      <c r="HOU2" s="3"/>
      <c r="HOV2" s="3"/>
      <c r="HPJ2" s="2"/>
      <c r="HPK2" s="3"/>
      <c r="HPL2" s="3"/>
      <c r="HPZ2" s="2"/>
      <c r="HQA2" s="3"/>
      <c r="HQB2" s="3"/>
      <c r="HQP2" s="2"/>
      <c r="HQQ2" s="3"/>
      <c r="HQR2" s="3"/>
      <c r="HRF2" s="2"/>
      <c r="HRG2" s="3"/>
      <c r="HRH2" s="3"/>
      <c r="HRV2" s="2"/>
      <c r="HRW2" s="3"/>
      <c r="HRX2" s="3"/>
      <c r="HSL2" s="2"/>
      <c r="HSM2" s="3"/>
      <c r="HSN2" s="3"/>
      <c r="HTB2" s="2"/>
      <c r="HTC2" s="3"/>
      <c r="HTD2" s="3"/>
      <c r="HTR2" s="2"/>
      <c r="HTS2" s="3"/>
      <c r="HTT2" s="3"/>
      <c r="HUH2" s="2"/>
      <c r="HUI2" s="3"/>
      <c r="HUJ2" s="3"/>
      <c r="HUX2" s="2"/>
      <c r="HUY2" s="3"/>
      <c r="HUZ2" s="3"/>
      <c r="HVN2" s="2"/>
      <c r="HVO2" s="3"/>
      <c r="HVP2" s="3"/>
      <c r="HWD2" s="2"/>
      <c r="HWE2" s="3"/>
      <c r="HWF2" s="3"/>
      <c r="HWT2" s="2"/>
      <c r="HWU2" s="3"/>
      <c r="HWV2" s="3"/>
      <c r="HXJ2" s="2"/>
      <c r="HXK2" s="3"/>
      <c r="HXL2" s="3"/>
      <c r="HXZ2" s="2"/>
      <c r="HYA2" s="3"/>
      <c r="HYB2" s="3"/>
      <c r="HYP2" s="2"/>
      <c r="HYQ2" s="3"/>
      <c r="HYR2" s="3"/>
      <c r="HZF2" s="2"/>
      <c r="HZG2" s="3"/>
      <c r="HZH2" s="3"/>
      <c r="HZV2" s="2"/>
      <c r="HZW2" s="3"/>
      <c r="HZX2" s="3"/>
      <c r="IAL2" s="2"/>
      <c r="IAM2" s="3"/>
      <c r="IAN2" s="3"/>
      <c r="IBB2" s="2"/>
      <c r="IBC2" s="3"/>
      <c r="IBD2" s="3"/>
      <c r="IBR2" s="2"/>
      <c r="IBS2" s="3"/>
      <c r="IBT2" s="3"/>
      <c r="ICH2" s="2"/>
      <c r="ICI2" s="3"/>
      <c r="ICJ2" s="3"/>
      <c r="ICX2" s="2"/>
      <c r="ICY2" s="3"/>
      <c r="ICZ2" s="3"/>
      <c r="IDN2" s="2"/>
      <c r="IDO2" s="3"/>
      <c r="IDP2" s="3"/>
      <c r="IED2" s="2"/>
      <c r="IEE2" s="3"/>
      <c r="IEF2" s="3"/>
      <c r="IET2" s="2"/>
      <c r="IEU2" s="3"/>
      <c r="IEV2" s="3"/>
      <c r="IFJ2" s="2"/>
      <c r="IFK2" s="3"/>
      <c r="IFL2" s="3"/>
      <c r="IFZ2" s="2"/>
      <c r="IGA2" s="3"/>
      <c r="IGB2" s="3"/>
      <c r="IGP2" s="2"/>
      <c r="IGQ2" s="3"/>
      <c r="IGR2" s="3"/>
      <c r="IHF2" s="2"/>
      <c r="IHG2" s="3"/>
      <c r="IHH2" s="3"/>
      <c r="IHV2" s="2"/>
      <c r="IHW2" s="3"/>
      <c r="IHX2" s="3"/>
      <c r="IIL2" s="2"/>
      <c r="IIM2" s="3"/>
      <c r="IIN2" s="3"/>
      <c r="IJB2" s="2"/>
      <c r="IJC2" s="3"/>
      <c r="IJD2" s="3"/>
      <c r="IJR2" s="2"/>
      <c r="IJS2" s="3"/>
      <c r="IJT2" s="3"/>
      <c r="IKH2" s="2"/>
      <c r="IKI2" s="3"/>
      <c r="IKJ2" s="3"/>
      <c r="IKX2" s="2"/>
      <c r="IKY2" s="3"/>
      <c r="IKZ2" s="3"/>
      <c r="ILN2" s="2"/>
      <c r="ILO2" s="3"/>
      <c r="ILP2" s="3"/>
      <c r="IMD2" s="2"/>
      <c r="IME2" s="3"/>
      <c r="IMF2" s="3"/>
      <c r="IMT2" s="2"/>
      <c r="IMU2" s="3"/>
      <c r="IMV2" s="3"/>
      <c r="INJ2" s="2"/>
      <c r="INK2" s="3"/>
      <c r="INL2" s="3"/>
      <c r="INZ2" s="2"/>
      <c r="IOA2" s="3"/>
      <c r="IOB2" s="3"/>
      <c r="IOP2" s="2"/>
      <c r="IOQ2" s="3"/>
      <c r="IOR2" s="3"/>
      <c r="IPF2" s="2"/>
      <c r="IPG2" s="3"/>
      <c r="IPH2" s="3"/>
      <c r="IPV2" s="2"/>
      <c r="IPW2" s="3"/>
      <c r="IPX2" s="3"/>
      <c r="IQL2" s="2"/>
      <c r="IQM2" s="3"/>
      <c r="IQN2" s="3"/>
      <c r="IRB2" s="2"/>
      <c r="IRC2" s="3"/>
      <c r="IRD2" s="3"/>
      <c r="IRR2" s="2"/>
      <c r="IRS2" s="3"/>
      <c r="IRT2" s="3"/>
      <c r="ISH2" s="2"/>
      <c r="ISI2" s="3"/>
      <c r="ISJ2" s="3"/>
      <c r="ISX2" s="2"/>
      <c r="ISY2" s="3"/>
      <c r="ISZ2" s="3"/>
      <c r="ITN2" s="2"/>
      <c r="ITO2" s="3"/>
      <c r="ITP2" s="3"/>
      <c r="IUD2" s="2"/>
      <c r="IUE2" s="3"/>
      <c r="IUF2" s="3"/>
      <c r="IUT2" s="2"/>
      <c r="IUU2" s="3"/>
      <c r="IUV2" s="3"/>
      <c r="IVJ2" s="2"/>
      <c r="IVK2" s="3"/>
      <c r="IVL2" s="3"/>
      <c r="IVZ2" s="2"/>
      <c r="IWA2" s="3"/>
      <c r="IWB2" s="3"/>
      <c r="IWP2" s="2"/>
      <c r="IWQ2" s="3"/>
      <c r="IWR2" s="3"/>
      <c r="IXF2" s="2"/>
      <c r="IXG2" s="3"/>
      <c r="IXH2" s="3"/>
      <c r="IXV2" s="2"/>
      <c r="IXW2" s="3"/>
      <c r="IXX2" s="3"/>
      <c r="IYL2" s="2"/>
      <c r="IYM2" s="3"/>
      <c r="IYN2" s="3"/>
      <c r="IZB2" s="2"/>
      <c r="IZC2" s="3"/>
      <c r="IZD2" s="3"/>
      <c r="IZR2" s="2"/>
      <c r="IZS2" s="3"/>
      <c r="IZT2" s="3"/>
      <c r="JAH2" s="2"/>
      <c r="JAI2" s="3"/>
      <c r="JAJ2" s="3"/>
      <c r="JAX2" s="2"/>
      <c r="JAY2" s="3"/>
      <c r="JAZ2" s="3"/>
      <c r="JBN2" s="2"/>
      <c r="JBO2" s="3"/>
      <c r="JBP2" s="3"/>
      <c r="JCD2" s="2"/>
      <c r="JCE2" s="3"/>
      <c r="JCF2" s="3"/>
      <c r="JCT2" s="2"/>
      <c r="JCU2" s="3"/>
      <c r="JCV2" s="3"/>
      <c r="JDJ2" s="2"/>
      <c r="JDK2" s="3"/>
      <c r="JDL2" s="3"/>
      <c r="JDZ2" s="2"/>
      <c r="JEA2" s="3"/>
      <c r="JEB2" s="3"/>
      <c r="JEP2" s="2"/>
      <c r="JEQ2" s="3"/>
      <c r="JER2" s="3"/>
      <c r="JFF2" s="2"/>
      <c r="JFG2" s="3"/>
      <c r="JFH2" s="3"/>
      <c r="JFV2" s="2"/>
      <c r="JFW2" s="3"/>
      <c r="JFX2" s="3"/>
      <c r="JGL2" s="2"/>
      <c r="JGM2" s="3"/>
      <c r="JGN2" s="3"/>
      <c r="JHB2" s="2"/>
      <c r="JHC2" s="3"/>
      <c r="JHD2" s="3"/>
      <c r="JHR2" s="2"/>
      <c r="JHS2" s="3"/>
      <c r="JHT2" s="3"/>
      <c r="JIH2" s="2"/>
      <c r="JII2" s="3"/>
      <c r="JIJ2" s="3"/>
      <c r="JIX2" s="2"/>
      <c r="JIY2" s="3"/>
      <c r="JIZ2" s="3"/>
      <c r="JJN2" s="2"/>
      <c r="JJO2" s="3"/>
      <c r="JJP2" s="3"/>
      <c r="JKD2" s="2"/>
      <c r="JKE2" s="3"/>
      <c r="JKF2" s="3"/>
      <c r="JKT2" s="2"/>
      <c r="JKU2" s="3"/>
      <c r="JKV2" s="3"/>
      <c r="JLJ2" s="2"/>
      <c r="JLK2" s="3"/>
      <c r="JLL2" s="3"/>
      <c r="JLZ2" s="2"/>
      <c r="JMA2" s="3"/>
      <c r="JMB2" s="3"/>
      <c r="JMP2" s="2"/>
      <c r="JMQ2" s="3"/>
      <c r="JMR2" s="3"/>
      <c r="JNF2" s="2"/>
      <c r="JNG2" s="3"/>
      <c r="JNH2" s="3"/>
      <c r="JNV2" s="2"/>
      <c r="JNW2" s="3"/>
      <c r="JNX2" s="3"/>
      <c r="JOL2" s="2"/>
      <c r="JOM2" s="3"/>
      <c r="JON2" s="3"/>
      <c r="JPB2" s="2"/>
      <c r="JPC2" s="3"/>
      <c r="JPD2" s="3"/>
      <c r="JPR2" s="2"/>
      <c r="JPS2" s="3"/>
      <c r="JPT2" s="3"/>
      <c r="JQH2" s="2"/>
      <c r="JQI2" s="3"/>
      <c r="JQJ2" s="3"/>
      <c r="JQX2" s="2"/>
      <c r="JQY2" s="3"/>
      <c r="JQZ2" s="3"/>
      <c r="JRN2" s="2"/>
      <c r="JRO2" s="3"/>
      <c r="JRP2" s="3"/>
      <c r="JSD2" s="2"/>
      <c r="JSE2" s="3"/>
      <c r="JSF2" s="3"/>
      <c r="JST2" s="2"/>
      <c r="JSU2" s="3"/>
      <c r="JSV2" s="3"/>
      <c r="JTJ2" s="2"/>
      <c r="JTK2" s="3"/>
      <c r="JTL2" s="3"/>
      <c r="JTZ2" s="2"/>
      <c r="JUA2" s="3"/>
      <c r="JUB2" s="3"/>
      <c r="JUP2" s="2"/>
      <c r="JUQ2" s="3"/>
      <c r="JUR2" s="3"/>
      <c r="JVF2" s="2"/>
      <c r="JVG2" s="3"/>
      <c r="JVH2" s="3"/>
      <c r="JVV2" s="2"/>
      <c r="JVW2" s="3"/>
      <c r="JVX2" s="3"/>
      <c r="JWL2" s="2"/>
      <c r="JWM2" s="3"/>
      <c r="JWN2" s="3"/>
      <c r="JXB2" s="2"/>
      <c r="JXC2" s="3"/>
      <c r="JXD2" s="3"/>
      <c r="JXR2" s="2"/>
      <c r="JXS2" s="3"/>
      <c r="JXT2" s="3"/>
      <c r="JYH2" s="2"/>
      <c r="JYI2" s="3"/>
      <c r="JYJ2" s="3"/>
      <c r="JYX2" s="2"/>
      <c r="JYY2" s="3"/>
      <c r="JYZ2" s="3"/>
      <c r="JZN2" s="2"/>
      <c r="JZO2" s="3"/>
      <c r="JZP2" s="3"/>
      <c r="KAD2" s="2"/>
      <c r="KAE2" s="3"/>
      <c r="KAF2" s="3"/>
      <c r="KAT2" s="2"/>
      <c r="KAU2" s="3"/>
      <c r="KAV2" s="3"/>
      <c r="KBJ2" s="2"/>
      <c r="KBK2" s="3"/>
      <c r="KBL2" s="3"/>
      <c r="KBZ2" s="2"/>
      <c r="KCA2" s="3"/>
      <c r="KCB2" s="3"/>
      <c r="KCP2" s="2"/>
      <c r="KCQ2" s="3"/>
      <c r="KCR2" s="3"/>
      <c r="KDF2" s="2"/>
      <c r="KDG2" s="3"/>
      <c r="KDH2" s="3"/>
      <c r="KDV2" s="2"/>
      <c r="KDW2" s="3"/>
      <c r="KDX2" s="3"/>
      <c r="KEL2" s="2"/>
      <c r="KEM2" s="3"/>
      <c r="KEN2" s="3"/>
      <c r="KFB2" s="2"/>
      <c r="KFC2" s="3"/>
      <c r="KFD2" s="3"/>
      <c r="KFR2" s="2"/>
      <c r="KFS2" s="3"/>
      <c r="KFT2" s="3"/>
      <c r="KGH2" s="2"/>
      <c r="KGI2" s="3"/>
      <c r="KGJ2" s="3"/>
      <c r="KGX2" s="2"/>
      <c r="KGY2" s="3"/>
      <c r="KGZ2" s="3"/>
      <c r="KHN2" s="2"/>
      <c r="KHO2" s="3"/>
      <c r="KHP2" s="3"/>
      <c r="KID2" s="2"/>
      <c r="KIE2" s="3"/>
      <c r="KIF2" s="3"/>
      <c r="KIT2" s="2"/>
      <c r="KIU2" s="3"/>
      <c r="KIV2" s="3"/>
      <c r="KJJ2" s="2"/>
      <c r="KJK2" s="3"/>
      <c r="KJL2" s="3"/>
      <c r="KJZ2" s="2"/>
      <c r="KKA2" s="3"/>
      <c r="KKB2" s="3"/>
      <c r="KKP2" s="2"/>
      <c r="KKQ2" s="3"/>
      <c r="KKR2" s="3"/>
      <c r="KLF2" s="2"/>
      <c r="KLG2" s="3"/>
      <c r="KLH2" s="3"/>
      <c r="KLV2" s="2"/>
      <c r="KLW2" s="3"/>
      <c r="KLX2" s="3"/>
      <c r="KML2" s="2"/>
      <c r="KMM2" s="3"/>
      <c r="KMN2" s="3"/>
      <c r="KNB2" s="2"/>
      <c r="KNC2" s="3"/>
      <c r="KND2" s="3"/>
      <c r="KNR2" s="2"/>
      <c r="KNS2" s="3"/>
      <c r="KNT2" s="3"/>
      <c r="KOH2" s="2"/>
      <c r="KOI2" s="3"/>
      <c r="KOJ2" s="3"/>
      <c r="KOX2" s="2"/>
      <c r="KOY2" s="3"/>
      <c r="KOZ2" s="3"/>
      <c r="KPN2" s="2"/>
      <c r="KPO2" s="3"/>
      <c r="KPP2" s="3"/>
      <c r="KQD2" s="2"/>
      <c r="KQE2" s="3"/>
      <c r="KQF2" s="3"/>
      <c r="KQT2" s="2"/>
      <c r="KQU2" s="3"/>
      <c r="KQV2" s="3"/>
      <c r="KRJ2" s="2"/>
      <c r="KRK2" s="3"/>
      <c r="KRL2" s="3"/>
      <c r="KRZ2" s="2"/>
      <c r="KSA2" s="3"/>
      <c r="KSB2" s="3"/>
      <c r="KSP2" s="2"/>
      <c r="KSQ2" s="3"/>
      <c r="KSR2" s="3"/>
      <c r="KTF2" s="2"/>
      <c r="KTG2" s="3"/>
      <c r="KTH2" s="3"/>
      <c r="KTV2" s="2"/>
      <c r="KTW2" s="3"/>
      <c r="KTX2" s="3"/>
      <c r="KUL2" s="2"/>
      <c r="KUM2" s="3"/>
      <c r="KUN2" s="3"/>
      <c r="KVB2" s="2"/>
      <c r="KVC2" s="3"/>
      <c r="KVD2" s="3"/>
      <c r="KVR2" s="2"/>
      <c r="KVS2" s="3"/>
      <c r="KVT2" s="3"/>
      <c r="KWH2" s="2"/>
      <c r="KWI2" s="3"/>
      <c r="KWJ2" s="3"/>
      <c r="KWX2" s="2"/>
      <c r="KWY2" s="3"/>
      <c r="KWZ2" s="3"/>
      <c r="KXN2" s="2"/>
      <c r="KXO2" s="3"/>
      <c r="KXP2" s="3"/>
      <c r="KYD2" s="2"/>
      <c r="KYE2" s="3"/>
      <c r="KYF2" s="3"/>
      <c r="KYT2" s="2"/>
      <c r="KYU2" s="3"/>
      <c r="KYV2" s="3"/>
      <c r="KZJ2" s="2"/>
      <c r="KZK2" s="3"/>
      <c r="KZL2" s="3"/>
      <c r="KZZ2" s="2"/>
      <c r="LAA2" s="3"/>
      <c r="LAB2" s="3"/>
      <c r="LAP2" s="2"/>
      <c r="LAQ2" s="3"/>
      <c r="LAR2" s="3"/>
      <c r="LBF2" s="2"/>
      <c r="LBG2" s="3"/>
      <c r="LBH2" s="3"/>
      <c r="LBV2" s="2"/>
      <c r="LBW2" s="3"/>
      <c r="LBX2" s="3"/>
      <c r="LCL2" s="2"/>
      <c r="LCM2" s="3"/>
      <c r="LCN2" s="3"/>
      <c r="LDB2" s="2"/>
      <c r="LDC2" s="3"/>
      <c r="LDD2" s="3"/>
      <c r="LDR2" s="2"/>
      <c r="LDS2" s="3"/>
      <c r="LDT2" s="3"/>
      <c r="LEH2" s="2"/>
      <c r="LEI2" s="3"/>
      <c r="LEJ2" s="3"/>
      <c r="LEX2" s="2"/>
      <c r="LEY2" s="3"/>
      <c r="LEZ2" s="3"/>
      <c r="LFN2" s="2"/>
      <c r="LFO2" s="3"/>
      <c r="LFP2" s="3"/>
      <c r="LGD2" s="2"/>
      <c r="LGE2" s="3"/>
      <c r="LGF2" s="3"/>
      <c r="LGT2" s="2"/>
      <c r="LGU2" s="3"/>
      <c r="LGV2" s="3"/>
      <c r="LHJ2" s="2"/>
      <c r="LHK2" s="3"/>
      <c r="LHL2" s="3"/>
      <c r="LHZ2" s="2"/>
      <c r="LIA2" s="3"/>
      <c r="LIB2" s="3"/>
      <c r="LIP2" s="2"/>
      <c r="LIQ2" s="3"/>
      <c r="LIR2" s="3"/>
      <c r="LJF2" s="2"/>
      <c r="LJG2" s="3"/>
      <c r="LJH2" s="3"/>
      <c r="LJV2" s="2"/>
      <c r="LJW2" s="3"/>
      <c r="LJX2" s="3"/>
      <c r="LKL2" s="2"/>
      <c r="LKM2" s="3"/>
      <c r="LKN2" s="3"/>
      <c r="LLB2" s="2"/>
      <c r="LLC2" s="3"/>
      <c r="LLD2" s="3"/>
      <c r="LLR2" s="2"/>
      <c r="LLS2" s="3"/>
      <c r="LLT2" s="3"/>
      <c r="LMH2" s="2"/>
      <c r="LMI2" s="3"/>
      <c r="LMJ2" s="3"/>
      <c r="LMX2" s="2"/>
      <c r="LMY2" s="3"/>
      <c r="LMZ2" s="3"/>
      <c r="LNN2" s="2"/>
      <c r="LNO2" s="3"/>
      <c r="LNP2" s="3"/>
      <c r="LOD2" s="2"/>
      <c r="LOE2" s="3"/>
      <c r="LOF2" s="3"/>
      <c r="LOT2" s="2"/>
      <c r="LOU2" s="3"/>
      <c r="LOV2" s="3"/>
      <c r="LPJ2" s="2"/>
      <c r="LPK2" s="3"/>
      <c r="LPL2" s="3"/>
      <c r="LPZ2" s="2"/>
      <c r="LQA2" s="3"/>
      <c r="LQB2" s="3"/>
      <c r="LQP2" s="2"/>
      <c r="LQQ2" s="3"/>
      <c r="LQR2" s="3"/>
      <c r="LRF2" s="2"/>
      <c r="LRG2" s="3"/>
      <c r="LRH2" s="3"/>
      <c r="LRV2" s="2"/>
      <c r="LRW2" s="3"/>
      <c r="LRX2" s="3"/>
      <c r="LSL2" s="2"/>
      <c r="LSM2" s="3"/>
      <c r="LSN2" s="3"/>
      <c r="LTB2" s="2"/>
      <c r="LTC2" s="3"/>
      <c r="LTD2" s="3"/>
      <c r="LTR2" s="2"/>
      <c r="LTS2" s="3"/>
      <c r="LTT2" s="3"/>
      <c r="LUH2" s="2"/>
      <c r="LUI2" s="3"/>
      <c r="LUJ2" s="3"/>
      <c r="LUX2" s="2"/>
      <c r="LUY2" s="3"/>
      <c r="LUZ2" s="3"/>
      <c r="LVN2" s="2"/>
      <c r="LVO2" s="3"/>
      <c r="LVP2" s="3"/>
      <c r="LWD2" s="2"/>
      <c r="LWE2" s="3"/>
      <c r="LWF2" s="3"/>
      <c r="LWT2" s="2"/>
      <c r="LWU2" s="3"/>
      <c r="LWV2" s="3"/>
      <c r="LXJ2" s="2"/>
      <c r="LXK2" s="3"/>
      <c r="LXL2" s="3"/>
      <c r="LXZ2" s="2"/>
      <c r="LYA2" s="3"/>
      <c r="LYB2" s="3"/>
      <c r="LYP2" s="2"/>
      <c r="LYQ2" s="3"/>
      <c r="LYR2" s="3"/>
      <c r="LZF2" s="2"/>
      <c r="LZG2" s="3"/>
      <c r="LZH2" s="3"/>
      <c r="LZV2" s="2"/>
      <c r="LZW2" s="3"/>
      <c r="LZX2" s="3"/>
      <c r="MAL2" s="2"/>
      <c r="MAM2" s="3"/>
      <c r="MAN2" s="3"/>
      <c r="MBB2" s="2"/>
      <c r="MBC2" s="3"/>
      <c r="MBD2" s="3"/>
      <c r="MBR2" s="2"/>
      <c r="MBS2" s="3"/>
      <c r="MBT2" s="3"/>
      <c r="MCH2" s="2"/>
      <c r="MCI2" s="3"/>
      <c r="MCJ2" s="3"/>
      <c r="MCX2" s="2"/>
      <c r="MCY2" s="3"/>
      <c r="MCZ2" s="3"/>
      <c r="MDN2" s="2"/>
      <c r="MDO2" s="3"/>
      <c r="MDP2" s="3"/>
      <c r="MED2" s="2"/>
      <c r="MEE2" s="3"/>
      <c r="MEF2" s="3"/>
      <c r="MET2" s="2"/>
      <c r="MEU2" s="3"/>
      <c r="MEV2" s="3"/>
      <c r="MFJ2" s="2"/>
      <c r="MFK2" s="3"/>
      <c r="MFL2" s="3"/>
      <c r="MFZ2" s="2"/>
      <c r="MGA2" s="3"/>
      <c r="MGB2" s="3"/>
      <c r="MGP2" s="2"/>
      <c r="MGQ2" s="3"/>
      <c r="MGR2" s="3"/>
      <c r="MHF2" s="2"/>
      <c r="MHG2" s="3"/>
      <c r="MHH2" s="3"/>
      <c r="MHV2" s="2"/>
      <c r="MHW2" s="3"/>
      <c r="MHX2" s="3"/>
      <c r="MIL2" s="2"/>
      <c r="MIM2" s="3"/>
      <c r="MIN2" s="3"/>
      <c r="MJB2" s="2"/>
      <c r="MJC2" s="3"/>
      <c r="MJD2" s="3"/>
      <c r="MJR2" s="2"/>
      <c r="MJS2" s="3"/>
      <c r="MJT2" s="3"/>
      <c r="MKH2" s="2"/>
      <c r="MKI2" s="3"/>
      <c r="MKJ2" s="3"/>
      <c r="MKX2" s="2"/>
      <c r="MKY2" s="3"/>
      <c r="MKZ2" s="3"/>
      <c r="MLN2" s="2"/>
      <c r="MLO2" s="3"/>
      <c r="MLP2" s="3"/>
      <c r="MMD2" s="2"/>
      <c r="MME2" s="3"/>
      <c r="MMF2" s="3"/>
      <c r="MMT2" s="2"/>
      <c r="MMU2" s="3"/>
      <c r="MMV2" s="3"/>
      <c r="MNJ2" s="2"/>
      <c r="MNK2" s="3"/>
      <c r="MNL2" s="3"/>
      <c r="MNZ2" s="2"/>
      <c r="MOA2" s="3"/>
      <c r="MOB2" s="3"/>
      <c r="MOP2" s="2"/>
      <c r="MOQ2" s="3"/>
      <c r="MOR2" s="3"/>
      <c r="MPF2" s="2"/>
      <c r="MPG2" s="3"/>
      <c r="MPH2" s="3"/>
      <c r="MPV2" s="2"/>
      <c r="MPW2" s="3"/>
      <c r="MPX2" s="3"/>
      <c r="MQL2" s="2"/>
      <c r="MQM2" s="3"/>
      <c r="MQN2" s="3"/>
      <c r="MRB2" s="2"/>
      <c r="MRC2" s="3"/>
      <c r="MRD2" s="3"/>
      <c r="MRR2" s="2"/>
      <c r="MRS2" s="3"/>
      <c r="MRT2" s="3"/>
      <c r="MSH2" s="2"/>
      <c r="MSI2" s="3"/>
      <c r="MSJ2" s="3"/>
      <c r="MSX2" s="2"/>
      <c r="MSY2" s="3"/>
      <c r="MSZ2" s="3"/>
      <c r="MTN2" s="2"/>
      <c r="MTO2" s="3"/>
      <c r="MTP2" s="3"/>
      <c r="MUD2" s="2"/>
      <c r="MUE2" s="3"/>
      <c r="MUF2" s="3"/>
      <c r="MUT2" s="2"/>
      <c r="MUU2" s="3"/>
      <c r="MUV2" s="3"/>
      <c r="MVJ2" s="2"/>
      <c r="MVK2" s="3"/>
      <c r="MVL2" s="3"/>
      <c r="MVZ2" s="2"/>
      <c r="MWA2" s="3"/>
      <c r="MWB2" s="3"/>
      <c r="MWP2" s="2"/>
      <c r="MWQ2" s="3"/>
      <c r="MWR2" s="3"/>
      <c r="MXF2" s="2"/>
      <c r="MXG2" s="3"/>
      <c r="MXH2" s="3"/>
      <c r="MXV2" s="2"/>
      <c r="MXW2" s="3"/>
      <c r="MXX2" s="3"/>
      <c r="MYL2" s="2"/>
      <c r="MYM2" s="3"/>
      <c r="MYN2" s="3"/>
      <c r="MZB2" s="2"/>
      <c r="MZC2" s="3"/>
      <c r="MZD2" s="3"/>
      <c r="MZR2" s="2"/>
      <c r="MZS2" s="3"/>
      <c r="MZT2" s="3"/>
      <c r="NAH2" s="2"/>
      <c r="NAI2" s="3"/>
      <c r="NAJ2" s="3"/>
      <c r="NAX2" s="2"/>
      <c r="NAY2" s="3"/>
      <c r="NAZ2" s="3"/>
      <c r="NBN2" s="2"/>
      <c r="NBO2" s="3"/>
      <c r="NBP2" s="3"/>
      <c r="NCD2" s="2"/>
      <c r="NCE2" s="3"/>
      <c r="NCF2" s="3"/>
      <c r="NCT2" s="2"/>
      <c r="NCU2" s="3"/>
      <c r="NCV2" s="3"/>
      <c r="NDJ2" s="2"/>
      <c r="NDK2" s="3"/>
      <c r="NDL2" s="3"/>
      <c r="NDZ2" s="2"/>
      <c r="NEA2" s="3"/>
      <c r="NEB2" s="3"/>
      <c r="NEP2" s="2"/>
      <c r="NEQ2" s="3"/>
      <c r="NER2" s="3"/>
      <c r="NFF2" s="2"/>
      <c r="NFG2" s="3"/>
      <c r="NFH2" s="3"/>
      <c r="NFV2" s="2"/>
      <c r="NFW2" s="3"/>
      <c r="NFX2" s="3"/>
      <c r="NGL2" s="2"/>
      <c r="NGM2" s="3"/>
      <c r="NGN2" s="3"/>
      <c r="NHB2" s="2"/>
      <c r="NHC2" s="3"/>
      <c r="NHD2" s="3"/>
      <c r="NHR2" s="2"/>
      <c r="NHS2" s="3"/>
      <c r="NHT2" s="3"/>
      <c r="NIH2" s="2"/>
      <c r="NII2" s="3"/>
      <c r="NIJ2" s="3"/>
      <c r="NIX2" s="2"/>
      <c r="NIY2" s="3"/>
      <c r="NIZ2" s="3"/>
      <c r="NJN2" s="2"/>
      <c r="NJO2" s="3"/>
      <c r="NJP2" s="3"/>
      <c r="NKD2" s="2"/>
      <c r="NKE2" s="3"/>
      <c r="NKF2" s="3"/>
      <c r="NKT2" s="2"/>
      <c r="NKU2" s="3"/>
      <c r="NKV2" s="3"/>
      <c r="NLJ2" s="2"/>
      <c r="NLK2" s="3"/>
      <c r="NLL2" s="3"/>
      <c r="NLZ2" s="2"/>
      <c r="NMA2" s="3"/>
      <c r="NMB2" s="3"/>
      <c r="NMP2" s="2"/>
      <c r="NMQ2" s="3"/>
      <c r="NMR2" s="3"/>
      <c r="NNF2" s="2"/>
      <c r="NNG2" s="3"/>
      <c r="NNH2" s="3"/>
      <c r="NNV2" s="2"/>
      <c r="NNW2" s="3"/>
      <c r="NNX2" s="3"/>
      <c r="NOL2" s="2"/>
      <c r="NOM2" s="3"/>
      <c r="NON2" s="3"/>
      <c r="NPB2" s="2"/>
      <c r="NPC2" s="3"/>
      <c r="NPD2" s="3"/>
      <c r="NPR2" s="2"/>
      <c r="NPS2" s="3"/>
      <c r="NPT2" s="3"/>
      <c r="NQH2" s="2"/>
      <c r="NQI2" s="3"/>
      <c r="NQJ2" s="3"/>
      <c r="NQX2" s="2"/>
      <c r="NQY2" s="3"/>
      <c r="NQZ2" s="3"/>
      <c r="NRN2" s="2"/>
      <c r="NRO2" s="3"/>
      <c r="NRP2" s="3"/>
      <c r="NSD2" s="2"/>
      <c r="NSE2" s="3"/>
      <c r="NSF2" s="3"/>
      <c r="NST2" s="2"/>
      <c r="NSU2" s="3"/>
      <c r="NSV2" s="3"/>
      <c r="NTJ2" s="2"/>
      <c r="NTK2" s="3"/>
      <c r="NTL2" s="3"/>
      <c r="NTZ2" s="2"/>
      <c r="NUA2" s="3"/>
      <c r="NUB2" s="3"/>
      <c r="NUP2" s="2"/>
      <c r="NUQ2" s="3"/>
      <c r="NUR2" s="3"/>
      <c r="NVF2" s="2"/>
      <c r="NVG2" s="3"/>
      <c r="NVH2" s="3"/>
      <c r="NVV2" s="2"/>
      <c r="NVW2" s="3"/>
      <c r="NVX2" s="3"/>
      <c r="NWL2" s="2"/>
      <c r="NWM2" s="3"/>
      <c r="NWN2" s="3"/>
      <c r="NXB2" s="2"/>
      <c r="NXC2" s="3"/>
      <c r="NXD2" s="3"/>
      <c r="NXR2" s="2"/>
      <c r="NXS2" s="3"/>
      <c r="NXT2" s="3"/>
      <c r="NYH2" s="2"/>
      <c r="NYI2" s="3"/>
      <c r="NYJ2" s="3"/>
      <c r="NYX2" s="2"/>
      <c r="NYY2" s="3"/>
      <c r="NYZ2" s="3"/>
      <c r="NZN2" s="2"/>
      <c r="NZO2" s="3"/>
      <c r="NZP2" s="3"/>
      <c r="OAD2" s="2"/>
      <c r="OAE2" s="3"/>
      <c r="OAF2" s="3"/>
      <c r="OAT2" s="2"/>
      <c r="OAU2" s="3"/>
      <c r="OAV2" s="3"/>
      <c r="OBJ2" s="2"/>
      <c r="OBK2" s="3"/>
      <c r="OBL2" s="3"/>
      <c r="OBZ2" s="2"/>
      <c r="OCA2" s="3"/>
      <c r="OCB2" s="3"/>
      <c r="OCP2" s="2"/>
      <c r="OCQ2" s="3"/>
      <c r="OCR2" s="3"/>
      <c r="ODF2" s="2"/>
      <c r="ODG2" s="3"/>
      <c r="ODH2" s="3"/>
      <c r="ODV2" s="2"/>
      <c r="ODW2" s="3"/>
      <c r="ODX2" s="3"/>
      <c r="OEL2" s="2"/>
      <c r="OEM2" s="3"/>
      <c r="OEN2" s="3"/>
      <c r="OFB2" s="2"/>
      <c r="OFC2" s="3"/>
      <c r="OFD2" s="3"/>
      <c r="OFR2" s="2"/>
      <c r="OFS2" s="3"/>
      <c r="OFT2" s="3"/>
      <c r="OGH2" s="2"/>
      <c r="OGI2" s="3"/>
      <c r="OGJ2" s="3"/>
      <c r="OGX2" s="2"/>
      <c r="OGY2" s="3"/>
      <c r="OGZ2" s="3"/>
      <c r="OHN2" s="2"/>
      <c r="OHO2" s="3"/>
      <c r="OHP2" s="3"/>
      <c r="OID2" s="2"/>
      <c r="OIE2" s="3"/>
      <c r="OIF2" s="3"/>
      <c r="OIT2" s="2"/>
      <c r="OIU2" s="3"/>
      <c r="OIV2" s="3"/>
      <c r="OJJ2" s="2"/>
      <c r="OJK2" s="3"/>
      <c r="OJL2" s="3"/>
      <c r="OJZ2" s="2"/>
      <c r="OKA2" s="3"/>
      <c r="OKB2" s="3"/>
      <c r="OKP2" s="2"/>
      <c r="OKQ2" s="3"/>
      <c r="OKR2" s="3"/>
      <c r="OLF2" s="2"/>
      <c r="OLG2" s="3"/>
      <c r="OLH2" s="3"/>
      <c r="OLV2" s="2"/>
      <c r="OLW2" s="3"/>
      <c r="OLX2" s="3"/>
      <c r="OML2" s="2"/>
      <c r="OMM2" s="3"/>
      <c r="OMN2" s="3"/>
      <c r="ONB2" s="2"/>
      <c r="ONC2" s="3"/>
      <c r="OND2" s="3"/>
      <c r="ONR2" s="2"/>
      <c r="ONS2" s="3"/>
      <c r="ONT2" s="3"/>
      <c r="OOH2" s="2"/>
      <c r="OOI2" s="3"/>
      <c r="OOJ2" s="3"/>
      <c r="OOX2" s="2"/>
      <c r="OOY2" s="3"/>
      <c r="OOZ2" s="3"/>
      <c r="OPN2" s="2"/>
      <c r="OPO2" s="3"/>
      <c r="OPP2" s="3"/>
      <c r="OQD2" s="2"/>
      <c r="OQE2" s="3"/>
      <c r="OQF2" s="3"/>
      <c r="OQT2" s="2"/>
      <c r="OQU2" s="3"/>
      <c r="OQV2" s="3"/>
      <c r="ORJ2" s="2"/>
      <c r="ORK2" s="3"/>
      <c r="ORL2" s="3"/>
      <c r="ORZ2" s="2"/>
      <c r="OSA2" s="3"/>
      <c r="OSB2" s="3"/>
      <c r="OSP2" s="2"/>
      <c r="OSQ2" s="3"/>
      <c r="OSR2" s="3"/>
      <c r="OTF2" s="2"/>
      <c r="OTG2" s="3"/>
      <c r="OTH2" s="3"/>
      <c r="OTV2" s="2"/>
      <c r="OTW2" s="3"/>
      <c r="OTX2" s="3"/>
      <c r="OUL2" s="2"/>
      <c r="OUM2" s="3"/>
      <c r="OUN2" s="3"/>
      <c r="OVB2" s="2"/>
      <c r="OVC2" s="3"/>
      <c r="OVD2" s="3"/>
      <c r="OVR2" s="2"/>
      <c r="OVS2" s="3"/>
      <c r="OVT2" s="3"/>
      <c r="OWH2" s="2"/>
      <c r="OWI2" s="3"/>
      <c r="OWJ2" s="3"/>
      <c r="OWX2" s="2"/>
      <c r="OWY2" s="3"/>
      <c r="OWZ2" s="3"/>
      <c r="OXN2" s="2"/>
      <c r="OXO2" s="3"/>
      <c r="OXP2" s="3"/>
      <c r="OYD2" s="2"/>
      <c r="OYE2" s="3"/>
      <c r="OYF2" s="3"/>
      <c r="OYT2" s="2"/>
      <c r="OYU2" s="3"/>
      <c r="OYV2" s="3"/>
      <c r="OZJ2" s="2"/>
      <c r="OZK2" s="3"/>
      <c r="OZL2" s="3"/>
      <c r="OZZ2" s="2"/>
      <c r="PAA2" s="3"/>
      <c r="PAB2" s="3"/>
      <c r="PAP2" s="2"/>
      <c r="PAQ2" s="3"/>
      <c r="PAR2" s="3"/>
      <c r="PBF2" s="2"/>
      <c r="PBG2" s="3"/>
      <c r="PBH2" s="3"/>
      <c r="PBV2" s="2"/>
      <c r="PBW2" s="3"/>
      <c r="PBX2" s="3"/>
      <c r="PCL2" s="2"/>
      <c r="PCM2" s="3"/>
      <c r="PCN2" s="3"/>
      <c r="PDB2" s="2"/>
      <c r="PDC2" s="3"/>
      <c r="PDD2" s="3"/>
      <c r="PDR2" s="2"/>
      <c r="PDS2" s="3"/>
      <c r="PDT2" s="3"/>
      <c r="PEH2" s="2"/>
      <c r="PEI2" s="3"/>
      <c r="PEJ2" s="3"/>
      <c r="PEX2" s="2"/>
      <c r="PEY2" s="3"/>
      <c r="PEZ2" s="3"/>
      <c r="PFN2" s="2"/>
      <c r="PFO2" s="3"/>
      <c r="PFP2" s="3"/>
      <c r="PGD2" s="2"/>
      <c r="PGE2" s="3"/>
      <c r="PGF2" s="3"/>
      <c r="PGT2" s="2"/>
      <c r="PGU2" s="3"/>
      <c r="PGV2" s="3"/>
      <c r="PHJ2" s="2"/>
      <c r="PHK2" s="3"/>
      <c r="PHL2" s="3"/>
      <c r="PHZ2" s="2"/>
      <c r="PIA2" s="3"/>
      <c r="PIB2" s="3"/>
      <c r="PIP2" s="2"/>
      <c r="PIQ2" s="3"/>
      <c r="PIR2" s="3"/>
      <c r="PJF2" s="2"/>
      <c r="PJG2" s="3"/>
      <c r="PJH2" s="3"/>
      <c r="PJV2" s="2"/>
      <c r="PJW2" s="3"/>
      <c r="PJX2" s="3"/>
      <c r="PKL2" s="2"/>
      <c r="PKM2" s="3"/>
      <c r="PKN2" s="3"/>
      <c r="PLB2" s="2"/>
      <c r="PLC2" s="3"/>
      <c r="PLD2" s="3"/>
      <c r="PLR2" s="2"/>
      <c r="PLS2" s="3"/>
      <c r="PLT2" s="3"/>
      <c r="PMH2" s="2"/>
      <c r="PMI2" s="3"/>
      <c r="PMJ2" s="3"/>
      <c r="PMX2" s="2"/>
      <c r="PMY2" s="3"/>
      <c r="PMZ2" s="3"/>
      <c r="PNN2" s="2"/>
      <c r="PNO2" s="3"/>
      <c r="PNP2" s="3"/>
      <c r="POD2" s="2"/>
      <c r="POE2" s="3"/>
      <c r="POF2" s="3"/>
      <c r="POT2" s="2"/>
      <c r="POU2" s="3"/>
      <c r="POV2" s="3"/>
      <c r="PPJ2" s="2"/>
      <c r="PPK2" s="3"/>
      <c r="PPL2" s="3"/>
      <c r="PPZ2" s="2"/>
      <c r="PQA2" s="3"/>
      <c r="PQB2" s="3"/>
      <c r="PQP2" s="2"/>
      <c r="PQQ2" s="3"/>
      <c r="PQR2" s="3"/>
      <c r="PRF2" s="2"/>
      <c r="PRG2" s="3"/>
      <c r="PRH2" s="3"/>
      <c r="PRV2" s="2"/>
      <c r="PRW2" s="3"/>
      <c r="PRX2" s="3"/>
      <c r="PSL2" s="2"/>
      <c r="PSM2" s="3"/>
      <c r="PSN2" s="3"/>
      <c r="PTB2" s="2"/>
      <c r="PTC2" s="3"/>
      <c r="PTD2" s="3"/>
      <c r="PTR2" s="2"/>
      <c r="PTS2" s="3"/>
      <c r="PTT2" s="3"/>
      <c r="PUH2" s="2"/>
      <c r="PUI2" s="3"/>
      <c r="PUJ2" s="3"/>
      <c r="PUX2" s="2"/>
      <c r="PUY2" s="3"/>
      <c r="PUZ2" s="3"/>
      <c r="PVN2" s="2"/>
      <c r="PVO2" s="3"/>
      <c r="PVP2" s="3"/>
      <c r="PWD2" s="2"/>
      <c r="PWE2" s="3"/>
      <c r="PWF2" s="3"/>
      <c r="PWT2" s="2"/>
      <c r="PWU2" s="3"/>
      <c r="PWV2" s="3"/>
      <c r="PXJ2" s="2"/>
      <c r="PXK2" s="3"/>
      <c r="PXL2" s="3"/>
      <c r="PXZ2" s="2"/>
      <c r="PYA2" s="3"/>
      <c r="PYB2" s="3"/>
      <c r="PYP2" s="2"/>
      <c r="PYQ2" s="3"/>
      <c r="PYR2" s="3"/>
      <c r="PZF2" s="2"/>
      <c r="PZG2" s="3"/>
      <c r="PZH2" s="3"/>
      <c r="PZV2" s="2"/>
      <c r="PZW2" s="3"/>
      <c r="PZX2" s="3"/>
      <c r="QAL2" s="2"/>
      <c r="QAM2" s="3"/>
      <c r="QAN2" s="3"/>
      <c r="QBB2" s="2"/>
      <c r="QBC2" s="3"/>
      <c r="QBD2" s="3"/>
      <c r="QBR2" s="2"/>
      <c r="QBS2" s="3"/>
      <c r="QBT2" s="3"/>
      <c r="QCH2" s="2"/>
      <c r="QCI2" s="3"/>
      <c r="QCJ2" s="3"/>
      <c r="QCX2" s="2"/>
      <c r="QCY2" s="3"/>
      <c r="QCZ2" s="3"/>
      <c r="QDN2" s="2"/>
      <c r="QDO2" s="3"/>
      <c r="QDP2" s="3"/>
      <c r="QED2" s="2"/>
      <c r="QEE2" s="3"/>
      <c r="QEF2" s="3"/>
      <c r="QET2" s="2"/>
      <c r="QEU2" s="3"/>
      <c r="QEV2" s="3"/>
      <c r="QFJ2" s="2"/>
      <c r="QFK2" s="3"/>
      <c r="QFL2" s="3"/>
      <c r="QFZ2" s="2"/>
      <c r="QGA2" s="3"/>
      <c r="QGB2" s="3"/>
      <c r="QGP2" s="2"/>
      <c r="QGQ2" s="3"/>
      <c r="QGR2" s="3"/>
      <c r="QHF2" s="2"/>
      <c r="QHG2" s="3"/>
      <c r="QHH2" s="3"/>
      <c r="QHV2" s="2"/>
      <c r="QHW2" s="3"/>
      <c r="QHX2" s="3"/>
      <c r="QIL2" s="2"/>
      <c r="QIM2" s="3"/>
      <c r="QIN2" s="3"/>
      <c r="QJB2" s="2"/>
      <c r="QJC2" s="3"/>
      <c r="QJD2" s="3"/>
      <c r="QJR2" s="2"/>
      <c r="QJS2" s="3"/>
      <c r="QJT2" s="3"/>
      <c r="QKH2" s="2"/>
      <c r="QKI2" s="3"/>
      <c r="QKJ2" s="3"/>
      <c r="QKX2" s="2"/>
      <c r="QKY2" s="3"/>
      <c r="QKZ2" s="3"/>
      <c r="QLN2" s="2"/>
      <c r="QLO2" s="3"/>
      <c r="QLP2" s="3"/>
      <c r="QMD2" s="2"/>
      <c r="QME2" s="3"/>
      <c r="QMF2" s="3"/>
      <c r="QMT2" s="2"/>
      <c r="QMU2" s="3"/>
      <c r="QMV2" s="3"/>
      <c r="QNJ2" s="2"/>
      <c r="QNK2" s="3"/>
      <c r="QNL2" s="3"/>
      <c r="QNZ2" s="2"/>
      <c r="QOA2" s="3"/>
      <c r="QOB2" s="3"/>
      <c r="QOP2" s="2"/>
      <c r="QOQ2" s="3"/>
      <c r="QOR2" s="3"/>
      <c r="QPF2" s="2"/>
      <c r="QPG2" s="3"/>
      <c r="QPH2" s="3"/>
      <c r="QPV2" s="2"/>
      <c r="QPW2" s="3"/>
      <c r="QPX2" s="3"/>
      <c r="QQL2" s="2"/>
      <c r="QQM2" s="3"/>
      <c r="QQN2" s="3"/>
      <c r="QRB2" s="2"/>
      <c r="QRC2" s="3"/>
      <c r="QRD2" s="3"/>
      <c r="QRR2" s="2"/>
      <c r="QRS2" s="3"/>
      <c r="QRT2" s="3"/>
      <c r="QSH2" s="2"/>
      <c r="QSI2" s="3"/>
      <c r="QSJ2" s="3"/>
      <c r="QSX2" s="2"/>
      <c r="QSY2" s="3"/>
      <c r="QSZ2" s="3"/>
      <c r="QTN2" s="2"/>
      <c r="QTO2" s="3"/>
      <c r="QTP2" s="3"/>
      <c r="QUD2" s="2"/>
      <c r="QUE2" s="3"/>
      <c r="QUF2" s="3"/>
      <c r="QUT2" s="2"/>
      <c r="QUU2" s="3"/>
      <c r="QUV2" s="3"/>
      <c r="QVJ2" s="2"/>
      <c r="QVK2" s="3"/>
      <c r="QVL2" s="3"/>
      <c r="QVZ2" s="2"/>
      <c r="QWA2" s="3"/>
      <c r="QWB2" s="3"/>
      <c r="QWP2" s="2"/>
      <c r="QWQ2" s="3"/>
      <c r="QWR2" s="3"/>
      <c r="QXF2" s="2"/>
      <c r="QXG2" s="3"/>
      <c r="QXH2" s="3"/>
      <c r="QXV2" s="2"/>
      <c r="QXW2" s="3"/>
      <c r="QXX2" s="3"/>
      <c r="QYL2" s="2"/>
      <c r="QYM2" s="3"/>
      <c r="QYN2" s="3"/>
      <c r="QZB2" s="2"/>
      <c r="QZC2" s="3"/>
      <c r="QZD2" s="3"/>
      <c r="QZR2" s="2"/>
      <c r="QZS2" s="3"/>
      <c r="QZT2" s="3"/>
      <c r="RAH2" s="2"/>
      <c r="RAI2" s="3"/>
      <c r="RAJ2" s="3"/>
      <c r="RAX2" s="2"/>
      <c r="RAY2" s="3"/>
      <c r="RAZ2" s="3"/>
      <c r="RBN2" s="2"/>
      <c r="RBO2" s="3"/>
      <c r="RBP2" s="3"/>
      <c r="RCD2" s="2"/>
      <c r="RCE2" s="3"/>
      <c r="RCF2" s="3"/>
      <c r="RCT2" s="2"/>
      <c r="RCU2" s="3"/>
      <c r="RCV2" s="3"/>
      <c r="RDJ2" s="2"/>
      <c r="RDK2" s="3"/>
      <c r="RDL2" s="3"/>
      <c r="RDZ2" s="2"/>
      <c r="REA2" s="3"/>
      <c r="REB2" s="3"/>
      <c r="REP2" s="2"/>
      <c r="REQ2" s="3"/>
      <c r="RER2" s="3"/>
      <c r="RFF2" s="2"/>
      <c r="RFG2" s="3"/>
      <c r="RFH2" s="3"/>
      <c r="RFV2" s="2"/>
      <c r="RFW2" s="3"/>
      <c r="RFX2" s="3"/>
      <c r="RGL2" s="2"/>
      <c r="RGM2" s="3"/>
      <c r="RGN2" s="3"/>
      <c r="RHB2" s="2"/>
      <c r="RHC2" s="3"/>
      <c r="RHD2" s="3"/>
      <c r="RHR2" s="2"/>
      <c r="RHS2" s="3"/>
      <c r="RHT2" s="3"/>
      <c r="RIH2" s="2"/>
      <c r="RII2" s="3"/>
      <c r="RIJ2" s="3"/>
      <c r="RIX2" s="2"/>
      <c r="RIY2" s="3"/>
      <c r="RIZ2" s="3"/>
      <c r="RJN2" s="2"/>
      <c r="RJO2" s="3"/>
      <c r="RJP2" s="3"/>
      <c r="RKD2" s="2"/>
      <c r="RKE2" s="3"/>
      <c r="RKF2" s="3"/>
      <c r="RKT2" s="2"/>
      <c r="RKU2" s="3"/>
      <c r="RKV2" s="3"/>
      <c r="RLJ2" s="2"/>
      <c r="RLK2" s="3"/>
      <c r="RLL2" s="3"/>
      <c r="RLZ2" s="2"/>
      <c r="RMA2" s="3"/>
      <c r="RMB2" s="3"/>
      <c r="RMP2" s="2"/>
      <c r="RMQ2" s="3"/>
      <c r="RMR2" s="3"/>
      <c r="RNF2" s="2"/>
      <c r="RNG2" s="3"/>
      <c r="RNH2" s="3"/>
      <c r="RNV2" s="2"/>
      <c r="RNW2" s="3"/>
      <c r="RNX2" s="3"/>
      <c r="ROL2" s="2"/>
      <c r="ROM2" s="3"/>
      <c r="RON2" s="3"/>
      <c r="RPB2" s="2"/>
      <c r="RPC2" s="3"/>
      <c r="RPD2" s="3"/>
      <c r="RPR2" s="2"/>
      <c r="RPS2" s="3"/>
      <c r="RPT2" s="3"/>
      <c r="RQH2" s="2"/>
      <c r="RQI2" s="3"/>
      <c r="RQJ2" s="3"/>
      <c r="RQX2" s="2"/>
      <c r="RQY2" s="3"/>
      <c r="RQZ2" s="3"/>
      <c r="RRN2" s="2"/>
      <c r="RRO2" s="3"/>
      <c r="RRP2" s="3"/>
      <c r="RSD2" s="2"/>
      <c r="RSE2" s="3"/>
      <c r="RSF2" s="3"/>
      <c r="RST2" s="2"/>
      <c r="RSU2" s="3"/>
      <c r="RSV2" s="3"/>
      <c r="RTJ2" s="2"/>
      <c r="RTK2" s="3"/>
      <c r="RTL2" s="3"/>
      <c r="RTZ2" s="2"/>
      <c r="RUA2" s="3"/>
      <c r="RUB2" s="3"/>
      <c r="RUP2" s="2"/>
      <c r="RUQ2" s="3"/>
      <c r="RUR2" s="3"/>
      <c r="RVF2" s="2"/>
      <c r="RVG2" s="3"/>
      <c r="RVH2" s="3"/>
      <c r="RVV2" s="2"/>
      <c r="RVW2" s="3"/>
      <c r="RVX2" s="3"/>
      <c r="RWL2" s="2"/>
      <c r="RWM2" s="3"/>
      <c r="RWN2" s="3"/>
      <c r="RXB2" s="2"/>
      <c r="RXC2" s="3"/>
      <c r="RXD2" s="3"/>
      <c r="RXR2" s="2"/>
      <c r="RXS2" s="3"/>
      <c r="RXT2" s="3"/>
      <c r="RYH2" s="2"/>
      <c r="RYI2" s="3"/>
      <c r="RYJ2" s="3"/>
      <c r="RYX2" s="2"/>
      <c r="RYY2" s="3"/>
      <c r="RYZ2" s="3"/>
      <c r="RZN2" s="2"/>
      <c r="RZO2" s="3"/>
      <c r="RZP2" s="3"/>
      <c r="SAD2" s="2"/>
      <c r="SAE2" s="3"/>
      <c r="SAF2" s="3"/>
      <c r="SAT2" s="2"/>
      <c r="SAU2" s="3"/>
      <c r="SAV2" s="3"/>
      <c r="SBJ2" s="2"/>
      <c r="SBK2" s="3"/>
      <c r="SBL2" s="3"/>
      <c r="SBZ2" s="2"/>
      <c r="SCA2" s="3"/>
      <c r="SCB2" s="3"/>
      <c r="SCP2" s="2"/>
      <c r="SCQ2" s="3"/>
      <c r="SCR2" s="3"/>
      <c r="SDF2" s="2"/>
      <c r="SDG2" s="3"/>
      <c r="SDH2" s="3"/>
      <c r="SDV2" s="2"/>
      <c r="SDW2" s="3"/>
      <c r="SDX2" s="3"/>
      <c r="SEL2" s="2"/>
      <c r="SEM2" s="3"/>
      <c r="SEN2" s="3"/>
      <c r="SFB2" s="2"/>
      <c r="SFC2" s="3"/>
      <c r="SFD2" s="3"/>
      <c r="SFR2" s="2"/>
      <c r="SFS2" s="3"/>
      <c r="SFT2" s="3"/>
      <c r="SGH2" s="2"/>
      <c r="SGI2" s="3"/>
      <c r="SGJ2" s="3"/>
      <c r="SGX2" s="2"/>
      <c r="SGY2" s="3"/>
      <c r="SGZ2" s="3"/>
      <c r="SHN2" s="2"/>
      <c r="SHO2" s="3"/>
      <c r="SHP2" s="3"/>
      <c r="SID2" s="2"/>
      <c r="SIE2" s="3"/>
      <c r="SIF2" s="3"/>
      <c r="SIT2" s="2"/>
      <c r="SIU2" s="3"/>
      <c r="SIV2" s="3"/>
      <c r="SJJ2" s="2"/>
      <c r="SJK2" s="3"/>
      <c r="SJL2" s="3"/>
      <c r="SJZ2" s="2"/>
      <c r="SKA2" s="3"/>
      <c r="SKB2" s="3"/>
      <c r="SKP2" s="2"/>
      <c r="SKQ2" s="3"/>
      <c r="SKR2" s="3"/>
      <c r="SLF2" s="2"/>
      <c r="SLG2" s="3"/>
      <c r="SLH2" s="3"/>
      <c r="SLV2" s="2"/>
      <c r="SLW2" s="3"/>
      <c r="SLX2" s="3"/>
      <c r="SML2" s="2"/>
      <c r="SMM2" s="3"/>
      <c r="SMN2" s="3"/>
      <c r="SNB2" s="2"/>
      <c r="SNC2" s="3"/>
      <c r="SND2" s="3"/>
      <c r="SNR2" s="2"/>
      <c r="SNS2" s="3"/>
      <c r="SNT2" s="3"/>
      <c r="SOH2" s="2"/>
      <c r="SOI2" s="3"/>
      <c r="SOJ2" s="3"/>
      <c r="SOX2" s="2"/>
      <c r="SOY2" s="3"/>
      <c r="SOZ2" s="3"/>
      <c r="SPN2" s="2"/>
      <c r="SPO2" s="3"/>
      <c r="SPP2" s="3"/>
      <c r="SQD2" s="2"/>
      <c r="SQE2" s="3"/>
      <c r="SQF2" s="3"/>
      <c r="SQT2" s="2"/>
      <c r="SQU2" s="3"/>
      <c r="SQV2" s="3"/>
      <c r="SRJ2" s="2"/>
      <c r="SRK2" s="3"/>
      <c r="SRL2" s="3"/>
      <c r="SRZ2" s="2"/>
      <c r="SSA2" s="3"/>
      <c r="SSB2" s="3"/>
      <c r="SSP2" s="2"/>
      <c r="SSQ2" s="3"/>
      <c r="SSR2" s="3"/>
      <c r="STF2" s="2"/>
      <c r="STG2" s="3"/>
      <c r="STH2" s="3"/>
      <c r="STV2" s="2"/>
      <c r="STW2" s="3"/>
      <c r="STX2" s="3"/>
      <c r="SUL2" s="2"/>
      <c r="SUM2" s="3"/>
      <c r="SUN2" s="3"/>
      <c r="SVB2" s="2"/>
      <c r="SVC2" s="3"/>
      <c r="SVD2" s="3"/>
      <c r="SVR2" s="2"/>
      <c r="SVS2" s="3"/>
      <c r="SVT2" s="3"/>
      <c r="SWH2" s="2"/>
      <c r="SWI2" s="3"/>
      <c r="SWJ2" s="3"/>
      <c r="SWX2" s="2"/>
      <c r="SWY2" s="3"/>
      <c r="SWZ2" s="3"/>
      <c r="SXN2" s="2"/>
      <c r="SXO2" s="3"/>
      <c r="SXP2" s="3"/>
      <c r="SYD2" s="2"/>
      <c r="SYE2" s="3"/>
      <c r="SYF2" s="3"/>
      <c r="SYT2" s="2"/>
      <c r="SYU2" s="3"/>
      <c r="SYV2" s="3"/>
      <c r="SZJ2" s="2"/>
      <c r="SZK2" s="3"/>
      <c r="SZL2" s="3"/>
      <c r="SZZ2" s="2"/>
      <c r="TAA2" s="3"/>
      <c r="TAB2" s="3"/>
      <c r="TAP2" s="2"/>
      <c r="TAQ2" s="3"/>
      <c r="TAR2" s="3"/>
      <c r="TBF2" s="2"/>
      <c r="TBG2" s="3"/>
      <c r="TBH2" s="3"/>
      <c r="TBV2" s="2"/>
      <c r="TBW2" s="3"/>
      <c r="TBX2" s="3"/>
      <c r="TCL2" s="2"/>
      <c r="TCM2" s="3"/>
      <c r="TCN2" s="3"/>
      <c r="TDB2" s="2"/>
      <c r="TDC2" s="3"/>
      <c r="TDD2" s="3"/>
      <c r="TDR2" s="2"/>
      <c r="TDS2" s="3"/>
      <c r="TDT2" s="3"/>
      <c r="TEH2" s="2"/>
      <c r="TEI2" s="3"/>
      <c r="TEJ2" s="3"/>
      <c r="TEX2" s="2"/>
      <c r="TEY2" s="3"/>
      <c r="TEZ2" s="3"/>
      <c r="TFN2" s="2"/>
      <c r="TFO2" s="3"/>
      <c r="TFP2" s="3"/>
      <c r="TGD2" s="2"/>
      <c r="TGE2" s="3"/>
      <c r="TGF2" s="3"/>
      <c r="TGT2" s="2"/>
      <c r="TGU2" s="3"/>
      <c r="TGV2" s="3"/>
      <c r="THJ2" s="2"/>
      <c r="THK2" s="3"/>
      <c r="THL2" s="3"/>
      <c r="THZ2" s="2"/>
      <c r="TIA2" s="3"/>
      <c r="TIB2" s="3"/>
      <c r="TIP2" s="2"/>
      <c r="TIQ2" s="3"/>
      <c r="TIR2" s="3"/>
      <c r="TJF2" s="2"/>
      <c r="TJG2" s="3"/>
      <c r="TJH2" s="3"/>
      <c r="TJV2" s="2"/>
      <c r="TJW2" s="3"/>
      <c r="TJX2" s="3"/>
      <c r="TKL2" s="2"/>
      <c r="TKM2" s="3"/>
      <c r="TKN2" s="3"/>
      <c r="TLB2" s="2"/>
      <c r="TLC2" s="3"/>
      <c r="TLD2" s="3"/>
      <c r="TLR2" s="2"/>
      <c r="TLS2" s="3"/>
      <c r="TLT2" s="3"/>
      <c r="TMH2" s="2"/>
      <c r="TMI2" s="3"/>
      <c r="TMJ2" s="3"/>
      <c r="TMX2" s="2"/>
      <c r="TMY2" s="3"/>
      <c r="TMZ2" s="3"/>
      <c r="TNN2" s="2"/>
      <c r="TNO2" s="3"/>
      <c r="TNP2" s="3"/>
      <c r="TOD2" s="2"/>
      <c r="TOE2" s="3"/>
      <c r="TOF2" s="3"/>
      <c r="TOT2" s="2"/>
      <c r="TOU2" s="3"/>
      <c r="TOV2" s="3"/>
      <c r="TPJ2" s="2"/>
      <c r="TPK2" s="3"/>
      <c r="TPL2" s="3"/>
      <c r="TPZ2" s="2"/>
      <c r="TQA2" s="3"/>
      <c r="TQB2" s="3"/>
      <c r="TQP2" s="2"/>
      <c r="TQQ2" s="3"/>
      <c r="TQR2" s="3"/>
      <c r="TRF2" s="2"/>
      <c r="TRG2" s="3"/>
      <c r="TRH2" s="3"/>
      <c r="TRV2" s="2"/>
      <c r="TRW2" s="3"/>
      <c r="TRX2" s="3"/>
      <c r="TSL2" s="2"/>
      <c r="TSM2" s="3"/>
      <c r="TSN2" s="3"/>
      <c r="TTB2" s="2"/>
      <c r="TTC2" s="3"/>
      <c r="TTD2" s="3"/>
      <c r="TTR2" s="2"/>
      <c r="TTS2" s="3"/>
      <c r="TTT2" s="3"/>
      <c r="TUH2" s="2"/>
      <c r="TUI2" s="3"/>
      <c r="TUJ2" s="3"/>
      <c r="TUX2" s="2"/>
      <c r="TUY2" s="3"/>
      <c r="TUZ2" s="3"/>
      <c r="TVN2" s="2"/>
      <c r="TVO2" s="3"/>
      <c r="TVP2" s="3"/>
      <c r="TWD2" s="2"/>
      <c r="TWE2" s="3"/>
      <c r="TWF2" s="3"/>
      <c r="TWT2" s="2"/>
      <c r="TWU2" s="3"/>
      <c r="TWV2" s="3"/>
      <c r="TXJ2" s="2"/>
      <c r="TXK2" s="3"/>
      <c r="TXL2" s="3"/>
      <c r="TXZ2" s="2"/>
      <c r="TYA2" s="3"/>
      <c r="TYB2" s="3"/>
      <c r="TYP2" s="2"/>
      <c r="TYQ2" s="3"/>
      <c r="TYR2" s="3"/>
      <c r="TZF2" s="2"/>
      <c r="TZG2" s="3"/>
      <c r="TZH2" s="3"/>
      <c r="TZV2" s="2"/>
      <c r="TZW2" s="3"/>
      <c r="TZX2" s="3"/>
      <c r="UAL2" s="2"/>
      <c r="UAM2" s="3"/>
      <c r="UAN2" s="3"/>
      <c r="UBB2" s="2"/>
      <c r="UBC2" s="3"/>
      <c r="UBD2" s="3"/>
      <c r="UBR2" s="2"/>
      <c r="UBS2" s="3"/>
      <c r="UBT2" s="3"/>
      <c r="UCH2" s="2"/>
      <c r="UCI2" s="3"/>
      <c r="UCJ2" s="3"/>
      <c r="UCX2" s="2"/>
      <c r="UCY2" s="3"/>
      <c r="UCZ2" s="3"/>
      <c r="UDN2" s="2"/>
      <c r="UDO2" s="3"/>
      <c r="UDP2" s="3"/>
      <c r="UED2" s="2"/>
      <c r="UEE2" s="3"/>
      <c r="UEF2" s="3"/>
      <c r="UET2" s="2"/>
      <c r="UEU2" s="3"/>
      <c r="UEV2" s="3"/>
      <c r="UFJ2" s="2"/>
      <c r="UFK2" s="3"/>
      <c r="UFL2" s="3"/>
      <c r="UFZ2" s="2"/>
      <c r="UGA2" s="3"/>
      <c r="UGB2" s="3"/>
      <c r="UGP2" s="2"/>
      <c r="UGQ2" s="3"/>
      <c r="UGR2" s="3"/>
      <c r="UHF2" s="2"/>
      <c r="UHG2" s="3"/>
      <c r="UHH2" s="3"/>
      <c r="UHV2" s="2"/>
      <c r="UHW2" s="3"/>
      <c r="UHX2" s="3"/>
      <c r="UIL2" s="2"/>
      <c r="UIM2" s="3"/>
      <c r="UIN2" s="3"/>
      <c r="UJB2" s="2"/>
      <c r="UJC2" s="3"/>
      <c r="UJD2" s="3"/>
      <c r="UJR2" s="2"/>
      <c r="UJS2" s="3"/>
      <c r="UJT2" s="3"/>
      <c r="UKH2" s="2"/>
      <c r="UKI2" s="3"/>
      <c r="UKJ2" s="3"/>
      <c r="UKX2" s="2"/>
      <c r="UKY2" s="3"/>
      <c r="UKZ2" s="3"/>
      <c r="ULN2" s="2"/>
      <c r="ULO2" s="3"/>
      <c r="ULP2" s="3"/>
      <c r="UMD2" s="2"/>
      <c r="UME2" s="3"/>
      <c r="UMF2" s="3"/>
      <c r="UMT2" s="2"/>
      <c r="UMU2" s="3"/>
      <c r="UMV2" s="3"/>
      <c r="UNJ2" s="2"/>
      <c r="UNK2" s="3"/>
      <c r="UNL2" s="3"/>
      <c r="UNZ2" s="2"/>
      <c r="UOA2" s="3"/>
      <c r="UOB2" s="3"/>
      <c r="UOP2" s="2"/>
      <c r="UOQ2" s="3"/>
      <c r="UOR2" s="3"/>
      <c r="UPF2" s="2"/>
      <c r="UPG2" s="3"/>
      <c r="UPH2" s="3"/>
      <c r="UPV2" s="2"/>
      <c r="UPW2" s="3"/>
      <c r="UPX2" s="3"/>
      <c r="UQL2" s="2"/>
      <c r="UQM2" s="3"/>
      <c r="UQN2" s="3"/>
      <c r="URB2" s="2"/>
      <c r="URC2" s="3"/>
      <c r="URD2" s="3"/>
      <c r="URR2" s="2"/>
      <c r="URS2" s="3"/>
      <c r="URT2" s="3"/>
      <c r="USH2" s="2"/>
      <c r="USI2" s="3"/>
      <c r="USJ2" s="3"/>
      <c r="USX2" s="2"/>
      <c r="USY2" s="3"/>
      <c r="USZ2" s="3"/>
      <c r="UTN2" s="2"/>
      <c r="UTO2" s="3"/>
      <c r="UTP2" s="3"/>
      <c r="UUD2" s="2"/>
      <c r="UUE2" s="3"/>
      <c r="UUF2" s="3"/>
      <c r="UUT2" s="2"/>
      <c r="UUU2" s="3"/>
      <c r="UUV2" s="3"/>
      <c r="UVJ2" s="2"/>
      <c r="UVK2" s="3"/>
      <c r="UVL2" s="3"/>
      <c r="UVZ2" s="2"/>
      <c r="UWA2" s="3"/>
      <c r="UWB2" s="3"/>
      <c r="UWP2" s="2"/>
      <c r="UWQ2" s="3"/>
      <c r="UWR2" s="3"/>
      <c r="UXF2" s="2"/>
      <c r="UXG2" s="3"/>
      <c r="UXH2" s="3"/>
      <c r="UXV2" s="2"/>
      <c r="UXW2" s="3"/>
      <c r="UXX2" s="3"/>
      <c r="UYL2" s="2"/>
      <c r="UYM2" s="3"/>
      <c r="UYN2" s="3"/>
      <c r="UZB2" s="2"/>
      <c r="UZC2" s="3"/>
      <c r="UZD2" s="3"/>
      <c r="UZR2" s="2"/>
      <c r="UZS2" s="3"/>
      <c r="UZT2" s="3"/>
      <c r="VAH2" s="2"/>
      <c r="VAI2" s="3"/>
      <c r="VAJ2" s="3"/>
      <c r="VAX2" s="2"/>
      <c r="VAY2" s="3"/>
      <c r="VAZ2" s="3"/>
      <c r="VBN2" s="2"/>
      <c r="VBO2" s="3"/>
      <c r="VBP2" s="3"/>
      <c r="VCD2" s="2"/>
      <c r="VCE2" s="3"/>
      <c r="VCF2" s="3"/>
      <c r="VCT2" s="2"/>
      <c r="VCU2" s="3"/>
      <c r="VCV2" s="3"/>
      <c r="VDJ2" s="2"/>
      <c r="VDK2" s="3"/>
      <c r="VDL2" s="3"/>
      <c r="VDZ2" s="2"/>
      <c r="VEA2" s="3"/>
      <c r="VEB2" s="3"/>
      <c r="VEP2" s="2"/>
      <c r="VEQ2" s="3"/>
      <c r="VER2" s="3"/>
      <c r="VFF2" s="2"/>
      <c r="VFG2" s="3"/>
      <c r="VFH2" s="3"/>
      <c r="VFV2" s="2"/>
      <c r="VFW2" s="3"/>
      <c r="VFX2" s="3"/>
      <c r="VGL2" s="2"/>
      <c r="VGM2" s="3"/>
      <c r="VGN2" s="3"/>
      <c r="VHB2" s="2"/>
      <c r="VHC2" s="3"/>
      <c r="VHD2" s="3"/>
      <c r="VHR2" s="2"/>
      <c r="VHS2" s="3"/>
      <c r="VHT2" s="3"/>
      <c r="VIH2" s="2"/>
      <c r="VII2" s="3"/>
      <c r="VIJ2" s="3"/>
      <c r="VIX2" s="2"/>
      <c r="VIY2" s="3"/>
      <c r="VIZ2" s="3"/>
      <c r="VJN2" s="2"/>
      <c r="VJO2" s="3"/>
      <c r="VJP2" s="3"/>
      <c r="VKD2" s="2"/>
      <c r="VKE2" s="3"/>
      <c r="VKF2" s="3"/>
      <c r="VKT2" s="2"/>
      <c r="VKU2" s="3"/>
      <c r="VKV2" s="3"/>
      <c r="VLJ2" s="2"/>
      <c r="VLK2" s="3"/>
      <c r="VLL2" s="3"/>
      <c r="VLZ2" s="2"/>
      <c r="VMA2" s="3"/>
      <c r="VMB2" s="3"/>
      <c r="VMP2" s="2"/>
      <c r="VMQ2" s="3"/>
      <c r="VMR2" s="3"/>
      <c r="VNF2" s="2"/>
      <c r="VNG2" s="3"/>
      <c r="VNH2" s="3"/>
      <c r="VNV2" s="2"/>
      <c r="VNW2" s="3"/>
      <c r="VNX2" s="3"/>
      <c r="VOL2" s="2"/>
      <c r="VOM2" s="3"/>
      <c r="VON2" s="3"/>
      <c r="VPB2" s="2"/>
      <c r="VPC2" s="3"/>
      <c r="VPD2" s="3"/>
      <c r="VPR2" s="2"/>
      <c r="VPS2" s="3"/>
      <c r="VPT2" s="3"/>
      <c r="VQH2" s="2"/>
      <c r="VQI2" s="3"/>
      <c r="VQJ2" s="3"/>
      <c r="VQX2" s="2"/>
      <c r="VQY2" s="3"/>
      <c r="VQZ2" s="3"/>
      <c r="VRN2" s="2"/>
      <c r="VRO2" s="3"/>
      <c r="VRP2" s="3"/>
      <c r="VSD2" s="2"/>
      <c r="VSE2" s="3"/>
      <c r="VSF2" s="3"/>
      <c r="VST2" s="2"/>
      <c r="VSU2" s="3"/>
      <c r="VSV2" s="3"/>
      <c r="VTJ2" s="2"/>
      <c r="VTK2" s="3"/>
      <c r="VTL2" s="3"/>
      <c r="VTZ2" s="2"/>
      <c r="VUA2" s="3"/>
      <c r="VUB2" s="3"/>
      <c r="VUP2" s="2"/>
      <c r="VUQ2" s="3"/>
      <c r="VUR2" s="3"/>
      <c r="VVF2" s="2"/>
      <c r="VVG2" s="3"/>
      <c r="VVH2" s="3"/>
      <c r="VVV2" s="2"/>
      <c r="VVW2" s="3"/>
      <c r="VVX2" s="3"/>
      <c r="VWL2" s="2"/>
      <c r="VWM2" s="3"/>
      <c r="VWN2" s="3"/>
      <c r="VXB2" s="2"/>
      <c r="VXC2" s="3"/>
      <c r="VXD2" s="3"/>
      <c r="VXR2" s="2"/>
      <c r="VXS2" s="3"/>
      <c r="VXT2" s="3"/>
      <c r="VYH2" s="2"/>
      <c r="VYI2" s="3"/>
      <c r="VYJ2" s="3"/>
      <c r="VYX2" s="2"/>
      <c r="VYY2" s="3"/>
      <c r="VYZ2" s="3"/>
      <c r="VZN2" s="2"/>
      <c r="VZO2" s="3"/>
      <c r="VZP2" s="3"/>
      <c r="WAD2" s="2"/>
      <c r="WAE2" s="3"/>
      <c r="WAF2" s="3"/>
      <c r="WAT2" s="2"/>
      <c r="WAU2" s="3"/>
      <c r="WAV2" s="3"/>
      <c r="WBJ2" s="2"/>
      <c r="WBK2" s="3"/>
      <c r="WBL2" s="3"/>
      <c r="WBZ2" s="2"/>
      <c r="WCA2" s="3"/>
      <c r="WCB2" s="3"/>
      <c r="WCP2" s="2"/>
      <c r="WCQ2" s="3"/>
      <c r="WCR2" s="3"/>
      <c r="WDF2" s="2"/>
      <c r="WDG2" s="3"/>
      <c r="WDH2" s="3"/>
      <c r="WDV2" s="2"/>
      <c r="WDW2" s="3"/>
      <c r="WDX2" s="3"/>
      <c r="WEL2" s="2"/>
      <c r="WEM2" s="3"/>
      <c r="WEN2" s="3"/>
      <c r="WFB2" s="2"/>
      <c r="WFC2" s="3"/>
      <c r="WFD2" s="3"/>
      <c r="WFR2" s="2"/>
      <c r="WFS2" s="3"/>
      <c r="WFT2" s="3"/>
      <c r="WGH2" s="2"/>
      <c r="WGI2" s="3"/>
      <c r="WGJ2" s="3"/>
      <c r="WGX2" s="2"/>
      <c r="WGY2" s="3"/>
      <c r="WGZ2" s="3"/>
      <c r="WHN2" s="2"/>
      <c r="WHO2" s="3"/>
      <c r="WHP2" s="3"/>
      <c r="WID2" s="2"/>
      <c r="WIE2" s="3"/>
      <c r="WIF2" s="3"/>
      <c r="WIT2" s="2"/>
      <c r="WIU2" s="3"/>
      <c r="WIV2" s="3"/>
      <c r="WJJ2" s="2"/>
      <c r="WJK2" s="3"/>
      <c r="WJL2" s="3"/>
      <c r="WJZ2" s="2"/>
      <c r="WKA2" s="3"/>
      <c r="WKB2" s="3"/>
      <c r="WKP2" s="2"/>
      <c r="WKQ2" s="3"/>
      <c r="WKR2" s="3"/>
      <c r="WLF2" s="2"/>
      <c r="WLG2" s="3"/>
      <c r="WLH2" s="3"/>
      <c r="WLV2" s="2"/>
      <c r="WLW2" s="3"/>
      <c r="WLX2" s="3"/>
      <c r="WML2" s="2"/>
      <c r="WMM2" s="3"/>
      <c r="WMN2" s="3"/>
      <c r="WNB2" s="2"/>
      <c r="WNC2" s="3"/>
      <c r="WND2" s="3"/>
      <c r="WNR2" s="2"/>
      <c r="WNS2" s="3"/>
      <c r="WNT2" s="3"/>
      <c r="WOH2" s="2"/>
      <c r="WOI2" s="3"/>
      <c r="WOJ2" s="3"/>
      <c r="WOX2" s="2"/>
      <c r="WOY2" s="3"/>
      <c r="WOZ2" s="3"/>
      <c r="WPN2" s="2"/>
      <c r="WPO2" s="3"/>
      <c r="WPP2" s="3"/>
      <c r="WQD2" s="2"/>
      <c r="WQE2" s="3"/>
      <c r="WQF2" s="3"/>
      <c r="WQT2" s="2"/>
      <c r="WQU2" s="3"/>
      <c r="WQV2" s="3"/>
      <c r="WRJ2" s="2"/>
      <c r="WRK2" s="3"/>
      <c r="WRL2" s="3"/>
      <c r="WRZ2" s="2"/>
      <c r="WSA2" s="3"/>
      <c r="WSB2" s="3"/>
      <c r="WSP2" s="2"/>
      <c r="WSQ2" s="3"/>
      <c r="WSR2" s="3"/>
      <c r="WTF2" s="2"/>
      <c r="WTG2" s="3"/>
      <c r="WTH2" s="3"/>
      <c r="WTV2" s="2"/>
      <c r="WTW2" s="3"/>
      <c r="WTX2" s="3"/>
      <c r="WUL2" s="2"/>
      <c r="WUM2" s="3"/>
      <c r="WUN2" s="3"/>
      <c r="WVB2" s="2"/>
      <c r="WVC2" s="3"/>
      <c r="WVD2" s="3"/>
      <c r="WVR2" s="2"/>
      <c r="WVS2" s="3"/>
      <c r="WVT2" s="3"/>
      <c r="WWH2" s="2"/>
      <c r="WWI2" s="3"/>
      <c r="WWJ2" s="3"/>
      <c r="WWX2" s="2"/>
      <c r="WWY2" s="3"/>
      <c r="WWZ2" s="3"/>
      <c r="WXN2" s="2"/>
      <c r="WXO2" s="3"/>
      <c r="WXP2" s="3"/>
      <c r="WYD2" s="2"/>
      <c r="WYE2" s="3"/>
      <c r="WYF2" s="3"/>
      <c r="WYT2" s="2"/>
      <c r="WYU2" s="3"/>
      <c r="WYV2" s="3"/>
      <c r="WZJ2" s="2"/>
      <c r="WZK2" s="3"/>
      <c r="WZL2" s="3"/>
      <c r="WZZ2" s="2"/>
      <c r="XAA2" s="3"/>
      <c r="XAB2" s="3"/>
      <c r="XAP2" s="2"/>
      <c r="XAQ2" s="3"/>
      <c r="XAR2" s="3"/>
      <c r="XBF2" s="2"/>
      <c r="XBG2" s="3"/>
      <c r="XBH2" s="3"/>
      <c r="XBV2" s="2"/>
      <c r="XBW2" s="3"/>
      <c r="XBX2" s="3"/>
      <c r="XCL2" s="2"/>
      <c r="XCM2" s="3"/>
      <c r="XCN2" s="3"/>
      <c r="XDB2" s="2"/>
      <c r="XDC2" s="3"/>
      <c r="XDD2" s="3"/>
      <c r="XDR2" s="2"/>
      <c r="XDS2" s="3"/>
      <c r="XDT2" s="3"/>
      <c r="XEH2" s="2"/>
      <c r="XEI2" s="3"/>
      <c r="XEJ2" s="3"/>
      <c r="XEX2" s="2"/>
      <c r="XEY2" s="3"/>
      <c r="XEZ2" s="3"/>
    </row>
    <row r="3" spans="1:1024 1034:2048 2058:3072 3082:4096 4106:5120 5130:6144 6154:7168 7178:8192 8202:9216 9226:10240 10250:11264 11274:12288 12298:13312 13322:14336 14346:15360 15370:16384" x14ac:dyDescent="0.3">
      <c r="A3" t="s">
        <v>5</v>
      </c>
      <c r="B3">
        <v>11</v>
      </c>
      <c r="C3">
        <v>24</v>
      </c>
      <c r="D3" s="1">
        <v>1347050000000</v>
      </c>
      <c r="E3" s="1">
        <v>17338100</v>
      </c>
      <c r="F3" s="1">
        <v>14.959099999999999</v>
      </c>
      <c r="G3" s="1">
        <v>463443</v>
      </c>
      <c r="H3" s="1">
        <v>18295.599999999999</v>
      </c>
      <c r="I3" s="1">
        <f>G3*densities!$B$13/densities!$B$2</f>
        <v>2093226.4384349827</v>
      </c>
      <c r="J3" s="1">
        <f t="shared" ref="J3:J11" si="0">F3*60*60</f>
        <v>53852.759999999995</v>
      </c>
      <c r="K3">
        <f>J3/LN(2)/Notes!$F$9*(1-EXP(-Notes!$F$9*LN(2)/J3))</f>
        <v>2.9974193591891699E-2</v>
      </c>
      <c r="L3">
        <f>EXP(-Notes!$F$10*LN(2)/J3)</f>
        <v>0.91149213769796111</v>
      </c>
      <c r="M3">
        <f t="shared" ref="M3:M11" si="1">K3*L3</f>
        <v>2.7321241792845893E-2</v>
      </c>
      <c r="O3" s="1">
        <f>I3/M3</f>
        <v>76615347.659018084</v>
      </c>
      <c r="P3">
        <f>O3/Notes!$C$3</f>
        <v>2.364671224043768E-11</v>
      </c>
      <c r="R3" s="1">
        <f>O3*J3/Notes!$F$9</f>
        <v>1591800.8988416907</v>
      </c>
      <c r="S3" s="1">
        <f>R3/Notes!$C$2</f>
        <v>1.2734407190733526E-6</v>
      </c>
      <c r="U3" s="1">
        <f>R3</f>
        <v>1591800.8988416907</v>
      </c>
      <c r="V3" s="14">
        <f>U3/$U$11</f>
        <v>0.12078811511774701</v>
      </c>
    </row>
    <row r="4" spans="1:1024 1034:2048 2058:3072 3082:4096 4106:5120 5130:6144 6154:7168 7178:8192 8202:9216 9226:10240 10250:11264 11274:12288 12298:13312 13322:14336 14346:15360 15370:16384" x14ac:dyDescent="0.3">
      <c r="A4" t="s">
        <v>10</v>
      </c>
      <c r="B4">
        <v>9</v>
      </c>
      <c r="C4">
        <v>18</v>
      </c>
      <c r="D4" s="1">
        <v>71419800000</v>
      </c>
      <c r="E4" s="1">
        <v>7516360</v>
      </c>
      <c r="F4" s="1">
        <v>1.82951</v>
      </c>
      <c r="G4" s="1">
        <v>200910</v>
      </c>
      <c r="H4" s="1">
        <v>9831.58</v>
      </c>
      <c r="I4" s="1">
        <f>G4*densities!$B$13/densities!$B$2</f>
        <v>907447.35327963182</v>
      </c>
      <c r="J4" s="12">
        <f t="shared" si="0"/>
        <v>6586.2359999999999</v>
      </c>
      <c r="K4">
        <f>J4/LN(2)/Notes!$F$9*(1-EXP(-Notes!$F$9*LN(2)/J4))</f>
        <v>3.6658680614677325E-3</v>
      </c>
      <c r="L4">
        <f>EXP(-Notes!$F$10*LN(2)/J4)</f>
        <v>0.46872417591557247</v>
      </c>
      <c r="M4">
        <f t="shared" si="1"/>
        <v>1.7182809861266801E-3</v>
      </c>
      <c r="O4" s="1">
        <f t="shared" ref="O4:O11" si="2">I4/M4</f>
        <v>528113481.20960373</v>
      </c>
      <c r="P4">
        <f>O4/Notes!$C$3</f>
        <v>1.6299798802765547E-10</v>
      </c>
      <c r="R4" s="1">
        <f>O4*J4/Notes!$F$9</f>
        <v>1341929.0208441417</v>
      </c>
      <c r="S4" s="1">
        <f>R4/Notes!$C$2</f>
        <v>1.0735432166753134E-6</v>
      </c>
      <c r="U4" s="1">
        <f>U3+R4</f>
        <v>2933729.9196858322</v>
      </c>
      <c r="V4" s="14">
        <f t="shared" ref="V4:V11" si="3">U4/$U$11</f>
        <v>0.22261559691368984</v>
      </c>
    </row>
    <row r="5" spans="1:1024 1034:2048 2058:3072 3082:4096 4106:5120 5130:6144 6154:7168 7178:8192 8202:9216 9226:10240 10250:11264 11274:12288 12298:13312 13322:14336 14346:15360 15370:16384" x14ac:dyDescent="0.3">
      <c r="A5" t="s">
        <v>6</v>
      </c>
      <c r="B5">
        <v>4</v>
      </c>
      <c r="C5">
        <v>7</v>
      </c>
      <c r="D5" s="1">
        <v>5092950000000</v>
      </c>
      <c r="E5" s="1">
        <v>767727</v>
      </c>
      <c r="F5" s="1">
        <v>1277.28</v>
      </c>
      <c r="G5" s="1">
        <v>20521.099999999999</v>
      </c>
      <c r="H5" s="1">
        <v>2416.98</v>
      </c>
      <c r="I5" s="1">
        <f>G5*densities!$B$13/densities!$B$2</f>
        <v>92687.361910241641</v>
      </c>
      <c r="J5" s="1">
        <f t="shared" si="0"/>
        <v>4598208</v>
      </c>
      <c r="K5">
        <f>J5/LN(2)/Notes!$F$9*(1-EXP(-Notes!$F$9*LN(2)/J5))</f>
        <v>0.82777842727450546</v>
      </c>
      <c r="L5">
        <f>EXP(-Notes!$F$10*LN(2)/J5)</f>
        <v>0.99891523994211751</v>
      </c>
      <c r="M5">
        <f t="shared" si="1"/>
        <v>0.82688048629982125</v>
      </c>
      <c r="O5" s="1">
        <f t="shared" si="2"/>
        <v>112092.81564377592</v>
      </c>
      <c r="P5">
        <f>O5/Notes!$C$3</f>
        <v>3.459654803820244E-14</v>
      </c>
      <c r="R5" s="1">
        <f>O5*J5/Notes!$F$9</f>
        <v>198852.65495205848</v>
      </c>
      <c r="S5" s="1">
        <f>R5/Notes!$C$2</f>
        <v>1.5908212396164679E-7</v>
      </c>
      <c r="U5" s="1">
        <f t="shared" ref="U5:U11" si="4">U4+R5</f>
        <v>3132582.5746378908</v>
      </c>
      <c r="V5" s="14">
        <f t="shared" si="3"/>
        <v>0.23770481906157082</v>
      </c>
    </row>
    <row r="6" spans="1:1024 1034:2048 2058:3072 3082:4096 4106:5120 5130:6144 6154:7168 7178:8192 8202:9216 9226:10240 10250:11264 11274:12288 12298:13312 13322:14336 14346:15360 15370:16384" x14ac:dyDescent="0.3">
      <c r="A6" t="s">
        <v>5</v>
      </c>
      <c r="B6">
        <v>11</v>
      </c>
      <c r="C6">
        <v>22</v>
      </c>
      <c r="D6" s="1">
        <v>87079000000000</v>
      </c>
      <c r="E6" s="1">
        <v>735112</v>
      </c>
      <c r="F6" s="1">
        <v>22807.8</v>
      </c>
      <c r="G6" s="1">
        <v>19649.400000000001</v>
      </c>
      <c r="H6" s="1">
        <v>700.08299999999997</v>
      </c>
      <c r="I6" s="1">
        <f>G6*densities!$B$13/densities!$B$2</f>
        <v>88750.166858458004</v>
      </c>
      <c r="J6" s="1">
        <f t="shared" si="0"/>
        <v>82108080</v>
      </c>
      <c r="K6">
        <f>J6/LN(2)/Notes!$F$9*(1-EXP(-Notes!$F$9*LN(2)/J6))</f>
        <v>0.98913867815253176</v>
      </c>
      <c r="L6">
        <f>EXP(-Notes!$F$10*LN(2)/J6)</f>
        <v>0.99993922025660587</v>
      </c>
      <c r="M6">
        <f t="shared" si="1"/>
        <v>0.98907855855749238</v>
      </c>
      <c r="O6" s="1">
        <f t="shared" si="2"/>
        <v>89730.14943109719</v>
      </c>
      <c r="P6">
        <f>O6/Notes!$C$3</f>
        <v>2.7694490565153454E-14</v>
      </c>
      <c r="R6" s="1">
        <f>O6*J6/Notes!$F$9</f>
        <v>2842426.808603581</v>
      </c>
      <c r="S6" s="1">
        <f>R6/Notes!$C$2</f>
        <v>2.2739414468828647E-6</v>
      </c>
      <c r="U6" s="1">
        <f t="shared" si="4"/>
        <v>5975009.3832414718</v>
      </c>
      <c r="V6" s="14">
        <f t="shared" si="3"/>
        <v>0.45339220610929287</v>
      </c>
    </row>
    <row r="7" spans="1:1024 1034:2048 2058:3072 3082:4096 4106:5120 5130:6144 6154:7168 7178:8192 8202:9216 9226:10240 10250:11264 11274:12288 12298:13312 13322:14336 14346:15360 15370:16384" x14ac:dyDescent="0.3">
      <c r="A7" t="s">
        <v>7</v>
      </c>
      <c r="B7">
        <v>1</v>
      </c>
      <c r="C7">
        <v>3</v>
      </c>
      <c r="D7" s="1">
        <v>47646800000000</v>
      </c>
      <c r="E7" s="1">
        <v>84948.1</v>
      </c>
      <c r="F7" s="1">
        <v>107995</v>
      </c>
      <c r="G7" s="1">
        <v>2270.64</v>
      </c>
      <c r="H7" s="1">
        <v>116.474</v>
      </c>
      <c r="I7" s="1">
        <f>G7*densities!$B$13/densities!$B$2</f>
        <v>10255.767548906788</v>
      </c>
      <c r="J7" s="1">
        <f t="shared" si="0"/>
        <v>388782000</v>
      </c>
      <c r="K7">
        <f>J7/LN(2)/Notes!$F$9*(1-EXP(-Notes!$F$9*LN(2)/J7))</f>
        <v>0.99769295755861187</v>
      </c>
      <c r="L7">
        <f>EXP(-Notes!$F$10*LN(2)/J7)</f>
        <v>0.99998716342920069</v>
      </c>
      <c r="M7">
        <f t="shared" si="1"/>
        <v>0.99768015060232618</v>
      </c>
      <c r="O7" s="1">
        <f t="shared" si="2"/>
        <v>10279.614706892893</v>
      </c>
      <c r="P7">
        <f>O7/Notes!$C$3</f>
        <v>3.1727205885471891E-15</v>
      </c>
      <c r="R7" s="1">
        <f>O7*J7/Notes!$F$9</f>
        <v>1541870.8198206916</v>
      </c>
      <c r="S7" s="1">
        <f>R7/Notes!$C$2</f>
        <v>1.2334966558565533E-6</v>
      </c>
      <c r="U7" s="1">
        <f t="shared" si="4"/>
        <v>7516880.2030621637</v>
      </c>
      <c r="V7" s="14">
        <f t="shared" si="3"/>
        <v>0.57039155585002876</v>
      </c>
    </row>
    <row r="8" spans="1:1024 1034:2048 2058:3072 3082:4096 4106:5120 5130:6144 6154:7168 7178:8192 8202:9216 9226:10240 10250:11264 11274:12288 12298:13312 13322:14336 14346:15360 15370:16384" x14ac:dyDescent="0.3">
      <c r="A8" t="s">
        <v>13</v>
      </c>
      <c r="B8">
        <v>6</v>
      </c>
      <c r="C8">
        <v>11</v>
      </c>
      <c r="D8" s="1">
        <v>33045500</v>
      </c>
      <c r="E8" s="1">
        <v>18722.7</v>
      </c>
      <c r="F8" s="1">
        <v>0.33983400000000002</v>
      </c>
      <c r="G8" s="1">
        <v>500.45299999999997</v>
      </c>
      <c r="H8" s="1">
        <v>76.766599999999997</v>
      </c>
      <c r="I8" s="1">
        <f>G8*densities!$B$13/densities!$B$2</f>
        <v>2260.388981588032</v>
      </c>
      <c r="J8" s="12">
        <f t="shared" si="0"/>
        <v>1223.4024000000002</v>
      </c>
      <c r="K8">
        <f>J8/LN(2)/Notes!$F$9*(1-EXP(-Notes!$F$9*LN(2)/J8))</f>
        <v>6.8094003684091681E-4</v>
      </c>
      <c r="L8">
        <f>EXP(-Notes!$F$10*LN(2)/J8)</f>
        <v>1.6918830811706743E-2</v>
      </c>
      <c r="M8">
        <f t="shared" si="1"/>
        <v>1.1520709276228827E-5</v>
      </c>
      <c r="O8" s="1">
        <f t="shared" si="2"/>
        <v>196202241.31963727</v>
      </c>
      <c r="P8">
        <f>O8/Notes!$C$3</f>
        <v>6.0556247320875697E-11</v>
      </c>
      <c r="R8" s="1">
        <f>O8*J8/Notes!$F$9</f>
        <v>92605.822884191133</v>
      </c>
      <c r="S8" s="1">
        <f>R8/Notes!$C$2</f>
        <v>7.4084658307352901E-8</v>
      </c>
      <c r="U8" s="1">
        <f t="shared" si="4"/>
        <v>7609486.0259463545</v>
      </c>
      <c r="V8" s="14">
        <f t="shared" si="3"/>
        <v>0.57741861733947053</v>
      </c>
    </row>
    <row r="9" spans="1:1024 1034:2048 2058:3072 3082:4096 4106:5120 5130:6144 6154:7168 7178:8192 8202:9216 9226:10240 10250:11264 11274:12288 12298:13312 13322:14336 14346:15360 15370:16384" x14ac:dyDescent="0.3">
      <c r="A9" t="s">
        <v>11</v>
      </c>
      <c r="B9">
        <v>12</v>
      </c>
      <c r="C9">
        <v>27</v>
      </c>
      <c r="D9" s="1">
        <v>7966780</v>
      </c>
      <c r="E9" s="1">
        <v>9731.02</v>
      </c>
      <c r="F9" s="1">
        <v>0.157633</v>
      </c>
      <c r="G9" s="1">
        <v>260.108</v>
      </c>
      <c r="H9" s="1">
        <v>5.81393</v>
      </c>
      <c r="I9" s="1">
        <f>G9*densities!$B$13/densities!$B$2</f>
        <v>1174.8261219792867</v>
      </c>
      <c r="J9" s="12">
        <f t="shared" si="0"/>
        <v>567.47879999999998</v>
      </c>
      <c r="K9">
        <f>J9/LN(2)/Notes!$F$9*(1-EXP(-Notes!$F$9*LN(2)/J9))</f>
        <v>3.1585603802840274E-4</v>
      </c>
      <c r="L9">
        <f>EXP(-Notes!$F$10*LN(2)/J9)</f>
        <v>1.5157309996792048E-4</v>
      </c>
      <c r="M9">
        <f t="shared" si="1"/>
        <v>4.7875278827550382E-8</v>
      </c>
      <c r="O9" s="1">
        <f t="shared" si="2"/>
        <v>24539306104.327469</v>
      </c>
      <c r="P9">
        <f>O9/Notes!$C$3</f>
        <v>7.5738599087430465E-9</v>
      </c>
      <c r="R9" s="1">
        <f>O9*J9/Notes!$F$9</f>
        <v>5372506.165477016</v>
      </c>
      <c r="S9" s="1">
        <f>R9/Notes!$C$2</f>
        <v>4.2980049323816128E-6</v>
      </c>
      <c r="U9" s="1">
        <f t="shared" si="4"/>
        <v>12981992.191423371</v>
      </c>
      <c r="V9" s="14">
        <f t="shared" si="3"/>
        <v>0.9850920227626333</v>
      </c>
    </row>
    <row r="10" spans="1:1024 1034:2048 2058:3072 3082:4096 4106:5120 5130:6144 6154:7168 7178:8192 8202:9216 9226:10240 10250:11264 11274:12288 12298:13312 13322:14336 14346:15360 15370:16384" x14ac:dyDescent="0.3">
      <c r="A10" t="s">
        <v>16</v>
      </c>
      <c r="B10">
        <v>7</v>
      </c>
      <c r="C10">
        <v>13</v>
      </c>
      <c r="D10" s="1">
        <v>306290</v>
      </c>
      <c r="E10" s="1">
        <v>355.08199999999999</v>
      </c>
      <c r="F10" s="1">
        <v>0.16608400000000001</v>
      </c>
      <c r="G10" s="1">
        <v>9.4912500000000009</v>
      </c>
      <c r="H10" s="1">
        <v>1.33416</v>
      </c>
      <c r="I10" s="1">
        <f>G10*densities!$B$13/densities!$B$2</f>
        <v>42.868994533947067</v>
      </c>
      <c r="J10" s="12">
        <f t="shared" si="0"/>
        <v>597.90240000000006</v>
      </c>
      <c r="K10">
        <f>J10/LN(2)/Notes!$F$9*(1-EXP(-Notes!$F$9*LN(2)/J10))</f>
        <v>3.3278967107083698E-4</v>
      </c>
      <c r="L10">
        <f>EXP(-Notes!$F$10*LN(2)/J10)</f>
        <v>2.3711931759272384E-4</v>
      </c>
      <c r="M10">
        <f t="shared" si="1"/>
        <v>7.89108597062239E-8</v>
      </c>
      <c r="O10" s="1">
        <f t="shared" si="2"/>
        <v>543258490.57459807</v>
      </c>
      <c r="P10">
        <f>O10/Notes!$C$3</f>
        <v>1.6767237363413521E-10</v>
      </c>
      <c r="R10" s="1">
        <f>O10*J10/Notes!$F$9</f>
        <v>125314.64326193272</v>
      </c>
      <c r="S10" s="1">
        <f>R10/Notes!$C$2</f>
        <v>1.0025171460954618E-7</v>
      </c>
      <c r="U10" s="1">
        <f t="shared" si="4"/>
        <v>13107306.834685303</v>
      </c>
      <c r="V10" s="14">
        <f t="shared" si="3"/>
        <v>0.99460107604139203</v>
      </c>
    </row>
    <row r="11" spans="1:1024 1034:2048 2058:3072 3082:4096 4106:5120 5130:6144 6154:7168 7178:8192 8202:9216 9226:10240 10250:11264 11274:12288 12298:13312 13322:14336 14346:15360 15370:16384" x14ac:dyDescent="0.3">
      <c r="A11" t="s">
        <v>13</v>
      </c>
      <c r="B11">
        <v>6</v>
      </c>
      <c r="C11">
        <v>14</v>
      </c>
      <c r="D11" s="1">
        <v>2203760000000</v>
      </c>
      <c r="E11" s="1">
        <v>8.4922199999999997</v>
      </c>
      <c r="F11" s="1">
        <v>49965000</v>
      </c>
      <c r="G11" s="1">
        <v>0.226995</v>
      </c>
      <c r="H11" s="1">
        <v>4.3588399999999999E-2</v>
      </c>
      <c r="I11" s="1">
        <f>G11*densities!$B$13/densities!$B$2</f>
        <v>1.0252651035673188</v>
      </c>
      <c r="J11" s="16">
        <f t="shared" si="0"/>
        <v>179874000000</v>
      </c>
      <c r="K11">
        <f>J11/LN(2)/Notes!$F$9*(1-EXP(-Notes!$F$9*LN(2)/J11))</f>
        <v>0.99999500586233425</v>
      </c>
      <c r="L11">
        <f>EXP(-Notes!$F$10*LN(2)/J11)</f>
        <v>0.99999997225469139</v>
      </c>
      <c r="M11">
        <f t="shared" si="1"/>
        <v>0.9999949781171642</v>
      </c>
      <c r="O11" s="1">
        <f t="shared" si="2"/>
        <v>1.0252702523544011</v>
      </c>
      <c r="P11">
        <f>O11/Notes!$C$3</f>
        <v>3.1644143591185217E-19</v>
      </c>
      <c r="R11" s="1">
        <f>O11*J11/Notes!$F$9</f>
        <v>71149.483554010629</v>
      </c>
      <c r="S11" s="1">
        <f>R11/Notes!$C$2</f>
        <v>5.6919586843208504E-8</v>
      </c>
      <c r="U11" s="1">
        <f t="shared" si="4"/>
        <v>13178456.318239314</v>
      </c>
      <c r="V11" s="14">
        <f t="shared" si="3"/>
        <v>1</v>
      </c>
    </row>
    <row r="14" spans="1:1024 1034:2048 2058:3072 3082:4096 4106:5120 5130:6144 6154:7168 7178:8192 8202:9216 9226:10240 10250:11264 11274:12288 12298:13312 13322:14336 14346:15360 15370:16384" x14ac:dyDescent="0.3">
      <c r="I14" t="s">
        <v>135</v>
      </c>
      <c r="J14" s="16">
        <f>60*60*24*365.34*20</f>
        <v>631307519.99999988</v>
      </c>
      <c r="K14" t="s">
        <v>137</v>
      </c>
    </row>
    <row r="15" spans="1:1024 1034:2048 2058:3072 3082:4096 4106:5120 5130:6144 6154:7168 7178:8192 8202:9216 9226:10240 10250:11264 11274:12288 12298:13312 13322:14336 14346:15360 15370:16384" x14ac:dyDescent="0.3">
      <c r="I15" t="s">
        <v>136</v>
      </c>
      <c r="J15" s="18">
        <f>60*60*2</f>
        <v>7200</v>
      </c>
      <c r="K15" t="s">
        <v>137</v>
      </c>
    </row>
    <row r="16" spans="1:1024 1034:2048 2058:3072 3082:4096 4106:5120 5130:6144 6154:7168 7178:8192 8202:9216 9226:10240 10250:11264 11274:12288 12298:13312 13322:14336 14346:15360 15370:16384" x14ac:dyDescent="0.3">
      <c r="I16" t="s">
        <v>153</v>
      </c>
      <c r="J16" s="19">
        <f>5*24*60*60</f>
        <v>432000</v>
      </c>
      <c r="K16" t="s">
        <v>137</v>
      </c>
    </row>
    <row r="17" spans="9:11" x14ac:dyDescent="0.3">
      <c r="I17" t="s">
        <v>154</v>
      </c>
      <c r="J17" s="1">
        <f>12*7*24*60*60</f>
        <v>7257600</v>
      </c>
      <c r="K17" t="s">
        <v>137</v>
      </c>
    </row>
    <row r="18" spans="9:11" x14ac:dyDescent="0.3">
      <c r="I18" s="1"/>
    </row>
    <row r="19" spans="9:11" x14ac:dyDescent="0.3">
      <c r="I19" s="1"/>
    </row>
    <row r="20" spans="9:11" x14ac:dyDescent="0.3">
      <c r="I20" s="1"/>
    </row>
    <row r="21" spans="9:11" x14ac:dyDescent="0.3">
      <c r="I21" s="1"/>
    </row>
    <row r="22" spans="9:11" x14ac:dyDescent="0.3">
      <c r="I22" s="1"/>
    </row>
    <row r="23" spans="9:11" x14ac:dyDescent="0.3">
      <c r="I23" s="1"/>
    </row>
    <row r="24" spans="9:11" x14ac:dyDescent="0.3">
      <c r="I24" s="1"/>
    </row>
    <row r="25" spans="9:11" x14ac:dyDescent="0.3">
      <c r="I25" s="1"/>
    </row>
  </sheetData>
  <mergeCells count="2049">
    <mergeCell ref="XEY1:XFA1"/>
    <mergeCell ref="XFC1:XFD1"/>
    <mergeCell ref="XDC1:XDE1"/>
    <mergeCell ref="XDG1:XDH1"/>
    <mergeCell ref="XDS1:XDU1"/>
    <mergeCell ref="XDW1:XDX1"/>
    <mergeCell ref="XEI1:XEK1"/>
    <mergeCell ref="XEM1:XEN1"/>
    <mergeCell ref="XBG1:XBI1"/>
    <mergeCell ref="XBK1:XBL1"/>
    <mergeCell ref="XBW1:XBY1"/>
    <mergeCell ref="XCA1:XCB1"/>
    <mergeCell ref="XCM1:XCO1"/>
    <mergeCell ref="XCQ1:XCR1"/>
    <mergeCell ref="WZK1:WZM1"/>
    <mergeCell ref="WZO1:WZP1"/>
    <mergeCell ref="XAA1:XAC1"/>
    <mergeCell ref="XAE1:XAF1"/>
    <mergeCell ref="XAQ1:XAS1"/>
    <mergeCell ref="XAU1:XAV1"/>
    <mergeCell ref="WXO1:WXQ1"/>
    <mergeCell ref="WXS1:WXT1"/>
    <mergeCell ref="WYE1:WYG1"/>
    <mergeCell ref="WYI1:WYJ1"/>
    <mergeCell ref="WYU1:WYW1"/>
    <mergeCell ref="WYY1:WYZ1"/>
    <mergeCell ref="WVS1:WVU1"/>
    <mergeCell ref="WVW1:WVX1"/>
    <mergeCell ref="WWI1:WWK1"/>
    <mergeCell ref="WWM1:WWN1"/>
    <mergeCell ref="WWY1:WXA1"/>
    <mergeCell ref="WXC1:WXD1"/>
    <mergeCell ref="WTW1:WTY1"/>
    <mergeCell ref="WUA1:WUB1"/>
    <mergeCell ref="WUM1:WUO1"/>
    <mergeCell ref="WUQ1:WUR1"/>
    <mergeCell ref="WVC1:WVE1"/>
    <mergeCell ref="WVG1:WVH1"/>
    <mergeCell ref="WSA1:WSC1"/>
    <mergeCell ref="WSE1:WSF1"/>
    <mergeCell ref="WSQ1:WSS1"/>
    <mergeCell ref="WSU1:WSV1"/>
    <mergeCell ref="WTG1:WTI1"/>
    <mergeCell ref="WTK1:WTL1"/>
    <mergeCell ref="WQE1:WQG1"/>
    <mergeCell ref="WQI1:WQJ1"/>
    <mergeCell ref="WQU1:WQW1"/>
    <mergeCell ref="WQY1:WQZ1"/>
    <mergeCell ref="WRK1:WRM1"/>
    <mergeCell ref="WRO1:WRP1"/>
    <mergeCell ref="WOI1:WOK1"/>
    <mergeCell ref="WOM1:WON1"/>
    <mergeCell ref="WOY1:WPA1"/>
    <mergeCell ref="WPC1:WPD1"/>
    <mergeCell ref="WPO1:WPQ1"/>
    <mergeCell ref="WPS1:WPT1"/>
    <mergeCell ref="WMM1:WMO1"/>
    <mergeCell ref="WMQ1:WMR1"/>
    <mergeCell ref="WNC1:WNE1"/>
    <mergeCell ref="WNG1:WNH1"/>
    <mergeCell ref="WNS1:WNU1"/>
    <mergeCell ref="WNW1:WNX1"/>
    <mergeCell ref="WKQ1:WKS1"/>
    <mergeCell ref="WKU1:WKV1"/>
    <mergeCell ref="WLG1:WLI1"/>
    <mergeCell ref="WLK1:WLL1"/>
    <mergeCell ref="WLW1:WLY1"/>
    <mergeCell ref="WMA1:WMB1"/>
    <mergeCell ref="WIU1:WIW1"/>
    <mergeCell ref="WIY1:WIZ1"/>
    <mergeCell ref="WJK1:WJM1"/>
    <mergeCell ref="WJO1:WJP1"/>
    <mergeCell ref="WKA1:WKC1"/>
    <mergeCell ref="WKE1:WKF1"/>
    <mergeCell ref="WGY1:WHA1"/>
    <mergeCell ref="WHC1:WHD1"/>
    <mergeCell ref="WHO1:WHQ1"/>
    <mergeCell ref="WHS1:WHT1"/>
    <mergeCell ref="WIE1:WIG1"/>
    <mergeCell ref="WII1:WIJ1"/>
    <mergeCell ref="WFC1:WFE1"/>
    <mergeCell ref="WFG1:WFH1"/>
    <mergeCell ref="WFS1:WFU1"/>
    <mergeCell ref="WFW1:WFX1"/>
    <mergeCell ref="WGI1:WGK1"/>
    <mergeCell ref="WGM1:WGN1"/>
    <mergeCell ref="WDG1:WDI1"/>
    <mergeCell ref="WDK1:WDL1"/>
    <mergeCell ref="WDW1:WDY1"/>
    <mergeCell ref="WEA1:WEB1"/>
    <mergeCell ref="WEM1:WEO1"/>
    <mergeCell ref="WEQ1:WER1"/>
    <mergeCell ref="WBK1:WBM1"/>
    <mergeCell ref="WBO1:WBP1"/>
    <mergeCell ref="WCA1:WCC1"/>
    <mergeCell ref="WCE1:WCF1"/>
    <mergeCell ref="WCQ1:WCS1"/>
    <mergeCell ref="WCU1:WCV1"/>
    <mergeCell ref="VZO1:VZQ1"/>
    <mergeCell ref="VZS1:VZT1"/>
    <mergeCell ref="WAE1:WAG1"/>
    <mergeCell ref="WAI1:WAJ1"/>
    <mergeCell ref="WAU1:WAW1"/>
    <mergeCell ref="WAY1:WAZ1"/>
    <mergeCell ref="VXS1:VXU1"/>
    <mergeCell ref="VXW1:VXX1"/>
    <mergeCell ref="VYI1:VYK1"/>
    <mergeCell ref="VYM1:VYN1"/>
    <mergeCell ref="VYY1:VZA1"/>
    <mergeCell ref="VZC1:VZD1"/>
    <mergeCell ref="VVW1:VVY1"/>
    <mergeCell ref="VWA1:VWB1"/>
    <mergeCell ref="VWM1:VWO1"/>
    <mergeCell ref="VWQ1:VWR1"/>
    <mergeCell ref="VXC1:VXE1"/>
    <mergeCell ref="VXG1:VXH1"/>
    <mergeCell ref="VUA1:VUC1"/>
    <mergeCell ref="VUE1:VUF1"/>
    <mergeCell ref="VUQ1:VUS1"/>
    <mergeCell ref="VUU1:VUV1"/>
    <mergeCell ref="VVG1:VVI1"/>
    <mergeCell ref="VVK1:VVL1"/>
    <mergeCell ref="VSE1:VSG1"/>
    <mergeCell ref="VSI1:VSJ1"/>
    <mergeCell ref="VSU1:VSW1"/>
    <mergeCell ref="VSY1:VSZ1"/>
    <mergeCell ref="VTK1:VTM1"/>
    <mergeCell ref="VTO1:VTP1"/>
    <mergeCell ref="VQI1:VQK1"/>
    <mergeCell ref="VQM1:VQN1"/>
    <mergeCell ref="VQY1:VRA1"/>
    <mergeCell ref="VRC1:VRD1"/>
    <mergeCell ref="VRO1:VRQ1"/>
    <mergeCell ref="VRS1:VRT1"/>
    <mergeCell ref="VOM1:VOO1"/>
    <mergeCell ref="VOQ1:VOR1"/>
    <mergeCell ref="VPC1:VPE1"/>
    <mergeCell ref="VPG1:VPH1"/>
    <mergeCell ref="VPS1:VPU1"/>
    <mergeCell ref="VPW1:VPX1"/>
    <mergeCell ref="VMQ1:VMS1"/>
    <mergeCell ref="VMU1:VMV1"/>
    <mergeCell ref="VNG1:VNI1"/>
    <mergeCell ref="VNK1:VNL1"/>
    <mergeCell ref="VNW1:VNY1"/>
    <mergeCell ref="VOA1:VOB1"/>
    <mergeCell ref="VKU1:VKW1"/>
    <mergeCell ref="VKY1:VKZ1"/>
    <mergeCell ref="VLK1:VLM1"/>
    <mergeCell ref="VLO1:VLP1"/>
    <mergeCell ref="VMA1:VMC1"/>
    <mergeCell ref="VME1:VMF1"/>
    <mergeCell ref="VIY1:VJA1"/>
    <mergeCell ref="VJC1:VJD1"/>
    <mergeCell ref="VJO1:VJQ1"/>
    <mergeCell ref="VJS1:VJT1"/>
    <mergeCell ref="VKE1:VKG1"/>
    <mergeCell ref="VKI1:VKJ1"/>
    <mergeCell ref="VHC1:VHE1"/>
    <mergeCell ref="VHG1:VHH1"/>
    <mergeCell ref="VHS1:VHU1"/>
    <mergeCell ref="VHW1:VHX1"/>
    <mergeCell ref="VII1:VIK1"/>
    <mergeCell ref="VIM1:VIN1"/>
    <mergeCell ref="VFG1:VFI1"/>
    <mergeCell ref="VFK1:VFL1"/>
    <mergeCell ref="VFW1:VFY1"/>
    <mergeCell ref="VGA1:VGB1"/>
    <mergeCell ref="VGM1:VGO1"/>
    <mergeCell ref="VGQ1:VGR1"/>
    <mergeCell ref="VDK1:VDM1"/>
    <mergeCell ref="VDO1:VDP1"/>
    <mergeCell ref="VEA1:VEC1"/>
    <mergeCell ref="VEE1:VEF1"/>
    <mergeCell ref="VEQ1:VES1"/>
    <mergeCell ref="VEU1:VEV1"/>
    <mergeCell ref="VBO1:VBQ1"/>
    <mergeCell ref="VBS1:VBT1"/>
    <mergeCell ref="VCE1:VCG1"/>
    <mergeCell ref="VCI1:VCJ1"/>
    <mergeCell ref="VCU1:VCW1"/>
    <mergeCell ref="VCY1:VCZ1"/>
    <mergeCell ref="UZS1:UZU1"/>
    <mergeCell ref="UZW1:UZX1"/>
    <mergeCell ref="VAI1:VAK1"/>
    <mergeCell ref="VAM1:VAN1"/>
    <mergeCell ref="VAY1:VBA1"/>
    <mergeCell ref="VBC1:VBD1"/>
    <mergeCell ref="UXW1:UXY1"/>
    <mergeCell ref="UYA1:UYB1"/>
    <mergeCell ref="UYM1:UYO1"/>
    <mergeCell ref="UYQ1:UYR1"/>
    <mergeCell ref="UZC1:UZE1"/>
    <mergeCell ref="UZG1:UZH1"/>
    <mergeCell ref="UWA1:UWC1"/>
    <mergeCell ref="UWE1:UWF1"/>
    <mergeCell ref="UWQ1:UWS1"/>
    <mergeCell ref="UWU1:UWV1"/>
    <mergeCell ref="UXG1:UXI1"/>
    <mergeCell ref="UXK1:UXL1"/>
    <mergeCell ref="UUE1:UUG1"/>
    <mergeCell ref="UUI1:UUJ1"/>
    <mergeCell ref="UUU1:UUW1"/>
    <mergeCell ref="UUY1:UUZ1"/>
    <mergeCell ref="UVK1:UVM1"/>
    <mergeCell ref="UVO1:UVP1"/>
    <mergeCell ref="USI1:USK1"/>
    <mergeCell ref="USM1:USN1"/>
    <mergeCell ref="USY1:UTA1"/>
    <mergeCell ref="UTC1:UTD1"/>
    <mergeCell ref="UTO1:UTQ1"/>
    <mergeCell ref="UTS1:UTT1"/>
    <mergeCell ref="UQM1:UQO1"/>
    <mergeCell ref="UQQ1:UQR1"/>
    <mergeCell ref="URC1:URE1"/>
    <mergeCell ref="URG1:URH1"/>
    <mergeCell ref="URS1:URU1"/>
    <mergeCell ref="URW1:URX1"/>
    <mergeCell ref="UOQ1:UOS1"/>
    <mergeCell ref="UOU1:UOV1"/>
    <mergeCell ref="UPG1:UPI1"/>
    <mergeCell ref="UPK1:UPL1"/>
    <mergeCell ref="UPW1:UPY1"/>
    <mergeCell ref="UQA1:UQB1"/>
    <mergeCell ref="UMU1:UMW1"/>
    <mergeCell ref="UMY1:UMZ1"/>
    <mergeCell ref="UNK1:UNM1"/>
    <mergeCell ref="UNO1:UNP1"/>
    <mergeCell ref="UOA1:UOC1"/>
    <mergeCell ref="UOE1:UOF1"/>
    <mergeCell ref="UKY1:ULA1"/>
    <mergeCell ref="ULC1:ULD1"/>
    <mergeCell ref="ULO1:ULQ1"/>
    <mergeCell ref="ULS1:ULT1"/>
    <mergeCell ref="UME1:UMG1"/>
    <mergeCell ref="UMI1:UMJ1"/>
    <mergeCell ref="UJC1:UJE1"/>
    <mergeCell ref="UJG1:UJH1"/>
    <mergeCell ref="UJS1:UJU1"/>
    <mergeCell ref="UJW1:UJX1"/>
    <mergeCell ref="UKI1:UKK1"/>
    <mergeCell ref="UKM1:UKN1"/>
    <mergeCell ref="UHG1:UHI1"/>
    <mergeCell ref="UHK1:UHL1"/>
    <mergeCell ref="UHW1:UHY1"/>
    <mergeCell ref="UIA1:UIB1"/>
    <mergeCell ref="UIM1:UIO1"/>
    <mergeCell ref="UIQ1:UIR1"/>
    <mergeCell ref="UFK1:UFM1"/>
    <mergeCell ref="UFO1:UFP1"/>
    <mergeCell ref="UGA1:UGC1"/>
    <mergeCell ref="UGE1:UGF1"/>
    <mergeCell ref="UGQ1:UGS1"/>
    <mergeCell ref="UGU1:UGV1"/>
    <mergeCell ref="UDO1:UDQ1"/>
    <mergeCell ref="UDS1:UDT1"/>
    <mergeCell ref="UEE1:UEG1"/>
    <mergeCell ref="UEI1:UEJ1"/>
    <mergeCell ref="UEU1:UEW1"/>
    <mergeCell ref="UEY1:UEZ1"/>
    <mergeCell ref="UBS1:UBU1"/>
    <mergeCell ref="UBW1:UBX1"/>
    <mergeCell ref="UCI1:UCK1"/>
    <mergeCell ref="UCM1:UCN1"/>
    <mergeCell ref="UCY1:UDA1"/>
    <mergeCell ref="UDC1:UDD1"/>
    <mergeCell ref="TZW1:TZY1"/>
    <mergeCell ref="UAA1:UAB1"/>
    <mergeCell ref="UAM1:UAO1"/>
    <mergeCell ref="UAQ1:UAR1"/>
    <mergeCell ref="UBC1:UBE1"/>
    <mergeCell ref="UBG1:UBH1"/>
    <mergeCell ref="TYA1:TYC1"/>
    <mergeCell ref="TYE1:TYF1"/>
    <mergeCell ref="TYQ1:TYS1"/>
    <mergeCell ref="TYU1:TYV1"/>
    <mergeCell ref="TZG1:TZI1"/>
    <mergeCell ref="TZK1:TZL1"/>
    <mergeCell ref="TWE1:TWG1"/>
    <mergeCell ref="TWI1:TWJ1"/>
    <mergeCell ref="TWU1:TWW1"/>
    <mergeCell ref="TWY1:TWZ1"/>
    <mergeCell ref="TXK1:TXM1"/>
    <mergeCell ref="TXO1:TXP1"/>
    <mergeCell ref="TUI1:TUK1"/>
    <mergeCell ref="TUM1:TUN1"/>
    <mergeCell ref="TUY1:TVA1"/>
    <mergeCell ref="TVC1:TVD1"/>
    <mergeCell ref="TVO1:TVQ1"/>
    <mergeCell ref="TVS1:TVT1"/>
    <mergeCell ref="TSM1:TSO1"/>
    <mergeCell ref="TSQ1:TSR1"/>
    <mergeCell ref="TTC1:TTE1"/>
    <mergeCell ref="TTG1:TTH1"/>
    <mergeCell ref="TTS1:TTU1"/>
    <mergeCell ref="TTW1:TTX1"/>
    <mergeCell ref="TQQ1:TQS1"/>
    <mergeCell ref="TQU1:TQV1"/>
    <mergeCell ref="TRG1:TRI1"/>
    <mergeCell ref="TRK1:TRL1"/>
    <mergeCell ref="TRW1:TRY1"/>
    <mergeCell ref="TSA1:TSB1"/>
    <mergeCell ref="TOU1:TOW1"/>
    <mergeCell ref="TOY1:TOZ1"/>
    <mergeCell ref="TPK1:TPM1"/>
    <mergeCell ref="TPO1:TPP1"/>
    <mergeCell ref="TQA1:TQC1"/>
    <mergeCell ref="TQE1:TQF1"/>
    <mergeCell ref="TMY1:TNA1"/>
    <mergeCell ref="TNC1:TND1"/>
    <mergeCell ref="TNO1:TNQ1"/>
    <mergeCell ref="TNS1:TNT1"/>
    <mergeCell ref="TOE1:TOG1"/>
    <mergeCell ref="TOI1:TOJ1"/>
    <mergeCell ref="TLC1:TLE1"/>
    <mergeCell ref="TLG1:TLH1"/>
    <mergeCell ref="TLS1:TLU1"/>
    <mergeCell ref="TLW1:TLX1"/>
    <mergeCell ref="TMI1:TMK1"/>
    <mergeCell ref="TMM1:TMN1"/>
    <mergeCell ref="TJG1:TJI1"/>
    <mergeCell ref="TJK1:TJL1"/>
    <mergeCell ref="TJW1:TJY1"/>
    <mergeCell ref="TKA1:TKB1"/>
    <mergeCell ref="TKM1:TKO1"/>
    <mergeCell ref="TKQ1:TKR1"/>
    <mergeCell ref="THK1:THM1"/>
    <mergeCell ref="THO1:THP1"/>
    <mergeCell ref="TIA1:TIC1"/>
    <mergeCell ref="TIE1:TIF1"/>
    <mergeCell ref="TIQ1:TIS1"/>
    <mergeCell ref="TIU1:TIV1"/>
    <mergeCell ref="TFO1:TFQ1"/>
    <mergeCell ref="TFS1:TFT1"/>
    <mergeCell ref="TGE1:TGG1"/>
    <mergeCell ref="TGI1:TGJ1"/>
    <mergeCell ref="TGU1:TGW1"/>
    <mergeCell ref="TGY1:TGZ1"/>
    <mergeCell ref="TDS1:TDU1"/>
    <mergeCell ref="TDW1:TDX1"/>
    <mergeCell ref="TEI1:TEK1"/>
    <mergeCell ref="TEM1:TEN1"/>
    <mergeCell ref="TEY1:TFA1"/>
    <mergeCell ref="TFC1:TFD1"/>
    <mergeCell ref="TBW1:TBY1"/>
    <mergeCell ref="TCA1:TCB1"/>
    <mergeCell ref="TCM1:TCO1"/>
    <mergeCell ref="TCQ1:TCR1"/>
    <mergeCell ref="TDC1:TDE1"/>
    <mergeCell ref="TDG1:TDH1"/>
    <mergeCell ref="TAA1:TAC1"/>
    <mergeCell ref="TAE1:TAF1"/>
    <mergeCell ref="TAQ1:TAS1"/>
    <mergeCell ref="TAU1:TAV1"/>
    <mergeCell ref="TBG1:TBI1"/>
    <mergeCell ref="TBK1:TBL1"/>
    <mergeCell ref="SYE1:SYG1"/>
    <mergeCell ref="SYI1:SYJ1"/>
    <mergeCell ref="SYU1:SYW1"/>
    <mergeCell ref="SYY1:SYZ1"/>
    <mergeCell ref="SZK1:SZM1"/>
    <mergeCell ref="SZO1:SZP1"/>
    <mergeCell ref="SWI1:SWK1"/>
    <mergeCell ref="SWM1:SWN1"/>
    <mergeCell ref="SWY1:SXA1"/>
    <mergeCell ref="SXC1:SXD1"/>
    <mergeCell ref="SXO1:SXQ1"/>
    <mergeCell ref="SXS1:SXT1"/>
    <mergeCell ref="SUM1:SUO1"/>
    <mergeCell ref="SUQ1:SUR1"/>
    <mergeCell ref="SVC1:SVE1"/>
    <mergeCell ref="SVG1:SVH1"/>
    <mergeCell ref="SVS1:SVU1"/>
    <mergeCell ref="SVW1:SVX1"/>
    <mergeCell ref="SSQ1:SSS1"/>
    <mergeCell ref="SSU1:SSV1"/>
    <mergeCell ref="STG1:STI1"/>
    <mergeCell ref="STK1:STL1"/>
    <mergeCell ref="STW1:STY1"/>
    <mergeCell ref="SUA1:SUB1"/>
    <mergeCell ref="SQU1:SQW1"/>
    <mergeCell ref="SQY1:SQZ1"/>
    <mergeCell ref="SRK1:SRM1"/>
    <mergeCell ref="SRO1:SRP1"/>
    <mergeCell ref="SSA1:SSC1"/>
    <mergeCell ref="SSE1:SSF1"/>
    <mergeCell ref="SOY1:SPA1"/>
    <mergeCell ref="SPC1:SPD1"/>
    <mergeCell ref="SPO1:SPQ1"/>
    <mergeCell ref="SPS1:SPT1"/>
    <mergeCell ref="SQE1:SQG1"/>
    <mergeCell ref="SQI1:SQJ1"/>
    <mergeCell ref="SNC1:SNE1"/>
    <mergeCell ref="SNG1:SNH1"/>
    <mergeCell ref="SNS1:SNU1"/>
    <mergeCell ref="SNW1:SNX1"/>
    <mergeCell ref="SOI1:SOK1"/>
    <mergeCell ref="SOM1:SON1"/>
    <mergeCell ref="SLG1:SLI1"/>
    <mergeCell ref="SLK1:SLL1"/>
    <mergeCell ref="SLW1:SLY1"/>
    <mergeCell ref="SMA1:SMB1"/>
    <mergeCell ref="SMM1:SMO1"/>
    <mergeCell ref="SMQ1:SMR1"/>
    <mergeCell ref="SJK1:SJM1"/>
    <mergeCell ref="SJO1:SJP1"/>
    <mergeCell ref="SKA1:SKC1"/>
    <mergeCell ref="SKE1:SKF1"/>
    <mergeCell ref="SKQ1:SKS1"/>
    <mergeCell ref="SKU1:SKV1"/>
    <mergeCell ref="SHO1:SHQ1"/>
    <mergeCell ref="SHS1:SHT1"/>
    <mergeCell ref="SIE1:SIG1"/>
    <mergeCell ref="SII1:SIJ1"/>
    <mergeCell ref="SIU1:SIW1"/>
    <mergeCell ref="SIY1:SIZ1"/>
    <mergeCell ref="SFS1:SFU1"/>
    <mergeCell ref="SFW1:SFX1"/>
    <mergeCell ref="SGI1:SGK1"/>
    <mergeCell ref="SGM1:SGN1"/>
    <mergeCell ref="SGY1:SHA1"/>
    <mergeCell ref="SHC1:SHD1"/>
    <mergeCell ref="SDW1:SDY1"/>
    <mergeCell ref="SEA1:SEB1"/>
    <mergeCell ref="SEM1:SEO1"/>
    <mergeCell ref="SEQ1:SER1"/>
    <mergeCell ref="SFC1:SFE1"/>
    <mergeCell ref="SFG1:SFH1"/>
    <mergeCell ref="SCA1:SCC1"/>
    <mergeCell ref="SCE1:SCF1"/>
    <mergeCell ref="SCQ1:SCS1"/>
    <mergeCell ref="SCU1:SCV1"/>
    <mergeCell ref="SDG1:SDI1"/>
    <mergeCell ref="SDK1:SDL1"/>
    <mergeCell ref="SAE1:SAG1"/>
    <mergeCell ref="SAI1:SAJ1"/>
    <mergeCell ref="SAU1:SAW1"/>
    <mergeCell ref="SAY1:SAZ1"/>
    <mergeCell ref="SBK1:SBM1"/>
    <mergeCell ref="SBO1:SBP1"/>
    <mergeCell ref="RYI1:RYK1"/>
    <mergeCell ref="RYM1:RYN1"/>
    <mergeCell ref="RYY1:RZA1"/>
    <mergeCell ref="RZC1:RZD1"/>
    <mergeCell ref="RZO1:RZQ1"/>
    <mergeCell ref="RZS1:RZT1"/>
    <mergeCell ref="RWM1:RWO1"/>
    <mergeCell ref="RWQ1:RWR1"/>
    <mergeCell ref="RXC1:RXE1"/>
    <mergeCell ref="RXG1:RXH1"/>
    <mergeCell ref="RXS1:RXU1"/>
    <mergeCell ref="RXW1:RXX1"/>
    <mergeCell ref="RUQ1:RUS1"/>
    <mergeCell ref="RUU1:RUV1"/>
    <mergeCell ref="RVG1:RVI1"/>
    <mergeCell ref="RVK1:RVL1"/>
    <mergeCell ref="RVW1:RVY1"/>
    <mergeCell ref="RWA1:RWB1"/>
    <mergeCell ref="RSU1:RSW1"/>
    <mergeCell ref="RSY1:RSZ1"/>
    <mergeCell ref="RTK1:RTM1"/>
    <mergeCell ref="RTO1:RTP1"/>
    <mergeCell ref="RUA1:RUC1"/>
    <mergeCell ref="RUE1:RUF1"/>
    <mergeCell ref="RQY1:RRA1"/>
    <mergeCell ref="RRC1:RRD1"/>
    <mergeCell ref="RRO1:RRQ1"/>
    <mergeCell ref="RRS1:RRT1"/>
    <mergeCell ref="RSE1:RSG1"/>
    <mergeCell ref="RSI1:RSJ1"/>
    <mergeCell ref="RPC1:RPE1"/>
    <mergeCell ref="RPG1:RPH1"/>
    <mergeCell ref="RPS1:RPU1"/>
    <mergeCell ref="RPW1:RPX1"/>
    <mergeCell ref="RQI1:RQK1"/>
    <mergeCell ref="RQM1:RQN1"/>
    <mergeCell ref="RNG1:RNI1"/>
    <mergeCell ref="RNK1:RNL1"/>
    <mergeCell ref="RNW1:RNY1"/>
    <mergeCell ref="ROA1:ROB1"/>
    <mergeCell ref="ROM1:ROO1"/>
    <mergeCell ref="ROQ1:ROR1"/>
    <mergeCell ref="RLK1:RLM1"/>
    <mergeCell ref="RLO1:RLP1"/>
    <mergeCell ref="RMA1:RMC1"/>
    <mergeCell ref="RME1:RMF1"/>
    <mergeCell ref="RMQ1:RMS1"/>
    <mergeCell ref="RMU1:RMV1"/>
    <mergeCell ref="RJO1:RJQ1"/>
    <mergeCell ref="RJS1:RJT1"/>
    <mergeCell ref="RKE1:RKG1"/>
    <mergeCell ref="RKI1:RKJ1"/>
    <mergeCell ref="RKU1:RKW1"/>
    <mergeCell ref="RKY1:RKZ1"/>
    <mergeCell ref="RHS1:RHU1"/>
    <mergeCell ref="RHW1:RHX1"/>
    <mergeCell ref="RII1:RIK1"/>
    <mergeCell ref="RIM1:RIN1"/>
    <mergeCell ref="RIY1:RJA1"/>
    <mergeCell ref="RJC1:RJD1"/>
    <mergeCell ref="RFW1:RFY1"/>
    <mergeCell ref="RGA1:RGB1"/>
    <mergeCell ref="RGM1:RGO1"/>
    <mergeCell ref="RGQ1:RGR1"/>
    <mergeCell ref="RHC1:RHE1"/>
    <mergeCell ref="RHG1:RHH1"/>
    <mergeCell ref="REA1:REC1"/>
    <mergeCell ref="REE1:REF1"/>
    <mergeCell ref="REQ1:RES1"/>
    <mergeCell ref="REU1:REV1"/>
    <mergeCell ref="RFG1:RFI1"/>
    <mergeCell ref="RFK1:RFL1"/>
    <mergeCell ref="RCE1:RCG1"/>
    <mergeCell ref="RCI1:RCJ1"/>
    <mergeCell ref="RCU1:RCW1"/>
    <mergeCell ref="RCY1:RCZ1"/>
    <mergeCell ref="RDK1:RDM1"/>
    <mergeCell ref="RDO1:RDP1"/>
    <mergeCell ref="RAI1:RAK1"/>
    <mergeCell ref="RAM1:RAN1"/>
    <mergeCell ref="RAY1:RBA1"/>
    <mergeCell ref="RBC1:RBD1"/>
    <mergeCell ref="RBO1:RBQ1"/>
    <mergeCell ref="RBS1:RBT1"/>
    <mergeCell ref="QYM1:QYO1"/>
    <mergeCell ref="QYQ1:QYR1"/>
    <mergeCell ref="QZC1:QZE1"/>
    <mergeCell ref="QZG1:QZH1"/>
    <mergeCell ref="QZS1:QZU1"/>
    <mergeCell ref="QZW1:QZX1"/>
    <mergeCell ref="QWQ1:QWS1"/>
    <mergeCell ref="QWU1:QWV1"/>
    <mergeCell ref="QXG1:QXI1"/>
    <mergeCell ref="QXK1:QXL1"/>
    <mergeCell ref="QXW1:QXY1"/>
    <mergeCell ref="QYA1:QYB1"/>
    <mergeCell ref="QUU1:QUW1"/>
    <mergeCell ref="QUY1:QUZ1"/>
    <mergeCell ref="QVK1:QVM1"/>
    <mergeCell ref="QVO1:QVP1"/>
    <mergeCell ref="QWA1:QWC1"/>
    <mergeCell ref="QWE1:QWF1"/>
    <mergeCell ref="QSY1:QTA1"/>
    <mergeCell ref="QTC1:QTD1"/>
    <mergeCell ref="QTO1:QTQ1"/>
    <mergeCell ref="QTS1:QTT1"/>
    <mergeCell ref="QUE1:QUG1"/>
    <mergeCell ref="QUI1:QUJ1"/>
    <mergeCell ref="QRC1:QRE1"/>
    <mergeCell ref="QRG1:QRH1"/>
    <mergeCell ref="QRS1:QRU1"/>
    <mergeCell ref="QRW1:QRX1"/>
    <mergeCell ref="QSI1:QSK1"/>
    <mergeCell ref="QSM1:QSN1"/>
    <mergeCell ref="QPG1:QPI1"/>
    <mergeCell ref="QPK1:QPL1"/>
    <mergeCell ref="QPW1:QPY1"/>
    <mergeCell ref="QQA1:QQB1"/>
    <mergeCell ref="QQM1:QQO1"/>
    <mergeCell ref="QQQ1:QQR1"/>
    <mergeCell ref="QNK1:QNM1"/>
    <mergeCell ref="QNO1:QNP1"/>
    <mergeCell ref="QOA1:QOC1"/>
    <mergeCell ref="QOE1:QOF1"/>
    <mergeCell ref="QOQ1:QOS1"/>
    <mergeCell ref="QOU1:QOV1"/>
    <mergeCell ref="QLO1:QLQ1"/>
    <mergeCell ref="QLS1:QLT1"/>
    <mergeCell ref="QME1:QMG1"/>
    <mergeCell ref="QMI1:QMJ1"/>
    <mergeCell ref="QMU1:QMW1"/>
    <mergeCell ref="QMY1:QMZ1"/>
    <mergeCell ref="QJS1:QJU1"/>
    <mergeCell ref="QJW1:QJX1"/>
    <mergeCell ref="QKI1:QKK1"/>
    <mergeCell ref="QKM1:QKN1"/>
    <mergeCell ref="QKY1:QLA1"/>
    <mergeCell ref="QLC1:QLD1"/>
    <mergeCell ref="QHW1:QHY1"/>
    <mergeCell ref="QIA1:QIB1"/>
    <mergeCell ref="QIM1:QIO1"/>
    <mergeCell ref="QIQ1:QIR1"/>
    <mergeCell ref="QJC1:QJE1"/>
    <mergeCell ref="QJG1:QJH1"/>
    <mergeCell ref="QGA1:QGC1"/>
    <mergeCell ref="QGE1:QGF1"/>
    <mergeCell ref="QGQ1:QGS1"/>
    <mergeCell ref="QGU1:QGV1"/>
    <mergeCell ref="QHG1:QHI1"/>
    <mergeCell ref="QHK1:QHL1"/>
    <mergeCell ref="QEE1:QEG1"/>
    <mergeCell ref="QEI1:QEJ1"/>
    <mergeCell ref="QEU1:QEW1"/>
    <mergeCell ref="QEY1:QEZ1"/>
    <mergeCell ref="QFK1:QFM1"/>
    <mergeCell ref="QFO1:QFP1"/>
    <mergeCell ref="QCI1:QCK1"/>
    <mergeCell ref="QCM1:QCN1"/>
    <mergeCell ref="QCY1:QDA1"/>
    <mergeCell ref="QDC1:QDD1"/>
    <mergeCell ref="QDO1:QDQ1"/>
    <mergeCell ref="QDS1:QDT1"/>
    <mergeCell ref="QAM1:QAO1"/>
    <mergeCell ref="QAQ1:QAR1"/>
    <mergeCell ref="QBC1:QBE1"/>
    <mergeCell ref="QBG1:QBH1"/>
    <mergeCell ref="QBS1:QBU1"/>
    <mergeCell ref="QBW1:QBX1"/>
    <mergeCell ref="PYQ1:PYS1"/>
    <mergeCell ref="PYU1:PYV1"/>
    <mergeCell ref="PZG1:PZI1"/>
    <mergeCell ref="PZK1:PZL1"/>
    <mergeCell ref="PZW1:PZY1"/>
    <mergeCell ref="QAA1:QAB1"/>
    <mergeCell ref="PWU1:PWW1"/>
    <mergeCell ref="PWY1:PWZ1"/>
    <mergeCell ref="PXK1:PXM1"/>
    <mergeCell ref="PXO1:PXP1"/>
    <mergeCell ref="PYA1:PYC1"/>
    <mergeCell ref="PYE1:PYF1"/>
    <mergeCell ref="PUY1:PVA1"/>
    <mergeCell ref="PVC1:PVD1"/>
    <mergeCell ref="PVO1:PVQ1"/>
    <mergeCell ref="PVS1:PVT1"/>
    <mergeCell ref="PWE1:PWG1"/>
    <mergeCell ref="PWI1:PWJ1"/>
    <mergeCell ref="PTC1:PTE1"/>
    <mergeCell ref="PTG1:PTH1"/>
    <mergeCell ref="PTS1:PTU1"/>
    <mergeCell ref="PTW1:PTX1"/>
    <mergeCell ref="PUI1:PUK1"/>
    <mergeCell ref="PUM1:PUN1"/>
    <mergeCell ref="PRG1:PRI1"/>
    <mergeCell ref="PRK1:PRL1"/>
    <mergeCell ref="PRW1:PRY1"/>
    <mergeCell ref="PSA1:PSB1"/>
    <mergeCell ref="PSM1:PSO1"/>
    <mergeCell ref="PSQ1:PSR1"/>
    <mergeCell ref="PPK1:PPM1"/>
    <mergeCell ref="PPO1:PPP1"/>
    <mergeCell ref="PQA1:PQC1"/>
    <mergeCell ref="PQE1:PQF1"/>
    <mergeCell ref="PQQ1:PQS1"/>
    <mergeCell ref="PQU1:PQV1"/>
    <mergeCell ref="PNO1:PNQ1"/>
    <mergeCell ref="PNS1:PNT1"/>
    <mergeCell ref="POE1:POG1"/>
    <mergeCell ref="POI1:POJ1"/>
    <mergeCell ref="POU1:POW1"/>
    <mergeCell ref="POY1:POZ1"/>
    <mergeCell ref="PLS1:PLU1"/>
    <mergeCell ref="PLW1:PLX1"/>
    <mergeCell ref="PMI1:PMK1"/>
    <mergeCell ref="PMM1:PMN1"/>
    <mergeCell ref="PMY1:PNA1"/>
    <mergeCell ref="PNC1:PND1"/>
    <mergeCell ref="PJW1:PJY1"/>
    <mergeCell ref="PKA1:PKB1"/>
    <mergeCell ref="PKM1:PKO1"/>
    <mergeCell ref="PKQ1:PKR1"/>
    <mergeCell ref="PLC1:PLE1"/>
    <mergeCell ref="PLG1:PLH1"/>
    <mergeCell ref="PIA1:PIC1"/>
    <mergeCell ref="PIE1:PIF1"/>
    <mergeCell ref="PIQ1:PIS1"/>
    <mergeCell ref="PIU1:PIV1"/>
    <mergeCell ref="PJG1:PJI1"/>
    <mergeCell ref="PJK1:PJL1"/>
    <mergeCell ref="PGE1:PGG1"/>
    <mergeCell ref="PGI1:PGJ1"/>
    <mergeCell ref="PGU1:PGW1"/>
    <mergeCell ref="PGY1:PGZ1"/>
    <mergeCell ref="PHK1:PHM1"/>
    <mergeCell ref="PHO1:PHP1"/>
    <mergeCell ref="PEI1:PEK1"/>
    <mergeCell ref="PEM1:PEN1"/>
    <mergeCell ref="PEY1:PFA1"/>
    <mergeCell ref="PFC1:PFD1"/>
    <mergeCell ref="PFO1:PFQ1"/>
    <mergeCell ref="PFS1:PFT1"/>
    <mergeCell ref="PCM1:PCO1"/>
    <mergeCell ref="PCQ1:PCR1"/>
    <mergeCell ref="PDC1:PDE1"/>
    <mergeCell ref="PDG1:PDH1"/>
    <mergeCell ref="PDS1:PDU1"/>
    <mergeCell ref="PDW1:PDX1"/>
    <mergeCell ref="PAQ1:PAS1"/>
    <mergeCell ref="PAU1:PAV1"/>
    <mergeCell ref="PBG1:PBI1"/>
    <mergeCell ref="PBK1:PBL1"/>
    <mergeCell ref="PBW1:PBY1"/>
    <mergeCell ref="PCA1:PCB1"/>
    <mergeCell ref="OYU1:OYW1"/>
    <mergeCell ref="OYY1:OYZ1"/>
    <mergeCell ref="OZK1:OZM1"/>
    <mergeCell ref="OZO1:OZP1"/>
    <mergeCell ref="PAA1:PAC1"/>
    <mergeCell ref="PAE1:PAF1"/>
    <mergeCell ref="OWY1:OXA1"/>
    <mergeCell ref="OXC1:OXD1"/>
    <mergeCell ref="OXO1:OXQ1"/>
    <mergeCell ref="OXS1:OXT1"/>
    <mergeCell ref="OYE1:OYG1"/>
    <mergeCell ref="OYI1:OYJ1"/>
    <mergeCell ref="OVC1:OVE1"/>
    <mergeCell ref="OVG1:OVH1"/>
    <mergeCell ref="OVS1:OVU1"/>
    <mergeCell ref="OVW1:OVX1"/>
    <mergeCell ref="OWI1:OWK1"/>
    <mergeCell ref="OWM1:OWN1"/>
    <mergeCell ref="OTG1:OTI1"/>
    <mergeCell ref="OTK1:OTL1"/>
    <mergeCell ref="OTW1:OTY1"/>
    <mergeCell ref="OUA1:OUB1"/>
    <mergeCell ref="OUM1:OUO1"/>
    <mergeCell ref="OUQ1:OUR1"/>
    <mergeCell ref="ORK1:ORM1"/>
    <mergeCell ref="ORO1:ORP1"/>
    <mergeCell ref="OSA1:OSC1"/>
    <mergeCell ref="OSE1:OSF1"/>
    <mergeCell ref="OSQ1:OSS1"/>
    <mergeCell ref="OSU1:OSV1"/>
    <mergeCell ref="OPO1:OPQ1"/>
    <mergeCell ref="OPS1:OPT1"/>
    <mergeCell ref="OQE1:OQG1"/>
    <mergeCell ref="OQI1:OQJ1"/>
    <mergeCell ref="OQU1:OQW1"/>
    <mergeCell ref="OQY1:OQZ1"/>
    <mergeCell ref="ONS1:ONU1"/>
    <mergeCell ref="ONW1:ONX1"/>
    <mergeCell ref="OOI1:OOK1"/>
    <mergeCell ref="OOM1:OON1"/>
    <mergeCell ref="OOY1:OPA1"/>
    <mergeCell ref="OPC1:OPD1"/>
    <mergeCell ref="OLW1:OLY1"/>
    <mergeCell ref="OMA1:OMB1"/>
    <mergeCell ref="OMM1:OMO1"/>
    <mergeCell ref="OMQ1:OMR1"/>
    <mergeCell ref="ONC1:ONE1"/>
    <mergeCell ref="ONG1:ONH1"/>
    <mergeCell ref="OKA1:OKC1"/>
    <mergeCell ref="OKE1:OKF1"/>
    <mergeCell ref="OKQ1:OKS1"/>
    <mergeCell ref="OKU1:OKV1"/>
    <mergeCell ref="OLG1:OLI1"/>
    <mergeCell ref="OLK1:OLL1"/>
    <mergeCell ref="OIE1:OIG1"/>
    <mergeCell ref="OII1:OIJ1"/>
    <mergeCell ref="OIU1:OIW1"/>
    <mergeCell ref="OIY1:OIZ1"/>
    <mergeCell ref="OJK1:OJM1"/>
    <mergeCell ref="OJO1:OJP1"/>
    <mergeCell ref="OGI1:OGK1"/>
    <mergeCell ref="OGM1:OGN1"/>
    <mergeCell ref="OGY1:OHA1"/>
    <mergeCell ref="OHC1:OHD1"/>
    <mergeCell ref="OHO1:OHQ1"/>
    <mergeCell ref="OHS1:OHT1"/>
    <mergeCell ref="OEM1:OEO1"/>
    <mergeCell ref="OEQ1:OER1"/>
    <mergeCell ref="OFC1:OFE1"/>
    <mergeCell ref="OFG1:OFH1"/>
    <mergeCell ref="OFS1:OFU1"/>
    <mergeCell ref="OFW1:OFX1"/>
    <mergeCell ref="OCQ1:OCS1"/>
    <mergeCell ref="OCU1:OCV1"/>
    <mergeCell ref="ODG1:ODI1"/>
    <mergeCell ref="ODK1:ODL1"/>
    <mergeCell ref="ODW1:ODY1"/>
    <mergeCell ref="OEA1:OEB1"/>
    <mergeCell ref="OAU1:OAW1"/>
    <mergeCell ref="OAY1:OAZ1"/>
    <mergeCell ref="OBK1:OBM1"/>
    <mergeCell ref="OBO1:OBP1"/>
    <mergeCell ref="OCA1:OCC1"/>
    <mergeCell ref="OCE1:OCF1"/>
    <mergeCell ref="NYY1:NZA1"/>
    <mergeCell ref="NZC1:NZD1"/>
    <mergeCell ref="NZO1:NZQ1"/>
    <mergeCell ref="NZS1:NZT1"/>
    <mergeCell ref="OAE1:OAG1"/>
    <mergeCell ref="OAI1:OAJ1"/>
    <mergeCell ref="NXC1:NXE1"/>
    <mergeCell ref="NXG1:NXH1"/>
    <mergeCell ref="NXS1:NXU1"/>
    <mergeCell ref="NXW1:NXX1"/>
    <mergeCell ref="NYI1:NYK1"/>
    <mergeCell ref="NYM1:NYN1"/>
    <mergeCell ref="NVG1:NVI1"/>
    <mergeCell ref="NVK1:NVL1"/>
    <mergeCell ref="NVW1:NVY1"/>
    <mergeCell ref="NWA1:NWB1"/>
    <mergeCell ref="NWM1:NWO1"/>
    <mergeCell ref="NWQ1:NWR1"/>
    <mergeCell ref="NTK1:NTM1"/>
    <mergeCell ref="NTO1:NTP1"/>
    <mergeCell ref="NUA1:NUC1"/>
    <mergeCell ref="NUE1:NUF1"/>
    <mergeCell ref="NUQ1:NUS1"/>
    <mergeCell ref="NUU1:NUV1"/>
    <mergeCell ref="NRO1:NRQ1"/>
    <mergeCell ref="NRS1:NRT1"/>
    <mergeCell ref="NSE1:NSG1"/>
    <mergeCell ref="NSI1:NSJ1"/>
    <mergeCell ref="NSU1:NSW1"/>
    <mergeCell ref="NSY1:NSZ1"/>
    <mergeCell ref="NPS1:NPU1"/>
    <mergeCell ref="NPW1:NPX1"/>
    <mergeCell ref="NQI1:NQK1"/>
    <mergeCell ref="NQM1:NQN1"/>
    <mergeCell ref="NQY1:NRA1"/>
    <mergeCell ref="NRC1:NRD1"/>
    <mergeCell ref="NNW1:NNY1"/>
    <mergeCell ref="NOA1:NOB1"/>
    <mergeCell ref="NOM1:NOO1"/>
    <mergeCell ref="NOQ1:NOR1"/>
    <mergeCell ref="NPC1:NPE1"/>
    <mergeCell ref="NPG1:NPH1"/>
    <mergeCell ref="NMA1:NMC1"/>
    <mergeCell ref="NME1:NMF1"/>
    <mergeCell ref="NMQ1:NMS1"/>
    <mergeCell ref="NMU1:NMV1"/>
    <mergeCell ref="NNG1:NNI1"/>
    <mergeCell ref="NNK1:NNL1"/>
    <mergeCell ref="NKE1:NKG1"/>
    <mergeCell ref="NKI1:NKJ1"/>
    <mergeCell ref="NKU1:NKW1"/>
    <mergeCell ref="NKY1:NKZ1"/>
    <mergeCell ref="NLK1:NLM1"/>
    <mergeCell ref="NLO1:NLP1"/>
    <mergeCell ref="NII1:NIK1"/>
    <mergeCell ref="NIM1:NIN1"/>
    <mergeCell ref="NIY1:NJA1"/>
    <mergeCell ref="NJC1:NJD1"/>
    <mergeCell ref="NJO1:NJQ1"/>
    <mergeCell ref="NJS1:NJT1"/>
    <mergeCell ref="NGM1:NGO1"/>
    <mergeCell ref="NGQ1:NGR1"/>
    <mergeCell ref="NHC1:NHE1"/>
    <mergeCell ref="NHG1:NHH1"/>
    <mergeCell ref="NHS1:NHU1"/>
    <mergeCell ref="NHW1:NHX1"/>
    <mergeCell ref="NEQ1:NES1"/>
    <mergeCell ref="NEU1:NEV1"/>
    <mergeCell ref="NFG1:NFI1"/>
    <mergeCell ref="NFK1:NFL1"/>
    <mergeCell ref="NFW1:NFY1"/>
    <mergeCell ref="NGA1:NGB1"/>
    <mergeCell ref="NCU1:NCW1"/>
    <mergeCell ref="NCY1:NCZ1"/>
    <mergeCell ref="NDK1:NDM1"/>
    <mergeCell ref="NDO1:NDP1"/>
    <mergeCell ref="NEA1:NEC1"/>
    <mergeCell ref="NEE1:NEF1"/>
    <mergeCell ref="NAY1:NBA1"/>
    <mergeCell ref="NBC1:NBD1"/>
    <mergeCell ref="NBO1:NBQ1"/>
    <mergeCell ref="NBS1:NBT1"/>
    <mergeCell ref="NCE1:NCG1"/>
    <mergeCell ref="NCI1:NCJ1"/>
    <mergeCell ref="MZC1:MZE1"/>
    <mergeCell ref="MZG1:MZH1"/>
    <mergeCell ref="MZS1:MZU1"/>
    <mergeCell ref="MZW1:MZX1"/>
    <mergeCell ref="NAI1:NAK1"/>
    <mergeCell ref="NAM1:NAN1"/>
    <mergeCell ref="MXG1:MXI1"/>
    <mergeCell ref="MXK1:MXL1"/>
    <mergeCell ref="MXW1:MXY1"/>
    <mergeCell ref="MYA1:MYB1"/>
    <mergeCell ref="MYM1:MYO1"/>
    <mergeCell ref="MYQ1:MYR1"/>
    <mergeCell ref="MVK1:MVM1"/>
    <mergeCell ref="MVO1:MVP1"/>
    <mergeCell ref="MWA1:MWC1"/>
    <mergeCell ref="MWE1:MWF1"/>
    <mergeCell ref="MWQ1:MWS1"/>
    <mergeCell ref="MWU1:MWV1"/>
    <mergeCell ref="MTO1:MTQ1"/>
    <mergeCell ref="MTS1:MTT1"/>
    <mergeCell ref="MUE1:MUG1"/>
    <mergeCell ref="MUI1:MUJ1"/>
    <mergeCell ref="MUU1:MUW1"/>
    <mergeCell ref="MUY1:MUZ1"/>
    <mergeCell ref="MRS1:MRU1"/>
    <mergeCell ref="MRW1:MRX1"/>
    <mergeCell ref="MSI1:MSK1"/>
    <mergeCell ref="MSM1:MSN1"/>
    <mergeCell ref="MSY1:MTA1"/>
    <mergeCell ref="MTC1:MTD1"/>
    <mergeCell ref="MPW1:MPY1"/>
    <mergeCell ref="MQA1:MQB1"/>
    <mergeCell ref="MQM1:MQO1"/>
    <mergeCell ref="MQQ1:MQR1"/>
    <mergeCell ref="MRC1:MRE1"/>
    <mergeCell ref="MRG1:MRH1"/>
    <mergeCell ref="MOA1:MOC1"/>
    <mergeCell ref="MOE1:MOF1"/>
    <mergeCell ref="MOQ1:MOS1"/>
    <mergeCell ref="MOU1:MOV1"/>
    <mergeCell ref="MPG1:MPI1"/>
    <mergeCell ref="MPK1:MPL1"/>
    <mergeCell ref="MME1:MMG1"/>
    <mergeCell ref="MMI1:MMJ1"/>
    <mergeCell ref="MMU1:MMW1"/>
    <mergeCell ref="MMY1:MMZ1"/>
    <mergeCell ref="MNK1:MNM1"/>
    <mergeCell ref="MNO1:MNP1"/>
    <mergeCell ref="MKI1:MKK1"/>
    <mergeCell ref="MKM1:MKN1"/>
    <mergeCell ref="MKY1:MLA1"/>
    <mergeCell ref="MLC1:MLD1"/>
    <mergeCell ref="MLO1:MLQ1"/>
    <mergeCell ref="MLS1:MLT1"/>
    <mergeCell ref="MIM1:MIO1"/>
    <mergeCell ref="MIQ1:MIR1"/>
    <mergeCell ref="MJC1:MJE1"/>
    <mergeCell ref="MJG1:MJH1"/>
    <mergeCell ref="MJS1:MJU1"/>
    <mergeCell ref="MJW1:MJX1"/>
    <mergeCell ref="MGQ1:MGS1"/>
    <mergeCell ref="MGU1:MGV1"/>
    <mergeCell ref="MHG1:MHI1"/>
    <mergeCell ref="MHK1:MHL1"/>
    <mergeCell ref="MHW1:MHY1"/>
    <mergeCell ref="MIA1:MIB1"/>
    <mergeCell ref="MEU1:MEW1"/>
    <mergeCell ref="MEY1:MEZ1"/>
    <mergeCell ref="MFK1:MFM1"/>
    <mergeCell ref="MFO1:MFP1"/>
    <mergeCell ref="MGA1:MGC1"/>
    <mergeCell ref="MGE1:MGF1"/>
    <mergeCell ref="MCY1:MDA1"/>
    <mergeCell ref="MDC1:MDD1"/>
    <mergeCell ref="MDO1:MDQ1"/>
    <mergeCell ref="MDS1:MDT1"/>
    <mergeCell ref="MEE1:MEG1"/>
    <mergeCell ref="MEI1:MEJ1"/>
    <mergeCell ref="MBC1:MBE1"/>
    <mergeCell ref="MBG1:MBH1"/>
    <mergeCell ref="MBS1:MBU1"/>
    <mergeCell ref="MBW1:MBX1"/>
    <mergeCell ref="MCI1:MCK1"/>
    <mergeCell ref="MCM1:MCN1"/>
    <mergeCell ref="LZG1:LZI1"/>
    <mergeCell ref="LZK1:LZL1"/>
    <mergeCell ref="LZW1:LZY1"/>
    <mergeCell ref="MAA1:MAB1"/>
    <mergeCell ref="MAM1:MAO1"/>
    <mergeCell ref="MAQ1:MAR1"/>
    <mergeCell ref="LXK1:LXM1"/>
    <mergeCell ref="LXO1:LXP1"/>
    <mergeCell ref="LYA1:LYC1"/>
    <mergeCell ref="LYE1:LYF1"/>
    <mergeCell ref="LYQ1:LYS1"/>
    <mergeCell ref="LYU1:LYV1"/>
    <mergeCell ref="LVO1:LVQ1"/>
    <mergeCell ref="LVS1:LVT1"/>
    <mergeCell ref="LWE1:LWG1"/>
    <mergeCell ref="LWI1:LWJ1"/>
    <mergeCell ref="LWU1:LWW1"/>
    <mergeCell ref="LWY1:LWZ1"/>
    <mergeCell ref="LTS1:LTU1"/>
    <mergeCell ref="LTW1:LTX1"/>
    <mergeCell ref="LUI1:LUK1"/>
    <mergeCell ref="LUM1:LUN1"/>
    <mergeCell ref="LUY1:LVA1"/>
    <mergeCell ref="LVC1:LVD1"/>
    <mergeCell ref="LRW1:LRY1"/>
    <mergeCell ref="LSA1:LSB1"/>
    <mergeCell ref="LSM1:LSO1"/>
    <mergeCell ref="LSQ1:LSR1"/>
    <mergeCell ref="LTC1:LTE1"/>
    <mergeCell ref="LTG1:LTH1"/>
    <mergeCell ref="LQA1:LQC1"/>
    <mergeCell ref="LQE1:LQF1"/>
    <mergeCell ref="LQQ1:LQS1"/>
    <mergeCell ref="LQU1:LQV1"/>
    <mergeCell ref="LRG1:LRI1"/>
    <mergeCell ref="LRK1:LRL1"/>
    <mergeCell ref="LOE1:LOG1"/>
    <mergeCell ref="LOI1:LOJ1"/>
    <mergeCell ref="LOU1:LOW1"/>
    <mergeCell ref="LOY1:LOZ1"/>
    <mergeCell ref="LPK1:LPM1"/>
    <mergeCell ref="LPO1:LPP1"/>
    <mergeCell ref="LMI1:LMK1"/>
    <mergeCell ref="LMM1:LMN1"/>
    <mergeCell ref="LMY1:LNA1"/>
    <mergeCell ref="LNC1:LND1"/>
    <mergeCell ref="LNO1:LNQ1"/>
    <mergeCell ref="LNS1:LNT1"/>
    <mergeCell ref="LKM1:LKO1"/>
    <mergeCell ref="LKQ1:LKR1"/>
    <mergeCell ref="LLC1:LLE1"/>
    <mergeCell ref="LLG1:LLH1"/>
    <mergeCell ref="LLS1:LLU1"/>
    <mergeCell ref="LLW1:LLX1"/>
    <mergeCell ref="LIQ1:LIS1"/>
    <mergeCell ref="LIU1:LIV1"/>
    <mergeCell ref="LJG1:LJI1"/>
    <mergeCell ref="LJK1:LJL1"/>
    <mergeCell ref="LJW1:LJY1"/>
    <mergeCell ref="LKA1:LKB1"/>
    <mergeCell ref="LGU1:LGW1"/>
    <mergeCell ref="LGY1:LGZ1"/>
    <mergeCell ref="LHK1:LHM1"/>
    <mergeCell ref="LHO1:LHP1"/>
    <mergeCell ref="LIA1:LIC1"/>
    <mergeCell ref="LIE1:LIF1"/>
    <mergeCell ref="LEY1:LFA1"/>
    <mergeCell ref="LFC1:LFD1"/>
    <mergeCell ref="LFO1:LFQ1"/>
    <mergeCell ref="LFS1:LFT1"/>
    <mergeCell ref="LGE1:LGG1"/>
    <mergeCell ref="LGI1:LGJ1"/>
    <mergeCell ref="LDC1:LDE1"/>
    <mergeCell ref="LDG1:LDH1"/>
    <mergeCell ref="LDS1:LDU1"/>
    <mergeCell ref="LDW1:LDX1"/>
    <mergeCell ref="LEI1:LEK1"/>
    <mergeCell ref="LEM1:LEN1"/>
    <mergeCell ref="LBG1:LBI1"/>
    <mergeCell ref="LBK1:LBL1"/>
    <mergeCell ref="LBW1:LBY1"/>
    <mergeCell ref="LCA1:LCB1"/>
    <mergeCell ref="LCM1:LCO1"/>
    <mergeCell ref="LCQ1:LCR1"/>
    <mergeCell ref="KZK1:KZM1"/>
    <mergeCell ref="KZO1:KZP1"/>
    <mergeCell ref="LAA1:LAC1"/>
    <mergeCell ref="LAE1:LAF1"/>
    <mergeCell ref="LAQ1:LAS1"/>
    <mergeCell ref="LAU1:LAV1"/>
    <mergeCell ref="KXO1:KXQ1"/>
    <mergeCell ref="KXS1:KXT1"/>
    <mergeCell ref="KYE1:KYG1"/>
    <mergeCell ref="KYI1:KYJ1"/>
    <mergeCell ref="KYU1:KYW1"/>
    <mergeCell ref="KYY1:KYZ1"/>
    <mergeCell ref="KVS1:KVU1"/>
    <mergeCell ref="KVW1:KVX1"/>
    <mergeCell ref="KWI1:KWK1"/>
    <mergeCell ref="KWM1:KWN1"/>
    <mergeCell ref="KWY1:KXA1"/>
    <mergeCell ref="KXC1:KXD1"/>
    <mergeCell ref="KTW1:KTY1"/>
    <mergeCell ref="KUA1:KUB1"/>
    <mergeCell ref="KUM1:KUO1"/>
    <mergeCell ref="KUQ1:KUR1"/>
    <mergeCell ref="KVC1:KVE1"/>
    <mergeCell ref="KVG1:KVH1"/>
    <mergeCell ref="KSA1:KSC1"/>
    <mergeCell ref="KSE1:KSF1"/>
    <mergeCell ref="KSQ1:KSS1"/>
    <mergeCell ref="KSU1:KSV1"/>
    <mergeCell ref="KTG1:KTI1"/>
    <mergeCell ref="KTK1:KTL1"/>
    <mergeCell ref="KQE1:KQG1"/>
    <mergeCell ref="KQI1:KQJ1"/>
    <mergeCell ref="KQU1:KQW1"/>
    <mergeCell ref="KQY1:KQZ1"/>
    <mergeCell ref="KRK1:KRM1"/>
    <mergeCell ref="KRO1:KRP1"/>
    <mergeCell ref="KOI1:KOK1"/>
    <mergeCell ref="KOM1:KON1"/>
    <mergeCell ref="KOY1:KPA1"/>
    <mergeCell ref="KPC1:KPD1"/>
    <mergeCell ref="KPO1:KPQ1"/>
    <mergeCell ref="KPS1:KPT1"/>
    <mergeCell ref="KMM1:KMO1"/>
    <mergeCell ref="KMQ1:KMR1"/>
    <mergeCell ref="KNC1:KNE1"/>
    <mergeCell ref="KNG1:KNH1"/>
    <mergeCell ref="KNS1:KNU1"/>
    <mergeCell ref="KNW1:KNX1"/>
    <mergeCell ref="KKQ1:KKS1"/>
    <mergeCell ref="KKU1:KKV1"/>
    <mergeCell ref="KLG1:KLI1"/>
    <mergeCell ref="KLK1:KLL1"/>
    <mergeCell ref="KLW1:KLY1"/>
    <mergeCell ref="KMA1:KMB1"/>
    <mergeCell ref="KIU1:KIW1"/>
    <mergeCell ref="KIY1:KIZ1"/>
    <mergeCell ref="KJK1:KJM1"/>
    <mergeCell ref="KJO1:KJP1"/>
    <mergeCell ref="KKA1:KKC1"/>
    <mergeCell ref="KKE1:KKF1"/>
    <mergeCell ref="KGY1:KHA1"/>
    <mergeCell ref="KHC1:KHD1"/>
    <mergeCell ref="KHO1:KHQ1"/>
    <mergeCell ref="KHS1:KHT1"/>
    <mergeCell ref="KIE1:KIG1"/>
    <mergeCell ref="KII1:KIJ1"/>
    <mergeCell ref="KFC1:KFE1"/>
    <mergeCell ref="KFG1:KFH1"/>
    <mergeCell ref="KFS1:KFU1"/>
    <mergeCell ref="KFW1:KFX1"/>
    <mergeCell ref="KGI1:KGK1"/>
    <mergeCell ref="KGM1:KGN1"/>
    <mergeCell ref="KDG1:KDI1"/>
    <mergeCell ref="KDK1:KDL1"/>
    <mergeCell ref="KDW1:KDY1"/>
    <mergeCell ref="KEA1:KEB1"/>
    <mergeCell ref="KEM1:KEO1"/>
    <mergeCell ref="KEQ1:KER1"/>
    <mergeCell ref="KBK1:KBM1"/>
    <mergeCell ref="KBO1:KBP1"/>
    <mergeCell ref="KCA1:KCC1"/>
    <mergeCell ref="KCE1:KCF1"/>
    <mergeCell ref="KCQ1:KCS1"/>
    <mergeCell ref="KCU1:KCV1"/>
    <mergeCell ref="JZO1:JZQ1"/>
    <mergeCell ref="JZS1:JZT1"/>
    <mergeCell ref="KAE1:KAG1"/>
    <mergeCell ref="KAI1:KAJ1"/>
    <mergeCell ref="KAU1:KAW1"/>
    <mergeCell ref="KAY1:KAZ1"/>
    <mergeCell ref="JXS1:JXU1"/>
    <mergeCell ref="JXW1:JXX1"/>
    <mergeCell ref="JYI1:JYK1"/>
    <mergeCell ref="JYM1:JYN1"/>
    <mergeCell ref="JYY1:JZA1"/>
    <mergeCell ref="JZC1:JZD1"/>
    <mergeCell ref="JVW1:JVY1"/>
    <mergeCell ref="JWA1:JWB1"/>
    <mergeCell ref="JWM1:JWO1"/>
    <mergeCell ref="JWQ1:JWR1"/>
    <mergeCell ref="JXC1:JXE1"/>
    <mergeCell ref="JXG1:JXH1"/>
    <mergeCell ref="JUA1:JUC1"/>
    <mergeCell ref="JUE1:JUF1"/>
    <mergeCell ref="JUQ1:JUS1"/>
    <mergeCell ref="JUU1:JUV1"/>
    <mergeCell ref="JVG1:JVI1"/>
    <mergeCell ref="JVK1:JVL1"/>
    <mergeCell ref="JSE1:JSG1"/>
    <mergeCell ref="JSI1:JSJ1"/>
    <mergeCell ref="JSU1:JSW1"/>
    <mergeCell ref="JSY1:JSZ1"/>
    <mergeCell ref="JTK1:JTM1"/>
    <mergeCell ref="JTO1:JTP1"/>
    <mergeCell ref="JQI1:JQK1"/>
    <mergeCell ref="JQM1:JQN1"/>
    <mergeCell ref="JQY1:JRA1"/>
    <mergeCell ref="JRC1:JRD1"/>
    <mergeCell ref="JRO1:JRQ1"/>
    <mergeCell ref="JRS1:JRT1"/>
    <mergeCell ref="JOM1:JOO1"/>
    <mergeCell ref="JOQ1:JOR1"/>
    <mergeCell ref="JPC1:JPE1"/>
    <mergeCell ref="JPG1:JPH1"/>
    <mergeCell ref="JPS1:JPU1"/>
    <mergeCell ref="JPW1:JPX1"/>
    <mergeCell ref="JMQ1:JMS1"/>
    <mergeCell ref="JMU1:JMV1"/>
    <mergeCell ref="JNG1:JNI1"/>
    <mergeCell ref="JNK1:JNL1"/>
    <mergeCell ref="JNW1:JNY1"/>
    <mergeCell ref="JOA1:JOB1"/>
    <mergeCell ref="JKU1:JKW1"/>
    <mergeCell ref="JKY1:JKZ1"/>
    <mergeCell ref="JLK1:JLM1"/>
    <mergeCell ref="JLO1:JLP1"/>
    <mergeCell ref="JMA1:JMC1"/>
    <mergeCell ref="JME1:JMF1"/>
    <mergeCell ref="JIY1:JJA1"/>
    <mergeCell ref="JJC1:JJD1"/>
    <mergeCell ref="JJO1:JJQ1"/>
    <mergeCell ref="JJS1:JJT1"/>
    <mergeCell ref="JKE1:JKG1"/>
    <mergeCell ref="JKI1:JKJ1"/>
    <mergeCell ref="JHC1:JHE1"/>
    <mergeCell ref="JHG1:JHH1"/>
    <mergeCell ref="JHS1:JHU1"/>
    <mergeCell ref="JHW1:JHX1"/>
    <mergeCell ref="JII1:JIK1"/>
    <mergeCell ref="JIM1:JIN1"/>
    <mergeCell ref="JFG1:JFI1"/>
    <mergeCell ref="JFK1:JFL1"/>
    <mergeCell ref="JFW1:JFY1"/>
    <mergeCell ref="JGA1:JGB1"/>
    <mergeCell ref="JGM1:JGO1"/>
    <mergeCell ref="JGQ1:JGR1"/>
    <mergeCell ref="JDK1:JDM1"/>
    <mergeCell ref="JDO1:JDP1"/>
    <mergeCell ref="JEA1:JEC1"/>
    <mergeCell ref="JEE1:JEF1"/>
    <mergeCell ref="JEQ1:JES1"/>
    <mergeCell ref="JEU1:JEV1"/>
    <mergeCell ref="JBO1:JBQ1"/>
    <mergeCell ref="JBS1:JBT1"/>
    <mergeCell ref="JCE1:JCG1"/>
    <mergeCell ref="JCI1:JCJ1"/>
    <mergeCell ref="JCU1:JCW1"/>
    <mergeCell ref="JCY1:JCZ1"/>
    <mergeCell ref="IZS1:IZU1"/>
    <mergeCell ref="IZW1:IZX1"/>
    <mergeCell ref="JAI1:JAK1"/>
    <mergeCell ref="JAM1:JAN1"/>
    <mergeCell ref="JAY1:JBA1"/>
    <mergeCell ref="JBC1:JBD1"/>
    <mergeCell ref="IXW1:IXY1"/>
    <mergeCell ref="IYA1:IYB1"/>
    <mergeCell ref="IYM1:IYO1"/>
    <mergeCell ref="IYQ1:IYR1"/>
    <mergeCell ref="IZC1:IZE1"/>
    <mergeCell ref="IZG1:IZH1"/>
    <mergeCell ref="IWA1:IWC1"/>
    <mergeCell ref="IWE1:IWF1"/>
    <mergeCell ref="IWQ1:IWS1"/>
    <mergeCell ref="IWU1:IWV1"/>
    <mergeCell ref="IXG1:IXI1"/>
    <mergeCell ref="IXK1:IXL1"/>
    <mergeCell ref="IUE1:IUG1"/>
    <mergeCell ref="IUI1:IUJ1"/>
    <mergeCell ref="IUU1:IUW1"/>
    <mergeCell ref="IUY1:IUZ1"/>
    <mergeCell ref="IVK1:IVM1"/>
    <mergeCell ref="IVO1:IVP1"/>
    <mergeCell ref="ISI1:ISK1"/>
    <mergeCell ref="ISM1:ISN1"/>
    <mergeCell ref="ISY1:ITA1"/>
    <mergeCell ref="ITC1:ITD1"/>
    <mergeCell ref="ITO1:ITQ1"/>
    <mergeCell ref="ITS1:ITT1"/>
    <mergeCell ref="IQM1:IQO1"/>
    <mergeCell ref="IQQ1:IQR1"/>
    <mergeCell ref="IRC1:IRE1"/>
    <mergeCell ref="IRG1:IRH1"/>
    <mergeCell ref="IRS1:IRU1"/>
    <mergeCell ref="IRW1:IRX1"/>
    <mergeCell ref="IOQ1:IOS1"/>
    <mergeCell ref="IOU1:IOV1"/>
    <mergeCell ref="IPG1:IPI1"/>
    <mergeCell ref="IPK1:IPL1"/>
    <mergeCell ref="IPW1:IPY1"/>
    <mergeCell ref="IQA1:IQB1"/>
    <mergeCell ref="IMU1:IMW1"/>
    <mergeCell ref="IMY1:IMZ1"/>
    <mergeCell ref="INK1:INM1"/>
    <mergeCell ref="INO1:INP1"/>
    <mergeCell ref="IOA1:IOC1"/>
    <mergeCell ref="IOE1:IOF1"/>
    <mergeCell ref="IKY1:ILA1"/>
    <mergeCell ref="ILC1:ILD1"/>
    <mergeCell ref="ILO1:ILQ1"/>
    <mergeCell ref="ILS1:ILT1"/>
    <mergeCell ref="IME1:IMG1"/>
    <mergeCell ref="IMI1:IMJ1"/>
    <mergeCell ref="IJC1:IJE1"/>
    <mergeCell ref="IJG1:IJH1"/>
    <mergeCell ref="IJS1:IJU1"/>
    <mergeCell ref="IJW1:IJX1"/>
    <mergeCell ref="IKI1:IKK1"/>
    <mergeCell ref="IKM1:IKN1"/>
    <mergeCell ref="IHG1:IHI1"/>
    <mergeCell ref="IHK1:IHL1"/>
    <mergeCell ref="IHW1:IHY1"/>
    <mergeCell ref="IIA1:IIB1"/>
    <mergeCell ref="IIM1:IIO1"/>
    <mergeCell ref="IIQ1:IIR1"/>
    <mergeCell ref="IFK1:IFM1"/>
    <mergeCell ref="IFO1:IFP1"/>
    <mergeCell ref="IGA1:IGC1"/>
    <mergeCell ref="IGE1:IGF1"/>
    <mergeCell ref="IGQ1:IGS1"/>
    <mergeCell ref="IGU1:IGV1"/>
    <mergeCell ref="IDO1:IDQ1"/>
    <mergeCell ref="IDS1:IDT1"/>
    <mergeCell ref="IEE1:IEG1"/>
    <mergeCell ref="IEI1:IEJ1"/>
    <mergeCell ref="IEU1:IEW1"/>
    <mergeCell ref="IEY1:IEZ1"/>
    <mergeCell ref="IBS1:IBU1"/>
    <mergeCell ref="IBW1:IBX1"/>
    <mergeCell ref="ICI1:ICK1"/>
    <mergeCell ref="ICM1:ICN1"/>
    <mergeCell ref="ICY1:IDA1"/>
    <mergeCell ref="IDC1:IDD1"/>
    <mergeCell ref="HZW1:HZY1"/>
    <mergeCell ref="IAA1:IAB1"/>
    <mergeCell ref="IAM1:IAO1"/>
    <mergeCell ref="IAQ1:IAR1"/>
    <mergeCell ref="IBC1:IBE1"/>
    <mergeCell ref="IBG1:IBH1"/>
    <mergeCell ref="HYA1:HYC1"/>
    <mergeCell ref="HYE1:HYF1"/>
    <mergeCell ref="HYQ1:HYS1"/>
    <mergeCell ref="HYU1:HYV1"/>
    <mergeCell ref="HZG1:HZI1"/>
    <mergeCell ref="HZK1:HZL1"/>
    <mergeCell ref="HWE1:HWG1"/>
    <mergeCell ref="HWI1:HWJ1"/>
    <mergeCell ref="HWU1:HWW1"/>
    <mergeCell ref="HWY1:HWZ1"/>
    <mergeCell ref="HXK1:HXM1"/>
    <mergeCell ref="HXO1:HXP1"/>
    <mergeCell ref="HUI1:HUK1"/>
    <mergeCell ref="HUM1:HUN1"/>
    <mergeCell ref="HUY1:HVA1"/>
    <mergeCell ref="HVC1:HVD1"/>
    <mergeCell ref="HVO1:HVQ1"/>
    <mergeCell ref="HVS1:HVT1"/>
    <mergeCell ref="HSM1:HSO1"/>
    <mergeCell ref="HSQ1:HSR1"/>
    <mergeCell ref="HTC1:HTE1"/>
    <mergeCell ref="HTG1:HTH1"/>
    <mergeCell ref="HTS1:HTU1"/>
    <mergeCell ref="HTW1:HTX1"/>
    <mergeCell ref="HQQ1:HQS1"/>
    <mergeCell ref="HQU1:HQV1"/>
    <mergeCell ref="HRG1:HRI1"/>
    <mergeCell ref="HRK1:HRL1"/>
    <mergeCell ref="HRW1:HRY1"/>
    <mergeCell ref="HSA1:HSB1"/>
    <mergeCell ref="HOU1:HOW1"/>
    <mergeCell ref="HOY1:HOZ1"/>
    <mergeCell ref="HPK1:HPM1"/>
    <mergeCell ref="HPO1:HPP1"/>
    <mergeCell ref="HQA1:HQC1"/>
    <mergeCell ref="HQE1:HQF1"/>
    <mergeCell ref="HMY1:HNA1"/>
    <mergeCell ref="HNC1:HND1"/>
    <mergeCell ref="HNO1:HNQ1"/>
    <mergeCell ref="HNS1:HNT1"/>
    <mergeCell ref="HOE1:HOG1"/>
    <mergeCell ref="HOI1:HOJ1"/>
    <mergeCell ref="HLC1:HLE1"/>
    <mergeCell ref="HLG1:HLH1"/>
    <mergeCell ref="HLS1:HLU1"/>
    <mergeCell ref="HLW1:HLX1"/>
    <mergeCell ref="HMI1:HMK1"/>
    <mergeCell ref="HMM1:HMN1"/>
    <mergeCell ref="HJG1:HJI1"/>
    <mergeCell ref="HJK1:HJL1"/>
    <mergeCell ref="HJW1:HJY1"/>
    <mergeCell ref="HKA1:HKB1"/>
    <mergeCell ref="HKM1:HKO1"/>
    <mergeCell ref="HKQ1:HKR1"/>
    <mergeCell ref="HHK1:HHM1"/>
    <mergeCell ref="HHO1:HHP1"/>
    <mergeCell ref="HIA1:HIC1"/>
    <mergeCell ref="HIE1:HIF1"/>
    <mergeCell ref="HIQ1:HIS1"/>
    <mergeCell ref="HIU1:HIV1"/>
    <mergeCell ref="HFO1:HFQ1"/>
    <mergeCell ref="HFS1:HFT1"/>
    <mergeCell ref="HGE1:HGG1"/>
    <mergeCell ref="HGI1:HGJ1"/>
    <mergeCell ref="HGU1:HGW1"/>
    <mergeCell ref="HGY1:HGZ1"/>
    <mergeCell ref="HDS1:HDU1"/>
    <mergeCell ref="HDW1:HDX1"/>
    <mergeCell ref="HEI1:HEK1"/>
    <mergeCell ref="HEM1:HEN1"/>
    <mergeCell ref="HEY1:HFA1"/>
    <mergeCell ref="HFC1:HFD1"/>
    <mergeCell ref="HBW1:HBY1"/>
    <mergeCell ref="HCA1:HCB1"/>
    <mergeCell ref="HCM1:HCO1"/>
    <mergeCell ref="HCQ1:HCR1"/>
    <mergeCell ref="HDC1:HDE1"/>
    <mergeCell ref="HDG1:HDH1"/>
    <mergeCell ref="HAA1:HAC1"/>
    <mergeCell ref="HAE1:HAF1"/>
    <mergeCell ref="HAQ1:HAS1"/>
    <mergeCell ref="HAU1:HAV1"/>
    <mergeCell ref="HBG1:HBI1"/>
    <mergeCell ref="HBK1:HBL1"/>
    <mergeCell ref="GYE1:GYG1"/>
    <mergeCell ref="GYI1:GYJ1"/>
    <mergeCell ref="GYU1:GYW1"/>
    <mergeCell ref="GYY1:GYZ1"/>
    <mergeCell ref="GZK1:GZM1"/>
    <mergeCell ref="GZO1:GZP1"/>
    <mergeCell ref="GWI1:GWK1"/>
    <mergeCell ref="GWM1:GWN1"/>
    <mergeCell ref="GWY1:GXA1"/>
    <mergeCell ref="GXC1:GXD1"/>
    <mergeCell ref="GXO1:GXQ1"/>
    <mergeCell ref="GXS1:GXT1"/>
    <mergeCell ref="GUM1:GUO1"/>
    <mergeCell ref="GUQ1:GUR1"/>
    <mergeCell ref="GVC1:GVE1"/>
    <mergeCell ref="GVG1:GVH1"/>
    <mergeCell ref="GVS1:GVU1"/>
    <mergeCell ref="GVW1:GVX1"/>
    <mergeCell ref="GSQ1:GSS1"/>
    <mergeCell ref="GSU1:GSV1"/>
    <mergeCell ref="GTG1:GTI1"/>
    <mergeCell ref="GTK1:GTL1"/>
    <mergeCell ref="GTW1:GTY1"/>
    <mergeCell ref="GUA1:GUB1"/>
    <mergeCell ref="GQU1:GQW1"/>
    <mergeCell ref="GQY1:GQZ1"/>
    <mergeCell ref="GRK1:GRM1"/>
    <mergeCell ref="GRO1:GRP1"/>
    <mergeCell ref="GSA1:GSC1"/>
    <mergeCell ref="GSE1:GSF1"/>
    <mergeCell ref="GOY1:GPA1"/>
    <mergeCell ref="GPC1:GPD1"/>
    <mergeCell ref="GPO1:GPQ1"/>
    <mergeCell ref="GPS1:GPT1"/>
    <mergeCell ref="GQE1:GQG1"/>
    <mergeCell ref="GQI1:GQJ1"/>
    <mergeCell ref="GNC1:GNE1"/>
    <mergeCell ref="GNG1:GNH1"/>
    <mergeCell ref="GNS1:GNU1"/>
    <mergeCell ref="GNW1:GNX1"/>
    <mergeCell ref="GOI1:GOK1"/>
    <mergeCell ref="GOM1:GON1"/>
    <mergeCell ref="GLG1:GLI1"/>
    <mergeCell ref="GLK1:GLL1"/>
    <mergeCell ref="GLW1:GLY1"/>
    <mergeCell ref="GMA1:GMB1"/>
    <mergeCell ref="GMM1:GMO1"/>
    <mergeCell ref="GMQ1:GMR1"/>
    <mergeCell ref="GJK1:GJM1"/>
    <mergeCell ref="GJO1:GJP1"/>
    <mergeCell ref="GKA1:GKC1"/>
    <mergeCell ref="GKE1:GKF1"/>
    <mergeCell ref="GKQ1:GKS1"/>
    <mergeCell ref="GKU1:GKV1"/>
    <mergeCell ref="GHO1:GHQ1"/>
    <mergeCell ref="GHS1:GHT1"/>
    <mergeCell ref="GIE1:GIG1"/>
    <mergeCell ref="GII1:GIJ1"/>
    <mergeCell ref="GIU1:GIW1"/>
    <mergeCell ref="GIY1:GIZ1"/>
    <mergeCell ref="GFS1:GFU1"/>
    <mergeCell ref="GFW1:GFX1"/>
    <mergeCell ref="GGI1:GGK1"/>
    <mergeCell ref="GGM1:GGN1"/>
    <mergeCell ref="GGY1:GHA1"/>
    <mergeCell ref="GHC1:GHD1"/>
    <mergeCell ref="GDW1:GDY1"/>
    <mergeCell ref="GEA1:GEB1"/>
    <mergeCell ref="GEM1:GEO1"/>
    <mergeCell ref="GEQ1:GER1"/>
    <mergeCell ref="GFC1:GFE1"/>
    <mergeCell ref="GFG1:GFH1"/>
    <mergeCell ref="GCA1:GCC1"/>
    <mergeCell ref="GCE1:GCF1"/>
    <mergeCell ref="GCQ1:GCS1"/>
    <mergeCell ref="GCU1:GCV1"/>
    <mergeCell ref="GDG1:GDI1"/>
    <mergeCell ref="GDK1:GDL1"/>
    <mergeCell ref="GAE1:GAG1"/>
    <mergeCell ref="GAI1:GAJ1"/>
    <mergeCell ref="GAU1:GAW1"/>
    <mergeCell ref="GAY1:GAZ1"/>
    <mergeCell ref="GBK1:GBM1"/>
    <mergeCell ref="GBO1:GBP1"/>
    <mergeCell ref="FYI1:FYK1"/>
    <mergeCell ref="FYM1:FYN1"/>
    <mergeCell ref="FYY1:FZA1"/>
    <mergeCell ref="FZC1:FZD1"/>
    <mergeCell ref="FZO1:FZQ1"/>
    <mergeCell ref="FZS1:FZT1"/>
    <mergeCell ref="FWM1:FWO1"/>
    <mergeCell ref="FWQ1:FWR1"/>
    <mergeCell ref="FXC1:FXE1"/>
    <mergeCell ref="FXG1:FXH1"/>
    <mergeCell ref="FXS1:FXU1"/>
    <mergeCell ref="FXW1:FXX1"/>
    <mergeCell ref="FUQ1:FUS1"/>
    <mergeCell ref="FUU1:FUV1"/>
    <mergeCell ref="FVG1:FVI1"/>
    <mergeCell ref="FVK1:FVL1"/>
    <mergeCell ref="FVW1:FVY1"/>
    <mergeCell ref="FWA1:FWB1"/>
    <mergeCell ref="FSU1:FSW1"/>
    <mergeCell ref="FSY1:FSZ1"/>
    <mergeCell ref="FTK1:FTM1"/>
    <mergeCell ref="FTO1:FTP1"/>
    <mergeCell ref="FUA1:FUC1"/>
    <mergeCell ref="FUE1:FUF1"/>
    <mergeCell ref="FQY1:FRA1"/>
    <mergeCell ref="FRC1:FRD1"/>
    <mergeCell ref="FRO1:FRQ1"/>
    <mergeCell ref="FRS1:FRT1"/>
    <mergeCell ref="FSE1:FSG1"/>
    <mergeCell ref="FSI1:FSJ1"/>
    <mergeCell ref="FPC1:FPE1"/>
    <mergeCell ref="FPG1:FPH1"/>
    <mergeCell ref="FPS1:FPU1"/>
    <mergeCell ref="FPW1:FPX1"/>
    <mergeCell ref="FQI1:FQK1"/>
    <mergeCell ref="FQM1:FQN1"/>
    <mergeCell ref="FNG1:FNI1"/>
    <mergeCell ref="FNK1:FNL1"/>
    <mergeCell ref="FNW1:FNY1"/>
    <mergeCell ref="FOA1:FOB1"/>
    <mergeCell ref="FOM1:FOO1"/>
    <mergeCell ref="FOQ1:FOR1"/>
    <mergeCell ref="FLK1:FLM1"/>
    <mergeCell ref="FLO1:FLP1"/>
    <mergeCell ref="FMA1:FMC1"/>
    <mergeCell ref="FME1:FMF1"/>
    <mergeCell ref="FMQ1:FMS1"/>
    <mergeCell ref="FMU1:FMV1"/>
    <mergeCell ref="FJO1:FJQ1"/>
    <mergeCell ref="FJS1:FJT1"/>
    <mergeCell ref="FKE1:FKG1"/>
    <mergeCell ref="FKI1:FKJ1"/>
    <mergeCell ref="FKU1:FKW1"/>
    <mergeCell ref="FKY1:FKZ1"/>
    <mergeCell ref="FHS1:FHU1"/>
    <mergeCell ref="FHW1:FHX1"/>
    <mergeCell ref="FII1:FIK1"/>
    <mergeCell ref="FIM1:FIN1"/>
    <mergeCell ref="FIY1:FJA1"/>
    <mergeCell ref="FJC1:FJD1"/>
    <mergeCell ref="FFW1:FFY1"/>
    <mergeCell ref="FGA1:FGB1"/>
    <mergeCell ref="FGM1:FGO1"/>
    <mergeCell ref="FGQ1:FGR1"/>
    <mergeCell ref="FHC1:FHE1"/>
    <mergeCell ref="FHG1:FHH1"/>
    <mergeCell ref="FEA1:FEC1"/>
    <mergeCell ref="FEE1:FEF1"/>
    <mergeCell ref="FEQ1:FES1"/>
    <mergeCell ref="FEU1:FEV1"/>
    <mergeCell ref="FFG1:FFI1"/>
    <mergeCell ref="FFK1:FFL1"/>
    <mergeCell ref="FCE1:FCG1"/>
    <mergeCell ref="FCI1:FCJ1"/>
    <mergeCell ref="FCU1:FCW1"/>
    <mergeCell ref="FCY1:FCZ1"/>
    <mergeCell ref="FDK1:FDM1"/>
    <mergeCell ref="FDO1:FDP1"/>
    <mergeCell ref="FAI1:FAK1"/>
    <mergeCell ref="FAM1:FAN1"/>
    <mergeCell ref="FAY1:FBA1"/>
    <mergeCell ref="FBC1:FBD1"/>
    <mergeCell ref="FBO1:FBQ1"/>
    <mergeCell ref="FBS1:FBT1"/>
    <mergeCell ref="EYM1:EYO1"/>
    <mergeCell ref="EYQ1:EYR1"/>
    <mergeCell ref="EZC1:EZE1"/>
    <mergeCell ref="EZG1:EZH1"/>
    <mergeCell ref="EZS1:EZU1"/>
    <mergeCell ref="EZW1:EZX1"/>
    <mergeCell ref="EWQ1:EWS1"/>
    <mergeCell ref="EWU1:EWV1"/>
    <mergeCell ref="EXG1:EXI1"/>
    <mergeCell ref="EXK1:EXL1"/>
    <mergeCell ref="EXW1:EXY1"/>
    <mergeCell ref="EYA1:EYB1"/>
    <mergeCell ref="EUU1:EUW1"/>
    <mergeCell ref="EUY1:EUZ1"/>
    <mergeCell ref="EVK1:EVM1"/>
    <mergeCell ref="EVO1:EVP1"/>
    <mergeCell ref="EWA1:EWC1"/>
    <mergeCell ref="EWE1:EWF1"/>
    <mergeCell ref="ESY1:ETA1"/>
    <mergeCell ref="ETC1:ETD1"/>
    <mergeCell ref="ETO1:ETQ1"/>
    <mergeCell ref="ETS1:ETT1"/>
    <mergeCell ref="EUE1:EUG1"/>
    <mergeCell ref="EUI1:EUJ1"/>
    <mergeCell ref="ERC1:ERE1"/>
    <mergeCell ref="ERG1:ERH1"/>
    <mergeCell ref="ERS1:ERU1"/>
    <mergeCell ref="ERW1:ERX1"/>
    <mergeCell ref="ESI1:ESK1"/>
    <mergeCell ref="ESM1:ESN1"/>
    <mergeCell ref="EPG1:EPI1"/>
    <mergeCell ref="EPK1:EPL1"/>
    <mergeCell ref="EPW1:EPY1"/>
    <mergeCell ref="EQA1:EQB1"/>
    <mergeCell ref="EQM1:EQO1"/>
    <mergeCell ref="EQQ1:EQR1"/>
    <mergeCell ref="ENK1:ENM1"/>
    <mergeCell ref="ENO1:ENP1"/>
    <mergeCell ref="EOA1:EOC1"/>
    <mergeCell ref="EOE1:EOF1"/>
    <mergeCell ref="EOQ1:EOS1"/>
    <mergeCell ref="EOU1:EOV1"/>
    <mergeCell ref="ELO1:ELQ1"/>
    <mergeCell ref="ELS1:ELT1"/>
    <mergeCell ref="EME1:EMG1"/>
    <mergeCell ref="EMI1:EMJ1"/>
    <mergeCell ref="EMU1:EMW1"/>
    <mergeCell ref="EMY1:EMZ1"/>
    <mergeCell ref="EJS1:EJU1"/>
    <mergeCell ref="EJW1:EJX1"/>
    <mergeCell ref="EKI1:EKK1"/>
    <mergeCell ref="EKM1:EKN1"/>
    <mergeCell ref="EKY1:ELA1"/>
    <mergeCell ref="ELC1:ELD1"/>
    <mergeCell ref="EHW1:EHY1"/>
    <mergeCell ref="EIA1:EIB1"/>
    <mergeCell ref="EIM1:EIO1"/>
    <mergeCell ref="EIQ1:EIR1"/>
    <mergeCell ref="EJC1:EJE1"/>
    <mergeCell ref="EJG1:EJH1"/>
    <mergeCell ref="EGA1:EGC1"/>
    <mergeCell ref="EGE1:EGF1"/>
    <mergeCell ref="EGQ1:EGS1"/>
    <mergeCell ref="EGU1:EGV1"/>
    <mergeCell ref="EHG1:EHI1"/>
    <mergeCell ref="EHK1:EHL1"/>
    <mergeCell ref="EEE1:EEG1"/>
    <mergeCell ref="EEI1:EEJ1"/>
    <mergeCell ref="EEU1:EEW1"/>
    <mergeCell ref="EEY1:EEZ1"/>
    <mergeCell ref="EFK1:EFM1"/>
    <mergeCell ref="EFO1:EFP1"/>
    <mergeCell ref="ECI1:ECK1"/>
    <mergeCell ref="ECM1:ECN1"/>
    <mergeCell ref="ECY1:EDA1"/>
    <mergeCell ref="EDC1:EDD1"/>
    <mergeCell ref="EDO1:EDQ1"/>
    <mergeCell ref="EDS1:EDT1"/>
    <mergeCell ref="EAM1:EAO1"/>
    <mergeCell ref="EAQ1:EAR1"/>
    <mergeCell ref="EBC1:EBE1"/>
    <mergeCell ref="EBG1:EBH1"/>
    <mergeCell ref="EBS1:EBU1"/>
    <mergeCell ref="EBW1:EBX1"/>
    <mergeCell ref="DYQ1:DYS1"/>
    <mergeCell ref="DYU1:DYV1"/>
    <mergeCell ref="DZG1:DZI1"/>
    <mergeCell ref="DZK1:DZL1"/>
    <mergeCell ref="DZW1:DZY1"/>
    <mergeCell ref="EAA1:EAB1"/>
    <mergeCell ref="DWU1:DWW1"/>
    <mergeCell ref="DWY1:DWZ1"/>
    <mergeCell ref="DXK1:DXM1"/>
    <mergeCell ref="DXO1:DXP1"/>
    <mergeCell ref="DYA1:DYC1"/>
    <mergeCell ref="DYE1:DYF1"/>
    <mergeCell ref="DUY1:DVA1"/>
    <mergeCell ref="DVC1:DVD1"/>
    <mergeCell ref="DVO1:DVQ1"/>
    <mergeCell ref="DVS1:DVT1"/>
    <mergeCell ref="DWE1:DWG1"/>
    <mergeCell ref="DWI1:DWJ1"/>
    <mergeCell ref="DTC1:DTE1"/>
    <mergeCell ref="DTG1:DTH1"/>
    <mergeCell ref="DTS1:DTU1"/>
    <mergeCell ref="DTW1:DTX1"/>
    <mergeCell ref="DUI1:DUK1"/>
    <mergeCell ref="DUM1:DUN1"/>
    <mergeCell ref="DRG1:DRI1"/>
    <mergeCell ref="DRK1:DRL1"/>
    <mergeCell ref="DRW1:DRY1"/>
    <mergeCell ref="DSA1:DSB1"/>
    <mergeCell ref="DSM1:DSO1"/>
    <mergeCell ref="DSQ1:DSR1"/>
    <mergeCell ref="DPK1:DPM1"/>
    <mergeCell ref="DPO1:DPP1"/>
    <mergeCell ref="DQA1:DQC1"/>
    <mergeCell ref="DQE1:DQF1"/>
    <mergeCell ref="DQQ1:DQS1"/>
    <mergeCell ref="DQU1:DQV1"/>
    <mergeCell ref="DNO1:DNQ1"/>
    <mergeCell ref="DNS1:DNT1"/>
    <mergeCell ref="DOE1:DOG1"/>
    <mergeCell ref="DOI1:DOJ1"/>
    <mergeCell ref="DOU1:DOW1"/>
    <mergeCell ref="DOY1:DOZ1"/>
    <mergeCell ref="DLS1:DLU1"/>
    <mergeCell ref="DLW1:DLX1"/>
    <mergeCell ref="DMI1:DMK1"/>
    <mergeCell ref="DMM1:DMN1"/>
    <mergeCell ref="DMY1:DNA1"/>
    <mergeCell ref="DNC1:DND1"/>
    <mergeCell ref="DJW1:DJY1"/>
    <mergeCell ref="DKA1:DKB1"/>
    <mergeCell ref="DKM1:DKO1"/>
    <mergeCell ref="DKQ1:DKR1"/>
    <mergeCell ref="DLC1:DLE1"/>
    <mergeCell ref="DLG1:DLH1"/>
    <mergeCell ref="DIA1:DIC1"/>
    <mergeCell ref="DIE1:DIF1"/>
    <mergeCell ref="DIQ1:DIS1"/>
    <mergeCell ref="DIU1:DIV1"/>
    <mergeCell ref="DJG1:DJI1"/>
    <mergeCell ref="DJK1:DJL1"/>
    <mergeCell ref="DGE1:DGG1"/>
    <mergeCell ref="DGI1:DGJ1"/>
    <mergeCell ref="DGU1:DGW1"/>
    <mergeCell ref="DGY1:DGZ1"/>
    <mergeCell ref="DHK1:DHM1"/>
    <mergeCell ref="DHO1:DHP1"/>
    <mergeCell ref="DEI1:DEK1"/>
    <mergeCell ref="DEM1:DEN1"/>
    <mergeCell ref="DEY1:DFA1"/>
    <mergeCell ref="DFC1:DFD1"/>
    <mergeCell ref="DFO1:DFQ1"/>
    <mergeCell ref="DFS1:DFT1"/>
    <mergeCell ref="DCM1:DCO1"/>
    <mergeCell ref="DCQ1:DCR1"/>
    <mergeCell ref="DDC1:DDE1"/>
    <mergeCell ref="DDG1:DDH1"/>
    <mergeCell ref="DDS1:DDU1"/>
    <mergeCell ref="DDW1:DDX1"/>
    <mergeCell ref="DAQ1:DAS1"/>
    <mergeCell ref="DAU1:DAV1"/>
    <mergeCell ref="DBG1:DBI1"/>
    <mergeCell ref="DBK1:DBL1"/>
    <mergeCell ref="DBW1:DBY1"/>
    <mergeCell ref="DCA1:DCB1"/>
    <mergeCell ref="CYU1:CYW1"/>
    <mergeCell ref="CYY1:CYZ1"/>
    <mergeCell ref="CZK1:CZM1"/>
    <mergeCell ref="CZO1:CZP1"/>
    <mergeCell ref="DAA1:DAC1"/>
    <mergeCell ref="DAE1:DAF1"/>
    <mergeCell ref="CWY1:CXA1"/>
    <mergeCell ref="CXC1:CXD1"/>
    <mergeCell ref="CXO1:CXQ1"/>
    <mergeCell ref="CXS1:CXT1"/>
    <mergeCell ref="CYE1:CYG1"/>
    <mergeCell ref="CYI1:CYJ1"/>
    <mergeCell ref="CVC1:CVE1"/>
    <mergeCell ref="CVG1:CVH1"/>
    <mergeCell ref="CVS1:CVU1"/>
    <mergeCell ref="CVW1:CVX1"/>
    <mergeCell ref="CWI1:CWK1"/>
    <mergeCell ref="CWM1:CWN1"/>
    <mergeCell ref="CTG1:CTI1"/>
    <mergeCell ref="CTK1:CTL1"/>
    <mergeCell ref="CTW1:CTY1"/>
    <mergeCell ref="CUA1:CUB1"/>
    <mergeCell ref="CUM1:CUO1"/>
    <mergeCell ref="CUQ1:CUR1"/>
    <mergeCell ref="CRK1:CRM1"/>
    <mergeCell ref="CRO1:CRP1"/>
    <mergeCell ref="CSA1:CSC1"/>
    <mergeCell ref="CSE1:CSF1"/>
    <mergeCell ref="CSQ1:CSS1"/>
    <mergeCell ref="CSU1:CSV1"/>
    <mergeCell ref="CPO1:CPQ1"/>
    <mergeCell ref="CPS1:CPT1"/>
    <mergeCell ref="CQE1:CQG1"/>
    <mergeCell ref="CQI1:CQJ1"/>
    <mergeCell ref="CQU1:CQW1"/>
    <mergeCell ref="CQY1:CQZ1"/>
    <mergeCell ref="CNS1:CNU1"/>
    <mergeCell ref="CNW1:CNX1"/>
    <mergeCell ref="COI1:COK1"/>
    <mergeCell ref="COM1:CON1"/>
    <mergeCell ref="COY1:CPA1"/>
    <mergeCell ref="CPC1:CPD1"/>
    <mergeCell ref="CLW1:CLY1"/>
    <mergeCell ref="CMA1:CMB1"/>
    <mergeCell ref="CMM1:CMO1"/>
    <mergeCell ref="CMQ1:CMR1"/>
    <mergeCell ref="CNC1:CNE1"/>
    <mergeCell ref="CNG1:CNH1"/>
    <mergeCell ref="CKA1:CKC1"/>
    <mergeCell ref="CKE1:CKF1"/>
    <mergeCell ref="CKQ1:CKS1"/>
    <mergeCell ref="CKU1:CKV1"/>
    <mergeCell ref="CLG1:CLI1"/>
    <mergeCell ref="CLK1:CLL1"/>
    <mergeCell ref="CIE1:CIG1"/>
    <mergeCell ref="CII1:CIJ1"/>
    <mergeCell ref="CIU1:CIW1"/>
    <mergeCell ref="CIY1:CIZ1"/>
    <mergeCell ref="CJK1:CJM1"/>
    <mergeCell ref="CJO1:CJP1"/>
    <mergeCell ref="CGI1:CGK1"/>
    <mergeCell ref="CGM1:CGN1"/>
    <mergeCell ref="CGY1:CHA1"/>
    <mergeCell ref="CHC1:CHD1"/>
    <mergeCell ref="CHO1:CHQ1"/>
    <mergeCell ref="CHS1:CHT1"/>
    <mergeCell ref="CEM1:CEO1"/>
    <mergeCell ref="CEQ1:CER1"/>
    <mergeCell ref="CFC1:CFE1"/>
    <mergeCell ref="CFG1:CFH1"/>
    <mergeCell ref="CFS1:CFU1"/>
    <mergeCell ref="CFW1:CFX1"/>
    <mergeCell ref="CCQ1:CCS1"/>
    <mergeCell ref="CCU1:CCV1"/>
    <mergeCell ref="CDG1:CDI1"/>
    <mergeCell ref="CDK1:CDL1"/>
    <mergeCell ref="CDW1:CDY1"/>
    <mergeCell ref="CEA1:CEB1"/>
    <mergeCell ref="CAU1:CAW1"/>
    <mergeCell ref="CAY1:CAZ1"/>
    <mergeCell ref="CBK1:CBM1"/>
    <mergeCell ref="CBO1:CBP1"/>
    <mergeCell ref="CCA1:CCC1"/>
    <mergeCell ref="CCE1:CCF1"/>
    <mergeCell ref="BYY1:BZA1"/>
    <mergeCell ref="BZC1:BZD1"/>
    <mergeCell ref="BZO1:BZQ1"/>
    <mergeCell ref="BZS1:BZT1"/>
    <mergeCell ref="CAE1:CAG1"/>
    <mergeCell ref="CAI1:CAJ1"/>
    <mergeCell ref="BXC1:BXE1"/>
    <mergeCell ref="BXG1:BXH1"/>
    <mergeCell ref="BXS1:BXU1"/>
    <mergeCell ref="BXW1:BXX1"/>
    <mergeCell ref="BYI1:BYK1"/>
    <mergeCell ref="BYM1:BYN1"/>
    <mergeCell ref="BVG1:BVI1"/>
    <mergeCell ref="BVK1:BVL1"/>
    <mergeCell ref="BVW1:BVY1"/>
    <mergeCell ref="BWA1:BWB1"/>
    <mergeCell ref="BWM1:BWO1"/>
    <mergeCell ref="BWQ1:BWR1"/>
    <mergeCell ref="BTK1:BTM1"/>
    <mergeCell ref="BTO1:BTP1"/>
    <mergeCell ref="BUA1:BUC1"/>
    <mergeCell ref="BUE1:BUF1"/>
    <mergeCell ref="BUQ1:BUS1"/>
    <mergeCell ref="BUU1:BUV1"/>
    <mergeCell ref="BRO1:BRQ1"/>
    <mergeCell ref="BRS1:BRT1"/>
    <mergeCell ref="BSE1:BSG1"/>
    <mergeCell ref="BSI1:BSJ1"/>
    <mergeCell ref="BSU1:BSW1"/>
    <mergeCell ref="BSY1:BSZ1"/>
    <mergeCell ref="BPS1:BPU1"/>
    <mergeCell ref="BPW1:BPX1"/>
    <mergeCell ref="BQI1:BQK1"/>
    <mergeCell ref="BQM1:BQN1"/>
    <mergeCell ref="BQY1:BRA1"/>
    <mergeCell ref="BRC1:BRD1"/>
    <mergeCell ref="BNW1:BNY1"/>
    <mergeCell ref="BOA1:BOB1"/>
    <mergeCell ref="BOM1:BOO1"/>
    <mergeCell ref="BOQ1:BOR1"/>
    <mergeCell ref="BPC1:BPE1"/>
    <mergeCell ref="BPG1:BPH1"/>
    <mergeCell ref="BMA1:BMC1"/>
    <mergeCell ref="BME1:BMF1"/>
    <mergeCell ref="BMQ1:BMS1"/>
    <mergeCell ref="BMU1:BMV1"/>
    <mergeCell ref="BNG1:BNI1"/>
    <mergeCell ref="BNK1:BNL1"/>
    <mergeCell ref="BKE1:BKG1"/>
    <mergeCell ref="BKI1:BKJ1"/>
    <mergeCell ref="BKU1:BKW1"/>
    <mergeCell ref="BKY1:BKZ1"/>
    <mergeCell ref="BLK1:BLM1"/>
    <mergeCell ref="BLO1:BLP1"/>
    <mergeCell ref="BII1:BIK1"/>
    <mergeCell ref="BIM1:BIN1"/>
    <mergeCell ref="BIY1:BJA1"/>
    <mergeCell ref="BJC1:BJD1"/>
    <mergeCell ref="BJO1:BJQ1"/>
    <mergeCell ref="BJS1:BJT1"/>
    <mergeCell ref="BGM1:BGO1"/>
    <mergeCell ref="BGQ1:BGR1"/>
    <mergeCell ref="BHC1:BHE1"/>
    <mergeCell ref="BHG1:BHH1"/>
    <mergeCell ref="BHS1:BHU1"/>
    <mergeCell ref="BHW1:BHX1"/>
    <mergeCell ref="BEQ1:BES1"/>
    <mergeCell ref="BEU1:BEV1"/>
    <mergeCell ref="BFG1:BFI1"/>
    <mergeCell ref="BFK1:BFL1"/>
    <mergeCell ref="BFW1:BFY1"/>
    <mergeCell ref="BGA1:BGB1"/>
    <mergeCell ref="BCU1:BCW1"/>
    <mergeCell ref="BCY1:BCZ1"/>
    <mergeCell ref="BDK1:BDM1"/>
    <mergeCell ref="BDO1:BDP1"/>
    <mergeCell ref="BEA1:BEC1"/>
    <mergeCell ref="BEE1:BEF1"/>
    <mergeCell ref="BAY1:BBA1"/>
    <mergeCell ref="BBC1:BBD1"/>
    <mergeCell ref="BBO1:BBQ1"/>
    <mergeCell ref="BBS1:BBT1"/>
    <mergeCell ref="BCE1:BCG1"/>
    <mergeCell ref="BCI1:BCJ1"/>
    <mergeCell ref="AZC1:AZE1"/>
    <mergeCell ref="AZG1:AZH1"/>
    <mergeCell ref="AZS1:AZU1"/>
    <mergeCell ref="AZW1:AZX1"/>
    <mergeCell ref="BAI1:BAK1"/>
    <mergeCell ref="BAM1:BAN1"/>
    <mergeCell ref="AXG1:AXI1"/>
    <mergeCell ref="AXK1:AXL1"/>
    <mergeCell ref="AXW1:AXY1"/>
    <mergeCell ref="AYA1:AYB1"/>
    <mergeCell ref="AYM1:AYO1"/>
    <mergeCell ref="AYQ1:AYR1"/>
    <mergeCell ref="AVK1:AVM1"/>
    <mergeCell ref="AVO1:AVP1"/>
    <mergeCell ref="AWA1:AWC1"/>
    <mergeCell ref="AWE1:AWF1"/>
    <mergeCell ref="AWQ1:AWS1"/>
    <mergeCell ref="AWU1:AWV1"/>
    <mergeCell ref="ATO1:ATQ1"/>
    <mergeCell ref="ATS1:ATT1"/>
    <mergeCell ref="AUE1:AUG1"/>
    <mergeCell ref="AUI1:AUJ1"/>
    <mergeCell ref="AUU1:AUW1"/>
    <mergeCell ref="AUY1:AUZ1"/>
    <mergeCell ref="ARS1:ARU1"/>
    <mergeCell ref="ARW1:ARX1"/>
    <mergeCell ref="ASI1:ASK1"/>
    <mergeCell ref="ASM1:ASN1"/>
    <mergeCell ref="ASY1:ATA1"/>
    <mergeCell ref="ATC1:ATD1"/>
    <mergeCell ref="APW1:APY1"/>
    <mergeCell ref="AQA1:AQB1"/>
    <mergeCell ref="AQM1:AQO1"/>
    <mergeCell ref="AQQ1:AQR1"/>
    <mergeCell ref="ARC1:ARE1"/>
    <mergeCell ref="ARG1:ARH1"/>
    <mergeCell ref="AOA1:AOC1"/>
    <mergeCell ref="AOE1:AOF1"/>
    <mergeCell ref="AOQ1:AOS1"/>
    <mergeCell ref="AOU1:AOV1"/>
    <mergeCell ref="APG1:API1"/>
    <mergeCell ref="APK1:APL1"/>
    <mergeCell ref="AME1:AMG1"/>
    <mergeCell ref="AMI1:AMJ1"/>
    <mergeCell ref="AMU1:AMW1"/>
    <mergeCell ref="AMY1:AMZ1"/>
    <mergeCell ref="ANK1:ANM1"/>
    <mergeCell ref="ANO1:ANP1"/>
    <mergeCell ref="AKI1:AKK1"/>
    <mergeCell ref="AKM1:AKN1"/>
    <mergeCell ref="AKY1:ALA1"/>
    <mergeCell ref="ALC1:ALD1"/>
    <mergeCell ref="ALO1:ALQ1"/>
    <mergeCell ref="ALS1:ALT1"/>
    <mergeCell ref="AIM1:AIO1"/>
    <mergeCell ref="AIQ1:AIR1"/>
    <mergeCell ref="AJC1:AJE1"/>
    <mergeCell ref="AJG1:AJH1"/>
    <mergeCell ref="AJS1:AJU1"/>
    <mergeCell ref="AJW1:AJX1"/>
    <mergeCell ref="AGQ1:AGS1"/>
    <mergeCell ref="AGU1:AGV1"/>
    <mergeCell ref="AHG1:AHI1"/>
    <mergeCell ref="AHK1:AHL1"/>
    <mergeCell ref="AHW1:AHY1"/>
    <mergeCell ref="AIA1:AIB1"/>
    <mergeCell ref="AEU1:AEW1"/>
    <mergeCell ref="AEY1:AEZ1"/>
    <mergeCell ref="AFK1:AFM1"/>
    <mergeCell ref="AFO1:AFP1"/>
    <mergeCell ref="AGA1:AGC1"/>
    <mergeCell ref="AGE1:AGF1"/>
    <mergeCell ref="ADC1:ADD1"/>
    <mergeCell ref="ADO1:ADQ1"/>
    <mergeCell ref="ADS1:ADT1"/>
    <mergeCell ref="AEE1:AEG1"/>
    <mergeCell ref="AEI1:AEJ1"/>
    <mergeCell ref="ABC1:ABE1"/>
    <mergeCell ref="ABG1:ABH1"/>
    <mergeCell ref="ABS1:ABU1"/>
    <mergeCell ref="ABW1:ABX1"/>
    <mergeCell ref="ACI1:ACK1"/>
    <mergeCell ref="ACM1:ACN1"/>
    <mergeCell ref="ZG1:ZI1"/>
    <mergeCell ref="ZK1:ZL1"/>
    <mergeCell ref="ZW1:ZY1"/>
    <mergeCell ref="AAA1:AAB1"/>
    <mergeCell ref="AAM1:AAO1"/>
    <mergeCell ref="AAQ1:AAR1"/>
    <mergeCell ref="YA1:YC1"/>
    <mergeCell ref="YE1:YF1"/>
    <mergeCell ref="YQ1:YS1"/>
    <mergeCell ref="YU1:YV1"/>
    <mergeCell ref="VO1:VQ1"/>
    <mergeCell ref="VS1:VT1"/>
    <mergeCell ref="WE1:WG1"/>
    <mergeCell ref="WI1:WJ1"/>
    <mergeCell ref="WU1:WW1"/>
    <mergeCell ref="WY1:WZ1"/>
    <mergeCell ref="TS1:TU1"/>
    <mergeCell ref="TW1:TX1"/>
    <mergeCell ref="UI1:UK1"/>
    <mergeCell ref="UM1:UN1"/>
    <mergeCell ref="UY1:VA1"/>
    <mergeCell ref="VC1:VD1"/>
    <mergeCell ref="ACY1:ADA1"/>
    <mergeCell ref="SQ1:SR1"/>
    <mergeCell ref="TC1:TE1"/>
    <mergeCell ref="TG1:TH1"/>
    <mergeCell ref="QA1:QC1"/>
    <mergeCell ref="QE1:QF1"/>
    <mergeCell ref="QQ1:QS1"/>
    <mergeCell ref="QU1:QV1"/>
    <mergeCell ref="RG1:RI1"/>
    <mergeCell ref="RK1:RL1"/>
    <mergeCell ref="OE1:OG1"/>
    <mergeCell ref="OI1:OJ1"/>
    <mergeCell ref="OU1:OW1"/>
    <mergeCell ref="OY1:OZ1"/>
    <mergeCell ref="PK1:PM1"/>
    <mergeCell ref="PO1:PP1"/>
    <mergeCell ref="XK1:XM1"/>
    <mergeCell ref="XO1:XP1"/>
    <mergeCell ref="NO1:NQ1"/>
    <mergeCell ref="NS1:NT1"/>
    <mergeCell ref="KM1:KO1"/>
    <mergeCell ref="KQ1:KR1"/>
    <mergeCell ref="LC1:LE1"/>
    <mergeCell ref="LG1:LH1"/>
    <mergeCell ref="LS1:LU1"/>
    <mergeCell ref="LW1:LX1"/>
    <mergeCell ref="IQ1:IS1"/>
    <mergeCell ref="IU1:IV1"/>
    <mergeCell ref="JG1:JI1"/>
    <mergeCell ref="JK1:JL1"/>
    <mergeCell ref="JW1:JY1"/>
    <mergeCell ref="KA1:KB1"/>
    <mergeCell ref="RW1:RY1"/>
    <mergeCell ref="SA1:SB1"/>
    <mergeCell ref="SM1:SO1"/>
    <mergeCell ref="IE1:IF1"/>
    <mergeCell ref="EY1:FA1"/>
    <mergeCell ref="FC1:FD1"/>
    <mergeCell ref="FO1:FQ1"/>
    <mergeCell ref="FS1:FT1"/>
    <mergeCell ref="GE1:GG1"/>
    <mergeCell ref="GI1:GJ1"/>
    <mergeCell ref="DC1:DE1"/>
    <mergeCell ref="DG1:DH1"/>
    <mergeCell ref="DS1:DU1"/>
    <mergeCell ref="DW1:DX1"/>
    <mergeCell ref="EI1:EK1"/>
    <mergeCell ref="EM1:EN1"/>
    <mergeCell ref="MI1:MK1"/>
    <mergeCell ref="MM1:MN1"/>
    <mergeCell ref="MY1:NA1"/>
    <mergeCell ref="NC1:ND1"/>
    <mergeCell ref="BG1:BI1"/>
    <mergeCell ref="BK1:BL1"/>
    <mergeCell ref="BW1:BY1"/>
    <mergeCell ref="CA1:CB1"/>
    <mergeCell ref="CM1:CO1"/>
    <mergeCell ref="CQ1:CR1"/>
    <mergeCell ref="K1:M1"/>
    <mergeCell ref="O1:P1"/>
    <mergeCell ref="AA1:AC1"/>
    <mergeCell ref="AE1:AF1"/>
    <mergeCell ref="AQ1:AS1"/>
    <mergeCell ref="AU1:AV1"/>
    <mergeCell ref="GU1:GW1"/>
    <mergeCell ref="GY1:GZ1"/>
    <mergeCell ref="HK1:HM1"/>
    <mergeCell ref="HO1:HP1"/>
    <mergeCell ref="IA1:IC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51"/>
  <sheetViews>
    <sheetView topLeftCell="J1" workbookViewId="0">
      <selection activeCell="W19" sqref="W19"/>
    </sheetView>
    <sheetView topLeftCell="J1" workbookViewId="1">
      <selection activeCell="U34" sqref="U34"/>
    </sheetView>
  </sheetViews>
  <sheetFormatPr defaultRowHeight="14.4" x14ac:dyDescent="0.3"/>
  <cols>
    <col min="21" max="21" width="12" customWidth="1"/>
  </cols>
  <sheetData>
    <row r="1" spans="1:23" x14ac:dyDescent="0.3">
      <c r="A1" t="s">
        <v>34</v>
      </c>
      <c r="B1" t="s">
        <v>35</v>
      </c>
      <c r="C1" t="s">
        <v>36</v>
      </c>
      <c r="D1" t="s">
        <v>68</v>
      </c>
      <c r="E1" t="s">
        <v>69</v>
      </c>
      <c r="F1" t="s">
        <v>70</v>
      </c>
      <c r="G1" t="s">
        <v>71</v>
      </c>
      <c r="H1" t="s">
        <v>129</v>
      </c>
      <c r="I1" t="s">
        <v>71</v>
      </c>
      <c r="J1" s="2" t="s">
        <v>37</v>
      </c>
      <c r="K1" s="20" t="s">
        <v>72</v>
      </c>
      <c r="L1" s="20"/>
      <c r="M1" s="20"/>
      <c r="N1" t="s">
        <v>138</v>
      </c>
      <c r="O1" s="20" t="s">
        <v>73</v>
      </c>
      <c r="P1" s="20"/>
      <c r="R1" s="20" t="s">
        <v>133</v>
      </c>
      <c r="S1" s="20"/>
      <c r="U1" t="s">
        <v>139</v>
      </c>
      <c r="V1" s="17" t="s">
        <v>140</v>
      </c>
      <c r="W1" s="17"/>
    </row>
    <row r="2" spans="1:23" x14ac:dyDescent="0.3">
      <c r="G2" t="s">
        <v>130</v>
      </c>
      <c r="I2" t="s">
        <v>131</v>
      </c>
      <c r="J2" s="2" t="s">
        <v>38</v>
      </c>
      <c r="K2" s="3" t="s">
        <v>74</v>
      </c>
      <c r="L2" s="3" t="s">
        <v>75</v>
      </c>
      <c r="M2" t="s">
        <v>76</v>
      </c>
      <c r="O2" t="s">
        <v>77</v>
      </c>
      <c r="P2" t="s">
        <v>78</v>
      </c>
      <c r="R2" t="s">
        <v>77</v>
      </c>
      <c r="S2" t="s">
        <v>134</v>
      </c>
    </row>
    <row r="3" spans="1:23" x14ac:dyDescent="0.3">
      <c r="A3" t="s">
        <v>5</v>
      </c>
      <c r="B3">
        <v>11</v>
      </c>
      <c r="C3">
        <v>24</v>
      </c>
      <c r="D3" s="1">
        <v>1156080000000</v>
      </c>
      <c r="E3" s="1">
        <v>14880100</v>
      </c>
      <c r="F3" s="1">
        <v>14.959099999999999</v>
      </c>
      <c r="G3" s="1">
        <v>397741</v>
      </c>
      <c r="H3" s="1">
        <v>17669.900000000001</v>
      </c>
      <c r="I3" s="1">
        <f>G3*densities!$B$13/densities!$B$4</f>
        <v>1328624.1914893615</v>
      </c>
      <c r="J3" s="1">
        <f>F3*60*60</f>
        <v>53852.759999999995</v>
      </c>
      <c r="K3" s="1">
        <f>J3/LN(2)/Notes!$F$9*(1-EXP(-Notes!$F$9*LN(2)/J3))</f>
        <v>2.9974193591891699E-2</v>
      </c>
      <c r="L3">
        <f>EXP(-Notes!$F$10*LN(2)/J3)</f>
        <v>0.91149213769796111</v>
      </c>
      <c r="M3">
        <f t="shared" ref="M3:M45" si="0">K3*L3</f>
        <v>2.7321241792845893E-2</v>
      </c>
      <c r="O3" s="1">
        <f>I3/M3</f>
        <v>48629714.621436559</v>
      </c>
      <c r="P3">
        <f>O3/Notes!$C$3</f>
        <v>1.5009171179455727E-11</v>
      </c>
      <c r="R3" s="1">
        <f>O3*J3/Notes!$F$9</f>
        <v>1010356.6166576826</v>
      </c>
      <c r="S3" s="1">
        <f>R3/Notes!$C$2</f>
        <v>8.0828529332614608E-7</v>
      </c>
      <c r="U3" s="1">
        <f>R3</f>
        <v>1010356.6166576826</v>
      </c>
      <c r="V3" s="14">
        <f>U3/$U$35</f>
        <v>0.16486916380326427</v>
      </c>
    </row>
    <row r="4" spans="1:23" x14ac:dyDescent="0.3">
      <c r="A4" t="s">
        <v>0</v>
      </c>
      <c r="B4">
        <v>18</v>
      </c>
      <c r="C4">
        <v>37</v>
      </c>
      <c r="D4" s="1">
        <v>23259000000000</v>
      </c>
      <c r="E4" s="1">
        <v>5325240</v>
      </c>
      <c r="F4" s="1">
        <v>840.95899999999995</v>
      </c>
      <c r="G4" s="1">
        <v>142342</v>
      </c>
      <c r="H4" s="1">
        <v>8217.7800000000007</v>
      </c>
      <c r="I4" s="1">
        <f>G4*densities!$B$13/densities!$B$4</f>
        <v>475482.85106382973</v>
      </c>
      <c r="J4" s="1">
        <f>F4*60*60</f>
        <v>3027452.3999999994</v>
      </c>
      <c r="K4">
        <f>J4/LN(2)/Notes!$F$9*(1-EXP(-Notes!$F$9*LN(2)/J4))</f>
        <v>0.75420359733380005</v>
      </c>
      <c r="L4">
        <f>EXP(-Notes!$F$10*LN(2)/J4)</f>
        <v>0.99835288954933399</v>
      </c>
      <c r="M4">
        <f t="shared" si="0"/>
        <v>0.75296134070670162</v>
      </c>
      <c r="O4" s="1">
        <f t="shared" ref="O4:O45" si="1">I4/M4</f>
        <v>631483.75003895839</v>
      </c>
      <c r="P4">
        <f>O4/Notes!$C$3</f>
        <v>1.9490239198733284E-13</v>
      </c>
      <c r="R4" s="1">
        <f>O4*J4/Notes!$F$9</f>
        <v>737572.14298473927</v>
      </c>
      <c r="S4" s="1">
        <f>R4/Notes!$C$2</f>
        <v>5.9005771438779137E-7</v>
      </c>
      <c r="U4" s="1">
        <f>U3+R4</f>
        <v>1747928.7596424217</v>
      </c>
      <c r="V4" s="14">
        <f t="shared" ref="V4:V45" si="2">U4/$U$35</f>
        <v>0.28522558098667916</v>
      </c>
    </row>
    <row r="5" spans="1:23" x14ac:dyDescent="0.3">
      <c r="A5" t="s">
        <v>6</v>
      </c>
      <c r="B5">
        <v>4</v>
      </c>
      <c r="C5">
        <v>7</v>
      </c>
      <c r="D5" s="1">
        <v>20838000000000</v>
      </c>
      <c r="E5" s="1">
        <v>3141180</v>
      </c>
      <c r="F5" s="1">
        <v>1277.28</v>
      </c>
      <c r="G5" s="1">
        <v>83962.9</v>
      </c>
      <c r="H5" s="1">
        <v>5062.82</v>
      </c>
      <c r="I5" s="1">
        <f>G5*densities!$B$13/densities!$B$4</f>
        <v>280471.81489361695</v>
      </c>
      <c r="J5" s="1">
        <f t="shared" ref="J5:J45" si="3">F5*60*60</f>
        <v>4598208</v>
      </c>
      <c r="K5">
        <f>J5/LN(2)/Notes!$F$9*(1-EXP(-Notes!$F$9*LN(2)/J5))</f>
        <v>0.82777842727450546</v>
      </c>
      <c r="L5">
        <f>EXP(-Notes!$F$10*LN(2)/J5)</f>
        <v>0.99891523994211751</v>
      </c>
      <c r="M5">
        <f t="shared" si="0"/>
        <v>0.82688048629982125</v>
      </c>
      <c r="O5" s="1">
        <f t="shared" si="1"/>
        <v>339192.68810985069</v>
      </c>
      <c r="P5">
        <f>O5/Notes!$C$3</f>
        <v>1.0468910126847244E-13</v>
      </c>
      <c r="R5" s="1">
        <f>O5*J5/Notes!$F$9</f>
        <v>601727.82870687509</v>
      </c>
      <c r="S5" s="1">
        <f>R5/Notes!$C$2</f>
        <v>4.8138226296550013E-7</v>
      </c>
      <c r="U5" s="1">
        <f t="shared" ref="U5:U44" si="4">U4+R5</f>
        <v>2349656.5883492967</v>
      </c>
      <c r="V5" s="14">
        <f t="shared" si="2"/>
        <v>0.38341503441376379</v>
      </c>
    </row>
    <row r="6" spans="1:23" x14ac:dyDescent="0.3">
      <c r="A6" t="s">
        <v>4</v>
      </c>
      <c r="B6">
        <v>14</v>
      </c>
      <c r="C6">
        <v>31</v>
      </c>
      <c r="D6" s="1">
        <v>26941500000</v>
      </c>
      <c r="E6" s="1">
        <v>1978650</v>
      </c>
      <c r="F6" s="1">
        <v>2.6216599999999999</v>
      </c>
      <c r="G6" s="1">
        <v>52888.800000000003</v>
      </c>
      <c r="H6" s="1">
        <v>5306.6</v>
      </c>
      <c r="I6" s="1">
        <f>G6*densities!$B$13/densities!$B$4</f>
        <v>176671.09787234041</v>
      </c>
      <c r="J6" s="1">
        <f t="shared" si="3"/>
        <v>9437.9760000000006</v>
      </c>
      <c r="K6">
        <f>J6/LN(2)/Notes!$F$9*(1-EXP(-Notes!$F$9*LN(2)/J6))</f>
        <v>5.2531331679124445E-3</v>
      </c>
      <c r="L6">
        <f>EXP(-Notes!$F$10*LN(2)/J6)</f>
        <v>0.58932058676900667</v>
      </c>
      <c r="M6">
        <f t="shared" si="0"/>
        <v>3.0957795208898927E-3</v>
      </c>
      <c r="O6" s="1">
        <f t="shared" si="1"/>
        <v>57068372.175792314</v>
      </c>
      <c r="P6">
        <f>O6/Notes!$C$3</f>
        <v>1.7613695115985283E-11</v>
      </c>
      <c r="R6" s="1">
        <f>O6*J6/Notes!$F$9</f>
        <v>207797.03971998289</v>
      </c>
      <c r="S6" s="1">
        <f>R6/Notes!$C$2</f>
        <v>1.6623763177598631E-7</v>
      </c>
      <c r="U6" s="1">
        <f t="shared" si="4"/>
        <v>2557453.6280692797</v>
      </c>
      <c r="V6" s="14">
        <f t="shared" si="2"/>
        <v>0.41732318487726949</v>
      </c>
    </row>
    <row r="7" spans="1:23" x14ac:dyDescent="0.3">
      <c r="A7" t="s">
        <v>10</v>
      </c>
      <c r="B7">
        <v>9</v>
      </c>
      <c r="C7">
        <v>18</v>
      </c>
      <c r="D7" s="1">
        <v>12921500000</v>
      </c>
      <c r="E7" s="1">
        <v>1359880</v>
      </c>
      <c r="F7" s="1">
        <v>1.82951</v>
      </c>
      <c r="G7" s="1">
        <v>36349.199999999997</v>
      </c>
      <c r="H7" s="1">
        <v>3846.35</v>
      </c>
      <c r="I7" s="1">
        <f>G7*densities!$B$13/densities!$B$4</f>
        <v>121421.79574468083</v>
      </c>
      <c r="J7" s="12">
        <f t="shared" si="3"/>
        <v>6586.2359999999999</v>
      </c>
      <c r="K7">
        <f>J7/LN(2)/Notes!$F$9*(1-EXP(-Notes!$F$9*LN(2)/J7))</f>
        <v>3.6658680614677325E-3</v>
      </c>
      <c r="L7">
        <f>EXP(-Notes!$F$10*LN(2)/J7)</f>
        <v>0.46872417591557247</v>
      </c>
      <c r="M7">
        <f t="shared" si="0"/>
        <v>1.7182809861266801E-3</v>
      </c>
      <c r="O7" s="1">
        <f t="shared" si="1"/>
        <v>70664691.470740065</v>
      </c>
      <c r="P7">
        <f>O7/Notes!$C$3</f>
        <v>2.181008996010496E-11</v>
      </c>
      <c r="R7" s="1">
        <f>O7*J7/Notes!$F$9</f>
        <v>179557.99957310228</v>
      </c>
      <c r="S7" s="1">
        <f>R7/Notes!$C$2</f>
        <v>1.4364639965848183E-7</v>
      </c>
      <c r="U7" s="1">
        <f t="shared" si="4"/>
        <v>2737011.6276423819</v>
      </c>
      <c r="V7" s="14">
        <f t="shared" si="2"/>
        <v>0.44662331193709376</v>
      </c>
    </row>
    <row r="8" spans="1:23" x14ac:dyDescent="0.3">
      <c r="A8" t="s">
        <v>1</v>
      </c>
      <c r="B8">
        <v>15</v>
      </c>
      <c r="C8">
        <v>32</v>
      </c>
      <c r="D8" s="1">
        <v>1822180000000</v>
      </c>
      <c r="E8" s="1">
        <v>1025000</v>
      </c>
      <c r="F8" s="1">
        <v>342.28699999999998</v>
      </c>
      <c r="G8" s="1">
        <v>27398</v>
      </c>
      <c r="H8" s="1">
        <v>4524.62</v>
      </c>
      <c r="I8" s="1">
        <f>G8*densities!$B$13/densities!$B$4</f>
        <v>91520.978723404245</v>
      </c>
      <c r="J8" s="1">
        <f t="shared" si="3"/>
        <v>1232233.2</v>
      </c>
      <c r="K8">
        <f>J8/LN(2)/Notes!$F$9*(1-EXP(-Notes!$F$9*LN(2)/J8))</f>
        <v>0.52626125125257295</v>
      </c>
      <c r="L8">
        <f>EXP(-Notes!$F$10*LN(2)/J8)</f>
        <v>0.99595809704622862</v>
      </c>
      <c r="M8">
        <f t="shared" si="0"/>
        <v>0.52413415434667976</v>
      </c>
      <c r="O8" s="1">
        <f t="shared" si="1"/>
        <v>174613.65179966736</v>
      </c>
      <c r="P8">
        <f>O8/Notes!$C$3</f>
        <v>5.389310240730474E-14</v>
      </c>
      <c r="R8" s="1">
        <f>O8*J8/Notes!$F$9</f>
        <v>83011.087546601018</v>
      </c>
      <c r="S8" s="1">
        <f>R8/Notes!$C$2</f>
        <v>6.6408870037280819E-8</v>
      </c>
      <c r="U8" s="1">
        <f t="shared" si="4"/>
        <v>2820022.7151889829</v>
      </c>
      <c r="V8" s="14">
        <f t="shared" si="2"/>
        <v>0.46016899310012871</v>
      </c>
    </row>
    <row r="9" spans="1:23" x14ac:dyDescent="0.3">
      <c r="A9" t="s">
        <v>1</v>
      </c>
      <c r="B9">
        <v>15</v>
      </c>
      <c r="C9">
        <v>33</v>
      </c>
      <c r="D9" s="1">
        <v>1550590000000</v>
      </c>
      <c r="E9" s="1">
        <v>490909</v>
      </c>
      <c r="F9" s="1">
        <v>608.16099999999994</v>
      </c>
      <c r="G9" s="1">
        <v>13121.9</v>
      </c>
      <c r="H9" s="1">
        <v>2454.17</v>
      </c>
      <c r="I9" s="1">
        <f>G9*densities!$B$13/densities!$B$4</f>
        <v>43832.729787234035</v>
      </c>
      <c r="J9" s="1">
        <f t="shared" si="3"/>
        <v>2189379.5999999996</v>
      </c>
      <c r="K9">
        <f>J9/LN(2)/Notes!$F$9*(1-EXP(-Notes!$F$9*LN(2)/J9))</f>
        <v>0.68221901275910624</v>
      </c>
      <c r="L9">
        <f>EXP(-Notes!$F$10*LN(2)/J9)</f>
        <v>0.99772311025891625</v>
      </c>
      <c r="M9">
        <f t="shared" si="0"/>
        <v>0.68066567528778277</v>
      </c>
      <c r="O9" s="1">
        <f t="shared" si="1"/>
        <v>64396.856457763541</v>
      </c>
      <c r="P9">
        <f>O9/Notes!$C$3</f>
        <v>1.9875572980791216E-14</v>
      </c>
      <c r="R9" s="1">
        <f>O9*J9/Notes!$F$9</f>
        <v>54393.967528069341</v>
      </c>
      <c r="S9" s="1">
        <f>R9/Notes!$C$2</f>
        <v>4.3515174022455471E-8</v>
      </c>
      <c r="U9" s="1">
        <f t="shared" si="4"/>
        <v>2874416.6827170523</v>
      </c>
      <c r="V9" s="14">
        <f t="shared" si="2"/>
        <v>0.46904495609620528</v>
      </c>
    </row>
    <row r="10" spans="1:23" x14ac:dyDescent="0.3">
      <c r="A10" t="s">
        <v>18</v>
      </c>
      <c r="B10">
        <v>24</v>
      </c>
      <c r="C10">
        <v>51</v>
      </c>
      <c r="D10" s="1">
        <v>1128320000000</v>
      </c>
      <c r="E10" s="1">
        <v>326756</v>
      </c>
      <c r="F10" s="1">
        <v>664.86199999999997</v>
      </c>
      <c r="G10" s="1">
        <v>8734.1</v>
      </c>
      <c r="H10" s="1">
        <v>2050.63</v>
      </c>
      <c r="I10" s="1">
        <f>G10*densities!$B$13/densities!$B$4</f>
        <v>29175.610638297869</v>
      </c>
      <c r="J10" s="1">
        <f t="shared" si="3"/>
        <v>2393503.2000000002</v>
      </c>
      <c r="K10">
        <f>J10/LN(2)/Notes!$F$9*(1-EXP(-Notes!$F$9*LN(2)/J10))</f>
        <v>0.70331685832259783</v>
      </c>
      <c r="L10">
        <f>EXP(-Notes!$F$10*LN(2)/J10)</f>
        <v>0.9979170864123531</v>
      </c>
      <c r="M10">
        <f t="shared" si="0"/>
        <v>0.70185191008197656</v>
      </c>
      <c r="O10" s="1">
        <f t="shared" si="1"/>
        <v>41569.46817297989</v>
      </c>
      <c r="P10">
        <f>O10/Notes!$C$3</f>
        <v>1.2830082769438238E-14</v>
      </c>
      <c r="R10" s="1">
        <f>O10*J10/Notes!$F$9</f>
        <v>38386.055206144112</v>
      </c>
      <c r="S10" s="1">
        <f>R10/Notes!$C$2</f>
        <v>3.0708844164915287E-8</v>
      </c>
      <c r="U10" s="1">
        <f t="shared" si="4"/>
        <v>2912802.7379231965</v>
      </c>
      <c r="V10" s="14">
        <f t="shared" si="2"/>
        <v>0.47530876109258224</v>
      </c>
    </row>
    <row r="11" spans="1:23" x14ac:dyDescent="0.3">
      <c r="A11" t="s">
        <v>2</v>
      </c>
      <c r="B11">
        <v>19</v>
      </c>
      <c r="C11">
        <v>42</v>
      </c>
      <c r="D11" s="1">
        <v>20959300000</v>
      </c>
      <c r="E11" s="1">
        <v>326498</v>
      </c>
      <c r="F11" s="1">
        <v>12.36</v>
      </c>
      <c r="G11" s="1">
        <v>8727.2099999999991</v>
      </c>
      <c r="H11" s="1">
        <v>3109.18</v>
      </c>
      <c r="I11" s="1">
        <f>G11*densities!$B$13/densities!$B$4</f>
        <v>29152.595106382974</v>
      </c>
      <c r="J11" s="1">
        <f t="shared" si="3"/>
        <v>44495.999999999993</v>
      </c>
      <c r="K11">
        <f>J11/LN(2)/Notes!$F$9*(1-EXP(-Notes!$F$9*LN(2)/J11))</f>
        <v>2.4766264868593867E-2</v>
      </c>
      <c r="L11">
        <f>EXP(-Notes!$F$10*LN(2)/J11)</f>
        <v>0.89390145610497251</v>
      </c>
      <c r="M11">
        <f t="shared" si="0"/>
        <v>2.2138600228317484E-2</v>
      </c>
      <c r="O11" s="1">
        <f t="shared" si="1"/>
        <v>1316821.9673208557</v>
      </c>
      <c r="P11">
        <f>O11/Notes!$C$3</f>
        <v>4.0642653312372088E-13</v>
      </c>
      <c r="R11" s="1">
        <f>O11*J11/Notes!$F$9</f>
        <v>22605.44377234135</v>
      </c>
      <c r="S11" s="1">
        <f>R11/Notes!$C$2</f>
        <v>1.8084355017873079E-8</v>
      </c>
      <c r="U11" s="1">
        <f t="shared" si="4"/>
        <v>2935408.1816955376</v>
      </c>
      <c r="V11" s="14">
        <f t="shared" si="2"/>
        <v>0.47899749886170434</v>
      </c>
    </row>
    <row r="12" spans="1:23" x14ac:dyDescent="0.3">
      <c r="A12" t="s">
        <v>12</v>
      </c>
      <c r="B12">
        <v>20</v>
      </c>
      <c r="C12">
        <v>45</v>
      </c>
      <c r="D12" s="1">
        <v>5116840000000</v>
      </c>
      <c r="E12" s="1">
        <v>252445</v>
      </c>
      <c r="F12" s="1">
        <v>3902.64</v>
      </c>
      <c r="G12" s="1">
        <v>6747.79</v>
      </c>
      <c r="H12" s="1">
        <v>872.84199999999998</v>
      </c>
      <c r="I12" s="1">
        <f>G12*densities!$B$13/densities!$B$4</f>
        <v>22540.489999999998</v>
      </c>
      <c r="J12" s="1">
        <f t="shared" si="3"/>
        <v>14049504</v>
      </c>
      <c r="K12">
        <f>J12/LN(2)/Notes!$F$9*(1-EXP(-Notes!$F$9*LN(2)/J12))</f>
        <v>0.93870102283945556</v>
      </c>
      <c r="L12">
        <f>EXP(-Notes!$F$10*LN(2)/J12)</f>
        <v>0.9996448434467996</v>
      </c>
      <c r="M12">
        <f t="shared" si="0"/>
        <v>0.93836763701969816</v>
      </c>
      <c r="O12" s="1">
        <f t="shared" si="1"/>
        <v>24020.958429032893</v>
      </c>
      <c r="P12">
        <f>O12/Notes!$C$3</f>
        <v>7.4138760583434848E-15</v>
      </c>
      <c r="R12" s="1">
        <f>O12*J12/Notes!$F$9</f>
        <v>130201.6016715013</v>
      </c>
      <c r="S12" s="1">
        <f>R12/Notes!$C$2</f>
        <v>1.0416128133720104E-7</v>
      </c>
      <c r="U12" s="1">
        <f t="shared" si="4"/>
        <v>3065609.7833670387</v>
      </c>
      <c r="V12" s="14">
        <f t="shared" si="2"/>
        <v>0.50024368940424524</v>
      </c>
    </row>
    <row r="13" spans="1:23" x14ac:dyDescent="0.3">
      <c r="A13" t="s">
        <v>2</v>
      </c>
      <c r="B13">
        <v>19</v>
      </c>
      <c r="C13">
        <v>43</v>
      </c>
      <c r="D13" s="1">
        <v>28338900000</v>
      </c>
      <c r="E13" s="1">
        <v>244681</v>
      </c>
      <c r="F13" s="1">
        <v>22.3</v>
      </c>
      <c r="G13" s="1">
        <v>6540.26</v>
      </c>
      <c r="H13" s="1">
        <v>2247.8000000000002</v>
      </c>
      <c r="I13" s="1">
        <f>G13*densities!$B$13/densities!$B$4</f>
        <v>21847.251489361701</v>
      </c>
      <c r="J13" s="1">
        <f t="shared" si="3"/>
        <v>80280</v>
      </c>
      <c r="K13">
        <f>J13/LN(2)/Notes!$F$9*(1-EXP(-Notes!$F$9*LN(2)/J13))</f>
        <v>4.4683471396784018E-2</v>
      </c>
      <c r="L13">
        <f>EXP(-Notes!$F$10*LN(2)/J13)</f>
        <v>0.93972719265695925</v>
      </c>
      <c r="M13">
        <f t="shared" si="0"/>
        <v>4.1990273133867384E-2</v>
      </c>
      <c r="O13" s="1">
        <f t="shared" si="1"/>
        <v>520293.15026628709</v>
      </c>
      <c r="P13">
        <f>O13/Notes!$C$3</f>
        <v>1.6058430563774293E-13</v>
      </c>
      <c r="R13" s="1">
        <f>O13*J13/Notes!$F$9</f>
        <v>16114.635070747501</v>
      </c>
      <c r="S13" s="1">
        <f>R13/Notes!$C$2</f>
        <v>1.2891708056598001E-8</v>
      </c>
      <c r="U13" s="1">
        <f t="shared" si="4"/>
        <v>3081724.4184377864</v>
      </c>
      <c r="V13" s="14">
        <f t="shared" si="2"/>
        <v>0.50287326233454166</v>
      </c>
    </row>
    <row r="14" spans="1:23" x14ac:dyDescent="0.3">
      <c r="A14" t="s">
        <v>3</v>
      </c>
      <c r="B14">
        <v>16</v>
      </c>
      <c r="C14">
        <v>35</v>
      </c>
      <c r="D14" s="1">
        <v>2258260000000</v>
      </c>
      <c r="E14" s="1">
        <v>207028</v>
      </c>
      <c r="F14" s="1">
        <v>2100.23</v>
      </c>
      <c r="G14" s="1">
        <v>5533.8</v>
      </c>
      <c r="H14" s="1">
        <v>992.92100000000005</v>
      </c>
      <c r="I14" s="1">
        <f>G14*densities!$B$13/densities!$B$4</f>
        <v>18485.246808510637</v>
      </c>
      <c r="J14" s="1">
        <f t="shared" si="3"/>
        <v>7560828</v>
      </c>
      <c r="K14">
        <f>J14/LN(2)/Notes!$F$9*(1-EXP(-Notes!$F$9*LN(2)/J14))</f>
        <v>0.89006516450437945</v>
      </c>
      <c r="L14">
        <f>EXP(-Notes!$F$10*LN(2)/J14)</f>
        <v>0.99934014991806619</v>
      </c>
      <c r="M14">
        <f t="shared" si="0"/>
        <v>0.88947785493265485</v>
      </c>
      <c r="O14" s="1">
        <f t="shared" si="1"/>
        <v>20782.132692792238</v>
      </c>
      <c r="P14">
        <f>O14/Notes!$C$3</f>
        <v>6.4142384854297029E-15</v>
      </c>
      <c r="R14" s="1">
        <f>O14*J14/Notes!$F$9</f>
        <v>60621.192424143119</v>
      </c>
      <c r="S14" s="1">
        <f>R14/Notes!$C$2</f>
        <v>4.8496953939314496E-8</v>
      </c>
      <c r="U14" s="1">
        <f t="shared" si="4"/>
        <v>3142345.6108619296</v>
      </c>
      <c r="V14" s="14">
        <f t="shared" si="2"/>
        <v>0.51276537878030504</v>
      </c>
    </row>
    <row r="15" spans="1:23" x14ac:dyDescent="0.3">
      <c r="A15" t="s">
        <v>17</v>
      </c>
      <c r="B15">
        <v>25</v>
      </c>
      <c r="C15">
        <v>52</v>
      </c>
      <c r="D15" s="1">
        <v>131408000000</v>
      </c>
      <c r="E15" s="1">
        <v>188557</v>
      </c>
      <c r="F15" s="1">
        <v>134.184</v>
      </c>
      <c r="G15" s="1">
        <v>5040.08</v>
      </c>
      <c r="H15" s="1">
        <v>2017</v>
      </c>
      <c r="I15" s="1">
        <f>G15*densities!$B$13/densities!$B$4</f>
        <v>16836.011914893614</v>
      </c>
      <c r="J15" s="1">
        <f t="shared" si="3"/>
        <v>483062.4</v>
      </c>
      <c r="K15">
        <f>J15/LN(2)/Notes!$F$9*(1-EXP(-Notes!$F$9*LN(2)/J15))</f>
        <v>0.26234968714286616</v>
      </c>
      <c r="L15">
        <f>EXP(-Notes!$F$10*LN(2)/J15)</f>
        <v>0.98972189045355274</v>
      </c>
      <c r="M15">
        <f t="shared" si="0"/>
        <v>0.25965322831893561</v>
      </c>
      <c r="O15" s="1">
        <f t="shared" si="1"/>
        <v>64840.371998817245</v>
      </c>
      <c r="P15">
        <f>O15/Notes!$C$3</f>
        <v>2.0012460493462113E-14</v>
      </c>
      <c r="R15" s="1">
        <f>O15*J15/Notes!$F$9</f>
        <v>12084.083994846242</v>
      </c>
      <c r="S15" s="1">
        <f>R15/Notes!$C$2</f>
        <v>9.6672671958769933E-9</v>
      </c>
      <c r="U15" s="1">
        <f t="shared" si="4"/>
        <v>3154429.6948567759</v>
      </c>
      <c r="V15" s="14">
        <f t="shared" si="2"/>
        <v>0.51473724969272538</v>
      </c>
    </row>
    <row r="16" spans="1:23" x14ac:dyDescent="0.3">
      <c r="A16" t="s">
        <v>7</v>
      </c>
      <c r="B16">
        <v>1</v>
      </c>
      <c r="C16">
        <v>3</v>
      </c>
      <c r="D16" s="1">
        <v>82493000000000</v>
      </c>
      <c r="E16" s="1">
        <v>147074</v>
      </c>
      <c r="F16" s="1">
        <v>107995</v>
      </c>
      <c r="G16" s="1">
        <v>3931.25</v>
      </c>
      <c r="H16" s="1">
        <v>147.483</v>
      </c>
      <c r="I16" s="1">
        <f>G16*densities!$B$13/densities!$B$4</f>
        <v>13132.047872340425</v>
      </c>
      <c r="J16" s="1">
        <f t="shared" si="3"/>
        <v>388782000</v>
      </c>
      <c r="K16">
        <f>J16/LN(2)/Notes!$F$9*(1-EXP(-Notes!$F$9*LN(2)/J16))</f>
        <v>0.99769295755861187</v>
      </c>
      <c r="L16">
        <f>EXP(-Notes!$F$10*LN(2)/J16)</f>
        <v>0.99998716342920069</v>
      </c>
      <c r="M16">
        <f t="shared" si="0"/>
        <v>0.99768015060232618</v>
      </c>
      <c r="O16" s="1">
        <f t="shared" si="1"/>
        <v>13162.583082776837</v>
      </c>
      <c r="P16">
        <f>O16/Notes!$C$3</f>
        <v>4.0625256428323571E-15</v>
      </c>
      <c r="R16" s="1">
        <f>O16*J16/Notes!$F$9</f>
        <v>1974296.055589562</v>
      </c>
      <c r="S16" s="1">
        <f>R16/Notes!$C$2</f>
        <v>1.5794368444716497E-6</v>
      </c>
      <c r="U16" s="1">
        <f t="shared" si="4"/>
        <v>5128725.7504463382</v>
      </c>
      <c r="V16" s="14">
        <f t="shared" si="2"/>
        <v>0.83690126031890255</v>
      </c>
    </row>
    <row r="17" spans="1:22" x14ac:dyDescent="0.3">
      <c r="A17" t="s">
        <v>20</v>
      </c>
      <c r="B17">
        <v>23</v>
      </c>
      <c r="C17">
        <v>48</v>
      </c>
      <c r="D17" s="1">
        <v>281231000000</v>
      </c>
      <c r="E17" s="1">
        <v>141245</v>
      </c>
      <c r="F17" s="1">
        <v>383.36599999999999</v>
      </c>
      <c r="G17" s="1">
        <v>3775.44</v>
      </c>
      <c r="H17" s="1">
        <v>1661.54</v>
      </c>
      <c r="I17" s="1">
        <f>G17*densities!$B$13/densities!$B$4</f>
        <v>12611.576170212764</v>
      </c>
      <c r="J17" s="1">
        <f t="shared" si="3"/>
        <v>1380117.5999999999</v>
      </c>
      <c r="K17">
        <f>J17/LN(2)/Notes!$F$9*(1-EXP(-Notes!$F$9*LN(2)/J17))</f>
        <v>0.5591936085899637</v>
      </c>
      <c r="L17">
        <f>EXP(-Notes!$F$10*LN(2)/J17)</f>
        <v>0.99639041834208142</v>
      </c>
      <c r="M17">
        <f t="shared" si="0"/>
        <v>0.55717515359717207</v>
      </c>
      <c r="O17" s="1">
        <f t="shared" si="1"/>
        <v>22634.850259907162</v>
      </c>
      <c r="P17">
        <f>O17/Notes!$C$3</f>
        <v>6.9860648950330742E-15</v>
      </c>
      <c r="R17" s="1">
        <f>O17*J17/Notes!$F$9</f>
        <v>12051.988895471623</v>
      </c>
      <c r="S17" s="1">
        <f>R17/Notes!$C$2</f>
        <v>9.6415911163772976E-9</v>
      </c>
      <c r="U17" s="1">
        <f t="shared" si="4"/>
        <v>5140777.7393418094</v>
      </c>
      <c r="V17" s="14">
        <f t="shared" si="2"/>
        <v>0.83886789397933792</v>
      </c>
    </row>
    <row r="18" spans="1:22" x14ac:dyDescent="0.3">
      <c r="A18" t="s">
        <v>13</v>
      </c>
      <c r="B18">
        <v>6</v>
      </c>
      <c r="C18">
        <v>11</v>
      </c>
      <c r="D18" s="1">
        <v>212950000</v>
      </c>
      <c r="E18" s="1">
        <v>120652</v>
      </c>
      <c r="F18" s="1">
        <v>0.339833</v>
      </c>
      <c r="G18" s="1">
        <v>3225</v>
      </c>
      <c r="H18" s="1">
        <v>215.99799999999999</v>
      </c>
      <c r="I18" s="1">
        <f>G18*densities!$B$13/densities!$B$4</f>
        <v>10772.872340425531</v>
      </c>
      <c r="J18" s="12">
        <f t="shared" si="3"/>
        <v>1223.3988000000002</v>
      </c>
      <c r="K18">
        <f>J18/LN(2)/Notes!$F$9*(1-EXP(-Notes!$F$9*LN(2)/J18))</f>
        <v>6.8093803309780441E-4</v>
      </c>
      <c r="L18">
        <f>EXP(-Notes!$F$10*LN(2)/J18)</f>
        <v>1.6918627720639959E-2</v>
      </c>
      <c r="M18">
        <f t="shared" si="0"/>
        <v>1.1520537082806563E-5</v>
      </c>
      <c r="O18" s="1">
        <f t="shared" si="1"/>
        <v>935101572.34797156</v>
      </c>
      <c r="P18">
        <f>O18/Notes!$C$3</f>
        <v>2.8861159640369492E-10</v>
      </c>
      <c r="R18" s="1">
        <f>O18*J18/Notes!$F$9</f>
        <v>441358.85088295594</v>
      </c>
      <c r="S18" s="1">
        <f>R18/Notes!$C$2</f>
        <v>3.5308708070636475E-7</v>
      </c>
      <c r="U18" s="1">
        <f t="shared" si="4"/>
        <v>5582136.5902247652</v>
      </c>
      <c r="V18" s="14">
        <f t="shared" si="2"/>
        <v>0.9108884691728355</v>
      </c>
    </row>
    <row r="19" spans="1:22" x14ac:dyDescent="0.3">
      <c r="A19" t="s">
        <v>5</v>
      </c>
      <c r="B19">
        <v>11</v>
      </c>
      <c r="C19">
        <v>22</v>
      </c>
      <c r="D19" s="1">
        <v>14079200000000</v>
      </c>
      <c r="E19" s="1">
        <v>118855</v>
      </c>
      <c r="F19" s="1">
        <v>22807.8</v>
      </c>
      <c r="G19" s="1">
        <v>3176.96</v>
      </c>
      <c r="H19" s="1">
        <v>262.84500000000003</v>
      </c>
      <c r="I19" s="1">
        <f>G19*densities!$B$13/densities!$B$4</f>
        <v>10612.39829787234</v>
      </c>
      <c r="J19" s="1">
        <f t="shared" si="3"/>
        <v>82108080</v>
      </c>
      <c r="K19">
        <f>J19/LN(2)/Notes!$F$9*(1-EXP(-Notes!$F$9*LN(2)/J19))</f>
        <v>0.98913867815253176</v>
      </c>
      <c r="L19">
        <f>EXP(-Notes!$F$10*LN(2)/J19)</f>
        <v>0.99993922025660587</v>
      </c>
      <c r="M19">
        <f t="shared" si="0"/>
        <v>0.98907855855749238</v>
      </c>
      <c r="O19" s="1">
        <f t="shared" si="1"/>
        <v>10729.580786130722</v>
      </c>
      <c r="P19">
        <f>O19/Notes!$C$3</f>
        <v>3.3115990080650376E-15</v>
      </c>
      <c r="R19" s="1">
        <f>O19*J19/Notes!$F$9</f>
        <v>339886.29535265593</v>
      </c>
      <c r="S19" s="1">
        <f>R19/Notes!$C$2</f>
        <v>2.7190903628212476E-7</v>
      </c>
      <c r="U19" s="1">
        <f t="shared" si="4"/>
        <v>5922022.8855774216</v>
      </c>
      <c r="V19" s="14">
        <f t="shared" si="2"/>
        <v>0.96635083600362304</v>
      </c>
    </row>
    <row r="20" spans="1:22" x14ac:dyDescent="0.3">
      <c r="A20" t="s">
        <v>9</v>
      </c>
      <c r="B20">
        <v>21</v>
      </c>
      <c r="C20">
        <v>47</v>
      </c>
      <c r="D20" s="1">
        <v>47604600000</v>
      </c>
      <c r="E20" s="1">
        <v>114030</v>
      </c>
      <c r="F20" s="1">
        <v>80.380899999999997</v>
      </c>
      <c r="G20" s="1">
        <v>3047.99</v>
      </c>
      <c r="H20" s="1">
        <v>2146.6999999999998</v>
      </c>
      <c r="I20" s="1">
        <f>G20*densities!$B$13/densities!$B$4</f>
        <v>10181.583617021275</v>
      </c>
      <c r="J20" s="1">
        <f t="shared" si="3"/>
        <v>289371.24</v>
      </c>
      <c r="K20">
        <f>J20/LN(2)/Notes!$F$9*(1-EXP(-Notes!$F$9*LN(2)/J20))</f>
        <v>0.16073866107091628</v>
      </c>
      <c r="L20">
        <f>EXP(-Notes!$F$10*LN(2)/J20)</f>
        <v>0.98290130637313455</v>
      </c>
      <c r="M20">
        <f t="shared" si="0"/>
        <v>0.15799023995127212</v>
      </c>
      <c r="O20" s="1">
        <f t="shared" si="1"/>
        <v>64444.383527498365</v>
      </c>
      <c r="P20">
        <f>O20/Notes!$C$3</f>
        <v>1.9890241829474805E-14</v>
      </c>
      <c r="R20" s="1">
        <f>O20*J20/Notes!$F$9</f>
        <v>7194.5799276187408</v>
      </c>
      <c r="S20" s="1">
        <f>R20/Notes!$C$2</f>
        <v>5.755663942094993E-9</v>
      </c>
      <c r="U20" s="1">
        <f t="shared" si="4"/>
        <v>5929217.4655050403</v>
      </c>
      <c r="V20" s="14">
        <f t="shared" si="2"/>
        <v>0.9675248416537332</v>
      </c>
    </row>
    <row r="21" spans="1:22" x14ac:dyDescent="0.3">
      <c r="A21" t="s">
        <v>9</v>
      </c>
      <c r="B21">
        <v>21</v>
      </c>
      <c r="C21">
        <v>44</v>
      </c>
      <c r="D21" s="1">
        <v>1420000000</v>
      </c>
      <c r="E21" s="1">
        <v>68868.399999999994</v>
      </c>
      <c r="F21" s="1">
        <v>3.9700099999999998</v>
      </c>
      <c r="G21" s="1">
        <v>1840.83</v>
      </c>
      <c r="H21" s="1">
        <v>1054.26</v>
      </c>
      <c r="I21" s="1">
        <f>G21*densities!$B$13/densities!$B$4</f>
        <v>6149.1555319148929</v>
      </c>
      <c r="J21" s="1">
        <f t="shared" si="3"/>
        <v>14292.035999999998</v>
      </c>
      <c r="K21">
        <f>J21/LN(2)/Notes!$F$9*(1-EXP(-Notes!$F$9*LN(2)/J21))</f>
        <v>7.9548801934438799E-3</v>
      </c>
      <c r="L21">
        <f>EXP(-Notes!$F$10*LN(2)/J21)</f>
        <v>0.70525795130756763</v>
      </c>
      <c r="M21">
        <f t="shared" si="0"/>
        <v>5.6102425081253782E-3</v>
      </c>
      <c r="O21" s="1">
        <f t="shared" si="1"/>
        <v>1096058.7751793261</v>
      </c>
      <c r="P21">
        <f>O21/Notes!$C$3</f>
        <v>3.3828974542571794E-13</v>
      </c>
      <c r="R21" s="1">
        <f>O21*J21/Notes!$F$9</f>
        <v>6043.5615250689943</v>
      </c>
      <c r="S21" s="1">
        <f>R21/Notes!$C$2</f>
        <v>4.8348492200551956E-9</v>
      </c>
      <c r="U21" s="1">
        <f t="shared" si="4"/>
        <v>5935261.0270301094</v>
      </c>
      <c r="V21" s="14">
        <f t="shared" si="2"/>
        <v>0.96851102506521802</v>
      </c>
    </row>
    <row r="22" spans="1:22" x14ac:dyDescent="0.3">
      <c r="A22" t="s">
        <v>9</v>
      </c>
      <c r="B22">
        <v>21</v>
      </c>
      <c r="C22">
        <v>49</v>
      </c>
      <c r="D22" s="1">
        <v>266085000</v>
      </c>
      <c r="E22" s="1">
        <v>53740</v>
      </c>
      <c r="F22" s="1">
        <v>0.95333500000000004</v>
      </c>
      <c r="G22" s="1">
        <v>1436.46</v>
      </c>
      <c r="H22" s="1">
        <v>0</v>
      </c>
      <c r="I22" s="1">
        <f>G22*densities!$B$13/densities!$B$4</f>
        <v>4798.3876595744678</v>
      </c>
      <c r="J22" s="12">
        <f t="shared" si="3"/>
        <v>3432.0060000000003</v>
      </c>
      <c r="K22">
        <f>J22/LN(2)/Notes!$F$9*(1-EXP(-Notes!$F$9*LN(2)/J22))</f>
        <v>1.9102384400081667E-3</v>
      </c>
      <c r="L22">
        <f>EXP(-Notes!$F$10*LN(2)/J22)</f>
        <v>0.2335982821121213</v>
      </c>
      <c r="M22">
        <f t="shared" si="0"/>
        <v>4.4622841801044625E-4</v>
      </c>
      <c r="O22" s="1">
        <f t="shared" si="1"/>
        <v>10753209.490710063</v>
      </c>
      <c r="P22">
        <f>O22/Notes!$C$3</f>
        <v>3.3188918181203898E-12</v>
      </c>
      <c r="R22" s="1">
        <f>O22*J22/Notes!$F$9</f>
        <v>14238.070791425111</v>
      </c>
      <c r="S22" s="1">
        <f>R22/Notes!$C$2</f>
        <v>1.1390456633140089E-8</v>
      </c>
      <c r="U22" s="1">
        <f t="shared" si="4"/>
        <v>5949499.0978215346</v>
      </c>
      <c r="V22" s="14">
        <f t="shared" si="2"/>
        <v>0.97083438177595971</v>
      </c>
    </row>
    <row r="23" spans="1:22" x14ac:dyDescent="0.3">
      <c r="A23" t="s">
        <v>12</v>
      </c>
      <c r="B23">
        <v>20</v>
      </c>
      <c r="C23">
        <v>47</v>
      </c>
      <c r="D23" s="1">
        <v>28670500000</v>
      </c>
      <c r="E23" s="1">
        <v>50707.8</v>
      </c>
      <c r="F23" s="1">
        <v>108.864</v>
      </c>
      <c r="G23" s="1">
        <v>1355.41</v>
      </c>
      <c r="H23" s="1">
        <v>1355.41</v>
      </c>
      <c r="I23" s="1">
        <f>G23*densities!$B$13/densities!$B$4</f>
        <v>4527.6461702127663</v>
      </c>
      <c r="J23" s="1">
        <f t="shared" si="3"/>
        <v>391910.40000000002</v>
      </c>
      <c r="K23">
        <f>J23/LN(2)/Notes!$F$9*(1-EXP(-Notes!$F$9*LN(2)/J23))</f>
        <v>0.21590814664937014</v>
      </c>
      <c r="L23">
        <f>EXP(-Notes!$F$10*LN(2)/J23)</f>
        <v>0.98734655125456527</v>
      </c>
      <c r="M23">
        <f t="shared" si="0"/>
        <v>0.21317616398202052</v>
      </c>
      <c r="O23" s="1">
        <f t="shared" si="1"/>
        <v>21238.988851467617</v>
      </c>
      <c r="P23">
        <f>O23/Notes!$C$3</f>
        <v>6.5552434726751904E-15</v>
      </c>
      <c r="R23" s="1">
        <f>O23*J23/Notes!$F$9</f>
        <v>3211.335114341904</v>
      </c>
      <c r="S23" s="1">
        <f>R23/Notes!$C$2</f>
        <v>2.5690680914735231E-9</v>
      </c>
      <c r="U23" s="1">
        <f t="shared" si="4"/>
        <v>5952710.4329358768</v>
      </c>
      <c r="V23" s="14">
        <f t="shared" si="2"/>
        <v>0.97135840480531854</v>
      </c>
    </row>
    <row r="24" spans="1:22" x14ac:dyDescent="0.3">
      <c r="A24" t="s">
        <v>19</v>
      </c>
      <c r="B24">
        <v>26</v>
      </c>
      <c r="C24">
        <v>55</v>
      </c>
      <c r="D24" s="1">
        <v>4565840000000</v>
      </c>
      <c r="E24" s="1">
        <v>36641.800000000003</v>
      </c>
      <c r="F24" s="1">
        <v>23992</v>
      </c>
      <c r="G24" s="1">
        <v>979.42600000000004</v>
      </c>
      <c r="H24" s="1">
        <v>140.93</v>
      </c>
      <c r="I24" s="1">
        <f>G24*densities!$B$13/densities!$B$4</f>
        <v>3271.6996170212765</v>
      </c>
      <c r="J24" s="1">
        <f t="shared" si="3"/>
        <v>86371200</v>
      </c>
      <c r="K24">
        <f>J24/LN(2)/Notes!$F$9*(1-EXP(-Notes!$F$9*LN(2)/J24))</f>
        <v>0.98967106794867588</v>
      </c>
      <c r="L24">
        <f>EXP(-Notes!$F$10*LN(2)/J24)</f>
        <v>0.99994222014376499</v>
      </c>
      <c r="M24">
        <f t="shared" si="0"/>
        <v>0.98961388489664981</v>
      </c>
      <c r="O24" s="1">
        <f t="shared" si="1"/>
        <v>3306.0364925689742</v>
      </c>
      <c r="P24">
        <f>O24/Notes!$C$3</f>
        <v>1.0203816335089426E-15</v>
      </c>
      <c r="R24" s="1">
        <f>O24*J24/Notes!$F$9</f>
        <v>110164.48268015949</v>
      </c>
      <c r="S24" s="1">
        <f>R24/Notes!$C$2</f>
        <v>8.8131586144127598E-8</v>
      </c>
      <c r="U24" s="1">
        <f t="shared" si="4"/>
        <v>6062874.9156160364</v>
      </c>
      <c r="V24" s="14">
        <f t="shared" si="2"/>
        <v>0.989334954709431</v>
      </c>
    </row>
    <row r="25" spans="1:22" x14ac:dyDescent="0.3">
      <c r="A25" t="s">
        <v>17</v>
      </c>
      <c r="B25">
        <v>25</v>
      </c>
      <c r="C25">
        <v>54</v>
      </c>
      <c r="D25" s="1">
        <v>1315900000000</v>
      </c>
      <c r="E25" s="1">
        <v>33823.199999999997</v>
      </c>
      <c r="F25" s="1">
        <v>7490.85</v>
      </c>
      <c r="G25" s="1">
        <v>904.08500000000004</v>
      </c>
      <c r="H25" s="1">
        <v>238.77799999999999</v>
      </c>
      <c r="I25" s="1">
        <f>G25*densities!$B$13/densities!$B$4</f>
        <v>3020.0286170212767</v>
      </c>
      <c r="J25" s="1">
        <f t="shared" si="3"/>
        <v>26967060</v>
      </c>
      <c r="K25">
        <f>J25/LN(2)/Notes!$F$9*(1-EXP(-Notes!$F$9*LN(2)/J25))</f>
        <v>0.96741591555739281</v>
      </c>
      <c r="L25">
        <f>EXP(-Notes!$F$10*LN(2)/J25)</f>
        <v>0.99981495209599303</v>
      </c>
      <c r="M25">
        <f t="shared" si="0"/>
        <v>0.96723689726991591</v>
      </c>
      <c r="O25" s="1">
        <f t="shared" si="1"/>
        <v>3122.3256945071971</v>
      </c>
      <c r="P25">
        <f>O25/Notes!$C$3</f>
        <v>9.6368076990962866E-16</v>
      </c>
      <c r="R25" s="1">
        <f>O25*J25/Notes!$F$9</f>
        <v>32484.546428748945</v>
      </c>
      <c r="S25" s="1">
        <f>R25/Notes!$C$2</f>
        <v>2.5987637142999157E-8</v>
      </c>
      <c r="U25" s="1">
        <f t="shared" si="4"/>
        <v>6095359.4620447857</v>
      </c>
      <c r="V25" s="14">
        <f t="shared" si="2"/>
        <v>0.99463575634514767</v>
      </c>
    </row>
    <row r="26" spans="1:22" x14ac:dyDescent="0.3">
      <c r="A26" t="s">
        <v>18</v>
      </c>
      <c r="B26">
        <v>24</v>
      </c>
      <c r="C26">
        <v>48</v>
      </c>
      <c r="D26" s="1">
        <v>3417840000</v>
      </c>
      <c r="E26" s="1">
        <v>30522.9</v>
      </c>
      <c r="F26" s="1">
        <v>21.56</v>
      </c>
      <c r="G26" s="1">
        <v>815.86900000000003</v>
      </c>
      <c r="H26" s="1">
        <v>815.86900000000003</v>
      </c>
      <c r="I26" s="1">
        <f>G26*densities!$B$13/densities!$B$4</f>
        <v>2725.3496382978724</v>
      </c>
      <c r="J26" s="1">
        <f t="shared" si="3"/>
        <v>77616</v>
      </c>
      <c r="K26">
        <f>J26/LN(2)/Notes!$F$9*(1-EXP(-Notes!$F$9*LN(2)/J26))</f>
        <v>4.3200701498350869E-2</v>
      </c>
      <c r="L26">
        <f>EXP(-Notes!$F$10*LN(2)/J26)</f>
        <v>0.93772423344208555</v>
      </c>
      <c r="M26">
        <f t="shared" si="0"/>
        <v>4.0510344696701422E-2</v>
      </c>
      <c r="O26" s="1">
        <f t="shared" si="1"/>
        <v>67275.399868907698</v>
      </c>
      <c r="P26">
        <f>O26/Notes!$C$3</f>
        <v>2.0764012305218427E-14</v>
      </c>
      <c r="R26" s="1">
        <f>O26*J26/Notes!$F$9</f>
        <v>2014.5244738522915</v>
      </c>
      <c r="S26" s="1">
        <f>R26/Notes!$C$2</f>
        <v>1.6116195790818333E-9</v>
      </c>
      <c r="U26" s="1">
        <f t="shared" si="4"/>
        <v>6097373.9865186382</v>
      </c>
      <c r="V26" s="14">
        <f t="shared" si="2"/>
        <v>0.99496448479606237</v>
      </c>
    </row>
    <row r="27" spans="1:22" x14ac:dyDescent="0.3">
      <c r="A27" t="s">
        <v>19</v>
      </c>
      <c r="B27">
        <v>26</v>
      </c>
      <c r="C27">
        <v>59</v>
      </c>
      <c r="D27" s="1">
        <v>127654000000</v>
      </c>
      <c r="E27" s="1">
        <v>23028.2</v>
      </c>
      <c r="F27" s="1">
        <v>1067.33</v>
      </c>
      <c r="G27" s="1">
        <v>615.53800000000001</v>
      </c>
      <c r="H27" s="1">
        <v>433.83</v>
      </c>
      <c r="I27" s="1">
        <f>G27*densities!$B$13/densities!$B$4</f>
        <v>2056.1588510638294</v>
      </c>
      <c r="J27" s="1">
        <f t="shared" si="3"/>
        <v>3842387.9999999995</v>
      </c>
      <c r="K27">
        <f>J27/LN(2)/Notes!$F$9*(1-EXP(-Notes!$F$9*LN(2)/J27))</f>
        <v>0.79875696137980801</v>
      </c>
      <c r="L27">
        <f>EXP(-Notes!$F$10*LN(2)/J27)</f>
        <v>0.99870199988640984</v>
      </c>
      <c r="M27">
        <f t="shared" si="0"/>
        <v>0.79772017475320611</v>
      </c>
      <c r="O27" s="1">
        <f t="shared" si="1"/>
        <v>2577.5440011905821</v>
      </c>
      <c r="P27">
        <f>O27/Notes!$C$3</f>
        <v>7.9553827197240186E-16</v>
      </c>
      <c r="R27" s="1">
        <f>O27*J27/Notes!$F$9</f>
        <v>3820.9583872093663</v>
      </c>
      <c r="S27" s="1">
        <f>R27/Notes!$C$2</f>
        <v>3.0567667097674932E-9</v>
      </c>
      <c r="U27" s="1">
        <f t="shared" si="4"/>
        <v>6101194.9449058473</v>
      </c>
      <c r="V27" s="14">
        <f t="shared" si="2"/>
        <v>0.99558798565094886</v>
      </c>
    </row>
    <row r="28" spans="1:22" x14ac:dyDescent="0.3">
      <c r="A28" t="s">
        <v>17</v>
      </c>
      <c r="B28">
        <v>25</v>
      </c>
      <c r="C28">
        <v>56</v>
      </c>
      <c r="D28" s="1">
        <v>254687000</v>
      </c>
      <c r="E28" s="1">
        <v>19014.900000000001</v>
      </c>
      <c r="F28" s="1">
        <v>2.57891</v>
      </c>
      <c r="G28" s="1">
        <v>508.26299999999998</v>
      </c>
      <c r="H28" s="1">
        <v>508.26299999999998</v>
      </c>
      <c r="I28" s="1">
        <f>G28*densities!$B$13/densities!$B$4</f>
        <v>1697.8147021276595</v>
      </c>
      <c r="J28" s="1">
        <f t="shared" si="3"/>
        <v>9284.0760000000009</v>
      </c>
      <c r="K28">
        <f>J28/LN(2)/Notes!$F$9*(1-EXP(-Notes!$F$9*LN(2)/J28))</f>
        <v>5.1674731498596626E-3</v>
      </c>
      <c r="L28">
        <f>EXP(-Notes!$F$10*LN(2)/J28)</f>
        <v>0.58417744364203461</v>
      </c>
      <c r="M28" s="1">
        <f>K28*densities!$B$13/densities!$B$4</f>
        <v>1.7261559245275893E-2</v>
      </c>
      <c r="O28" s="1">
        <f t="shared" si="1"/>
        <v>98358.130803989436</v>
      </c>
      <c r="P28">
        <f>O28/Notes!$C$3</f>
        <v>3.0357447779009088E-14</v>
      </c>
      <c r="R28" s="1">
        <f>O28*J28/Notes!$F$9</f>
        <v>352.30106543293948</v>
      </c>
      <c r="S28" s="1">
        <f>R28/Notes!$C$2</f>
        <v>2.8184085234635157E-10</v>
      </c>
      <c r="U28" s="1">
        <f t="shared" si="4"/>
        <v>6101547.2459712802</v>
      </c>
      <c r="V28" s="14">
        <f t="shared" si="2"/>
        <v>0.9956454738497762</v>
      </c>
    </row>
    <row r="29" spans="1:22" x14ac:dyDescent="0.3">
      <c r="A29" t="s">
        <v>17</v>
      </c>
      <c r="B29">
        <v>25</v>
      </c>
      <c r="C29">
        <v>51</v>
      </c>
      <c r="D29" s="1">
        <v>64527400</v>
      </c>
      <c r="E29" s="1">
        <v>16135.3</v>
      </c>
      <c r="F29" s="1">
        <v>0.76999899999999999</v>
      </c>
      <c r="G29" s="1">
        <v>431.29199999999997</v>
      </c>
      <c r="H29" s="1">
        <v>247.005</v>
      </c>
      <c r="I29" s="1">
        <f>G29*densities!$B$13/densities!$B$4</f>
        <v>1440.6988085106382</v>
      </c>
      <c r="J29" s="12">
        <f t="shared" si="3"/>
        <v>2771.9964</v>
      </c>
      <c r="K29">
        <f>J29/LN(2)/Notes!$F$9*(1-EXP(-Notes!$F$9*LN(2)/J29))</f>
        <v>1.5428801927631402E-3</v>
      </c>
      <c r="L29">
        <f>EXP(-Notes!$F$10*LN(2)/J29)</f>
        <v>0.16523532230738042</v>
      </c>
      <c r="M29">
        <f t="shared" si="0"/>
        <v>2.5493830593289069E-4</v>
      </c>
      <c r="O29" s="1">
        <f t="shared" si="1"/>
        <v>5651166.4782533078</v>
      </c>
      <c r="P29">
        <f>O29/Notes!$C$3</f>
        <v>1.7441871846460825E-12</v>
      </c>
      <c r="R29" s="1">
        <f>O29*J29/Notes!$F$9</f>
        <v>6043.6007459563452</v>
      </c>
      <c r="S29" s="1">
        <f>R29/Notes!$C$2</f>
        <v>4.8348805967650761E-9</v>
      </c>
      <c r="U29" s="1">
        <f t="shared" si="4"/>
        <v>6107590.8467172366</v>
      </c>
      <c r="V29" s="14">
        <f t="shared" si="2"/>
        <v>0.99663166366129319</v>
      </c>
    </row>
    <row r="30" spans="1:22" x14ac:dyDescent="0.3">
      <c r="A30" t="s">
        <v>0</v>
      </c>
      <c r="B30">
        <v>18</v>
      </c>
      <c r="C30">
        <v>41</v>
      </c>
      <c r="D30" s="1">
        <v>144598000</v>
      </c>
      <c r="E30" s="1">
        <v>15240</v>
      </c>
      <c r="F30" s="1">
        <v>1.82684</v>
      </c>
      <c r="G30" s="1">
        <v>407.36099999999999</v>
      </c>
      <c r="H30" s="1">
        <v>407.36099999999999</v>
      </c>
      <c r="I30" s="1">
        <f>G30*densities!$B$13/densities!$B$4</f>
        <v>1360.7590851063828</v>
      </c>
      <c r="J30" s="12">
        <f t="shared" si="3"/>
        <v>6576.6239999999998</v>
      </c>
      <c r="K30">
        <f>J30/LN(2)/Notes!$F$9*(1-EXP(-Notes!$F$9*LN(2)/J30))</f>
        <v>3.6605180673577693E-3</v>
      </c>
      <c r="L30">
        <f>EXP(-Notes!$F$10*LN(2)/J30)</f>
        <v>0.46820536594859957</v>
      </c>
      <c r="M30">
        <f t="shared" si="0"/>
        <v>1.7138742012887049E-3</v>
      </c>
      <c r="O30" s="1">
        <f t="shared" si="1"/>
        <v>793966.7240939819</v>
      </c>
      <c r="P30">
        <f>O30/Notes!$C$3</f>
        <v>2.4505145805369811E-13</v>
      </c>
      <c r="R30" s="1">
        <f>O30*J30/Notes!$F$9</f>
        <v>2014.5141253386803</v>
      </c>
      <c r="S30" s="1">
        <f>R30/Notes!$C$2</f>
        <v>1.6116113002709442E-9</v>
      </c>
      <c r="U30" s="1">
        <f t="shared" si="4"/>
        <v>6109605.3608425753</v>
      </c>
      <c r="V30" s="14">
        <f t="shared" si="2"/>
        <v>0.99696039042354589</v>
      </c>
    </row>
    <row r="31" spans="1:22" x14ac:dyDescent="0.3">
      <c r="A31" t="s">
        <v>9</v>
      </c>
      <c r="B31">
        <v>21</v>
      </c>
      <c r="C31">
        <v>46</v>
      </c>
      <c r="D31" s="1">
        <v>149328000000</v>
      </c>
      <c r="E31" s="1">
        <v>14297.5</v>
      </c>
      <c r="F31" s="1">
        <v>2010.96</v>
      </c>
      <c r="G31" s="1">
        <v>382.16800000000001</v>
      </c>
      <c r="H31" s="1">
        <v>269.16199999999998</v>
      </c>
      <c r="I31" s="1">
        <f>G31*densities!$B$13/densities!$B$4</f>
        <v>1276.6037446808509</v>
      </c>
      <c r="J31" s="1">
        <f t="shared" si="3"/>
        <v>7239456</v>
      </c>
      <c r="K31">
        <f>J31/LN(2)/Notes!$F$9*(1-EXP(-Notes!$F$9*LN(2)/J31))</f>
        <v>0.88557195034703073</v>
      </c>
      <c r="L31">
        <f>EXP(-Notes!$F$10*LN(2)/J31)</f>
        <v>0.99931086812446712</v>
      </c>
      <c r="M31">
        <f t="shared" si="0"/>
        <v>0.88496167448796881</v>
      </c>
      <c r="O31" s="1">
        <f t="shared" si="1"/>
        <v>1442.5525776802513</v>
      </c>
      <c r="P31">
        <f>O31/Notes!$C$3</f>
        <v>4.4523227706180593E-16</v>
      </c>
      <c r="R31" s="1">
        <f>O31*J31/Notes!$F$9</f>
        <v>4029.0493494609418</v>
      </c>
      <c r="S31" s="1">
        <f>R31/Notes!$C$2</f>
        <v>3.2232394795687534E-9</v>
      </c>
      <c r="U31" s="1">
        <f t="shared" si="4"/>
        <v>6113634.4101920361</v>
      </c>
      <c r="V31" s="14">
        <f t="shared" si="2"/>
        <v>0.9976178473909334</v>
      </c>
    </row>
    <row r="32" spans="1:22" x14ac:dyDescent="0.3">
      <c r="A32" t="s">
        <v>20</v>
      </c>
      <c r="B32">
        <v>23</v>
      </c>
      <c r="C32">
        <v>49</v>
      </c>
      <c r="D32" s="1">
        <v>327134000000</v>
      </c>
      <c r="E32" s="1">
        <v>7952.85</v>
      </c>
      <c r="F32" s="1">
        <v>7920.01</v>
      </c>
      <c r="G32" s="1">
        <v>212.578</v>
      </c>
      <c r="H32" s="1">
        <v>104.983</v>
      </c>
      <c r="I32" s="1">
        <f>G32*densities!$B$13/densities!$B$4</f>
        <v>710.10097872340418</v>
      </c>
      <c r="J32" s="1">
        <f t="shared" si="3"/>
        <v>28512036.000000004</v>
      </c>
      <c r="K32">
        <f>J32/LN(2)/Notes!$F$9*(1-EXP(-Notes!$F$9*LN(2)/J32))</f>
        <v>0.96914483388837191</v>
      </c>
      <c r="L32">
        <f>EXP(-Notes!$F$10*LN(2)/J32)</f>
        <v>0.99982497837227058</v>
      </c>
      <c r="M32">
        <f t="shared" si="0"/>
        <v>0.96897521258203922</v>
      </c>
      <c r="O32" s="1">
        <f t="shared" si="1"/>
        <v>732.83709376960223</v>
      </c>
      <c r="P32">
        <f>O32/Notes!$C$3</f>
        <v>2.2618428820049451E-16</v>
      </c>
      <c r="R32" s="1">
        <f>O32*J32/Notes!$F$9</f>
        <v>8061.2182097585955</v>
      </c>
      <c r="S32" s="1">
        <f>R32/Notes!$C$2</f>
        <v>6.4489745678068764E-9</v>
      </c>
      <c r="U32" s="1">
        <f t="shared" si="4"/>
        <v>6121695.6284017945</v>
      </c>
      <c r="V32" s="14">
        <f t="shared" si="2"/>
        <v>0.99893327036492752</v>
      </c>
    </row>
    <row r="33" spans="1:22" x14ac:dyDescent="0.3">
      <c r="A33" t="s">
        <v>22</v>
      </c>
      <c r="B33">
        <v>27</v>
      </c>
      <c r="C33">
        <v>56</v>
      </c>
      <c r="D33" s="1">
        <v>73910700000</v>
      </c>
      <c r="E33" s="1">
        <v>7677.4</v>
      </c>
      <c r="F33" s="1">
        <v>1853.6</v>
      </c>
      <c r="G33" s="1">
        <v>205.215</v>
      </c>
      <c r="H33" s="1">
        <v>205.215</v>
      </c>
      <c r="I33" s="1">
        <f>G33*densities!$B$13/densities!$B$4</f>
        <v>685.50542553191485</v>
      </c>
      <c r="J33" s="1">
        <f t="shared" si="3"/>
        <v>6672960</v>
      </c>
      <c r="K33">
        <f>J33/LN(2)/Notes!$F$9*(1-EXP(-Notes!$F$9*LN(2)/J33))</f>
        <v>0.87668976436089641</v>
      </c>
      <c r="L33">
        <f>EXP(-Notes!$F$10*LN(2)/J33)</f>
        <v>0.99925238665815386</v>
      </c>
      <c r="M33">
        <f t="shared" si="0"/>
        <v>0.8760343393964003</v>
      </c>
      <c r="O33" s="1">
        <f t="shared" si="1"/>
        <v>782.50976554667648</v>
      </c>
      <c r="P33">
        <f>O33/Notes!$C$3</f>
        <v>2.4151535973662856E-16</v>
      </c>
      <c r="R33" s="1">
        <f>O33*J33/Notes!$F$9</f>
        <v>2014.5279186351661</v>
      </c>
      <c r="S33" s="1">
        <f>R33/Notes!$C$2</f>
        <v>1.6116223349081329E-9</v>
      </c>
      <c r="U33" s="1">
        <f t="shared" si="4"/>
        <v>6123710.1563204294</v>
      </c>
      <c r="V33" s="14">
        <f t="shared" si="2"/>
        <v>0.99926199937795901</v>
      </c>
    </row>
    <row r="34" spans="1:22" x14ac:dyDescent="0.3">
      <c r="A34" t="s">
        <v>8</v>
      </c>
      <c r="B34">
        <v>17</v>
      </c>
      <c r="C34">
        <v>38</v>
      </c>
      <c r="D34" s="1">
        <v>13997100</v>
      </c>
      <c r="E34" s="1">
        <v>4342.13</v>
      </c>
      <c r="F34" s="1">
        <v>0.62066600000000005</v>
      </c>
      <c r="G34" s="1">
        <v>116.06399999999999</v>
      </c>
      <c r="H34" s="1">
        <v>95.801100000000005</v>
      </c>
      <c r="I34" s="1">
        <f>G34*densities!$B$13/densities!$B$4</f>
        <v>387.70314893617012</v>
      </c>
      <c r="J34" s="12">
        <f t="shared" si="3"/>
        <v>2234.3976000000002</v>
      </c>
      <c r="K34">
        <f>J34/LN(2)/Notes!$F$9*(1-EXP(-Notes!$F$9*LN(2)/J34))</f>
        <v>1.2436552225672077E-3</v>
      </c>
      <c r="L34">
        <f>EXP(-Notes!$F$10*LN(2)/J34)</f>
        <v>0.10714637680139125</v>
      </c>
      <c r="M34">
        <f t="shared" si="0"/>
        <v>1.3325315108820413E-4</v>
      </c>
      <c r="O34" s="1">
        <f t="shared" si="1"/>
        <v>2909523.3078543721</v>
      </c>
      <c r="P34">
        <f>O34/Notes!$C$3</f>
        <v>8.9800102094270747E-13</v>
      </c>
      <c r="R34" s="1">
        <f>O34*J34/Notes!$F$9</f>
        <v>2508.1141574899193</v>
      </c>
      <c r="S34" s="1">
        <f>R34/Notes!$C$2</f>
        <v>2.0064913259919353E-9</v>
      </c>
      <c r="U34" s="1">
        <f t="shared" si="4"/>
        <v>6126218.2704779189</v>
      </c>
      <c r="V34" s="14">
        <f t="shared" si="2"/>
        <v>0.99967127138850542</v>
      </c>
    </row>
    <row r="35" spans="1:22" x14ac:dyDescent="0.3">
      <c r="A35" t="s">
        <v>20</v>
      </c>
      <c r="B35">
        <v>23</v>
      </c>
      <c r="C35">
        <v>47</v>
      </c>
      <c r="D35" s="1">
        <v>7161550</v>
      </c>
      <c r="E35" s="1">
        <v>2537.84</v>
      </c>
      <c r="F35" s="1">
        <v>0.54333299999999995</v>
      </c>
      <c r="G35" s="1">
        <v>67.835800000000006</v>
      </c>
      <c r="H35" s="1">
        <v>67.835800000000006</v>
      </c>
      <c r="I35" s="1">
        <f>G35*densities!$B$13/densities!$B$4</f>
        <v>226.60043829787233</v>
      </c>
      <c r="J35" s="12">
        <f t="shared" si="3"/>
        <v>1955.9987999999996</v>
      </c>
      <c r="K35">
        <f>J35/LN(2)/Notes!$F$9*(1-EXP(-Notes!$F$9*LN(2)/J35))</f>
        <v>1.0886997564601708E-3</v>
      </c>
      <c r="L35">
        <f>EXP(-Notes!$F$10*LN(2)/J35)</f>
        <v>7.7967470851288023E-2</v>
      </c>
      <c r="M35">
        <f t="shared" si="0"/>
        <v>8.4883166527612738E-5</v>
      </c>
      <c r="O35" s="1">
        <f t="shared" si="1"/>
        <v>2669556.8458106304</v>
      </c>
      <c r="P35">
        <f>O35/Notes!$C$3</f>
        <v>8.2393729808970077E-13</v>
      </c>
      <c r="R35" s="1">
        <f>O35*J35/Notes!$F$9</f>
        <v>2014.5254579233708</v>
      </c>
      <c r="S35" s="1">
        <f>R35/Notes!$C$2</f>
        <v>1.6116203663386966E-9</v>
      </c>
      <c r="U35" s="1">
        <f t="shared" si="4"/>
        <v>6128232.7959358422</v>
      </c>
      <c r="V35" s="14">
        <f t="shared" si="2"/>
        <v>1</v>
      </c>
    </row>
    <row r="36" spans="1:22" x14ac:dyDescent="0.3">
      <c r="A36" t="s">
        <v>16</v>
      </c>
      <c r="B36">
        <v>7</v>
      </c>
      <c r="C36">
        <v>13</v>
      </c>
      <c r="D36" s="1">
        <v>1665670</v>
      </c>
      <c r="E36" s="1">
        <v>1931.02</v>
      </c>
      <c r="F36" s="1">
        <v>0.16608300000000001</v>
      </c>
      <c r="G36" s="1">
        <v>51.615699999999997</v>
      </c>
      <c r="H36" s="1">
        <v>3.0573299999999999</v>
      </c>
      <c r="I36" s="1">
        <f>G36*densities!$B$13/densities!$B$4</f>
        <v>172.41840212765953</v>
      </c>
      <c r="J36" s="12">
        <f t="shared" si="3"/>
        <v>597.89880000000005</v>
      </c>
      <c r="K36">
        <f>J36/LN(2)/Notes!$F$9*(1-EXP(-Notes!$F$9*LN(2)/J36))</f>
        <v>3.3278766732772462E-4</v>
      </c>
      <c r="L36">
        <f>EXP(-Notes!$F$10*LN(2)/J36)</f>
        <v>2.3710740082421577E-4</v>
      </c>
      <c r="M36">
        <f t="shared" si="0"/>
        <v>7.8906418826430578E-8</v>
      </c>
      <c r="O36" s="1">
        <f t="shared" si="1"/>
        <v>2185099827.0106015</v>
      </c>
      <c r="P36">
        <f>O36/Notes!$C$3</f>
        <v>6.7441352685512389E-10</v>
      </c>
      <c r="R36" s="1">
        <f>O36*J36/Notes!$F$9</f>
        <v>504038.79801305803</v>
      </c>
      <c r="S36" s="1">
        <f>R36/Notes!$C$2</f>
        <v>4.0323103841044644E-7</v>
      </c>
      <c r="U36" s="1">
        <f t="shared" si="4"/>
        <v>6632271.5939489007</v>
      </c>
      <c r="V36" s="14">
        <f t="shared" si="2"/>
        <v>1.0822486375431641</v>
      </c>
    </row>
    <row r="37" spans="1:22" x14ac:dyDescent="0.3">
      <c r="A37" t="s">
        <v>0</v>
      </c>
      <c r="B37">
        <v>18</v>
      </c>
      <c r="C37">
        <v>39</v>
      </c>
      <c r="D37" s="1">
        <v>3323890000000</v>
      </c>
      <c r="E37" s="1">
        <v>271.40899999999999</v>
      </c>
      <c r="F37" s="1">
        <v>2358010</v>
      </c>
      <c r="G37" s="1">
        <v>7.2546900000000001</v>
      </c>
      <c r="H37" s="1">
        <v>1.03871</v>
      </c>
      <c r="I37" s="1">
        <f>G37*densities!$B$13/densities!$B$4</f>
        <v>24.233751702127655</v>
      </c>
      <c r="J37" s="16">
        <f t="shared" si="3"/>
        <v>8488836000</v>
      </c>
      <c r="K37">
        <f>J37/LN(2)/Notes!$F$9*(1-EXP(-Notes!$F$9*LN(2)/J37))</f>
        <v>0.99989418391717255</v>
      </c>
      <c r="L37">
        <f>EXP(-Notes!$F$10*LN(2)/J37)</f>
        <v>0.99999941209157139</v>
      </c>
      <c r="M37">
        <f t="shared" si="0"/>
        <v>0.99989359607095407</v>
      </c>
      <c r="O37" s="1">
        <f t="shared" si="1"/>
        <v>24.236330542923078</v>
      </c>
      <c r="P37">
        <f>O37/Notes!$C$3</f>
        <v>7.4803489330009503E-18</v>
      </c>
      <c r="R37" s="1">
        <f>O37*J37/Notes!$F$9</f>
        <v>79374.319143775065</v>
      </c>
      <c r="S37" s="1">
        <f>R37/Notes!$C$2</f>
        <v>6.3499455315020051E-8</v>
      </c>
      <c r="U37" s="1">
        <f t="shared" si="4"/>
        <v>6711645.9130926756</v>
      </c>
      <c r="V37" s="14">
        <f t="shared" si="2"/>
        <v>1.0952008738218537</v>
      </c>
    </row>
    <row r="38" spans="1:22" x14ac:dyDescent="0.3">
      <c r="A38" t="s">
        <v>11</v>
      </c>
      <c r="B38">
        <v>12</v>
      </c>
      <c r="C38">
        <v>27</v>
      </c>
      <c r="D38" s="1">
        <v>110660</v>
      </c>
      <c r="E38" s="1">
        <v>135.166</v>
      </c>
      <c r="F38" s="1">
        <v>0.157633</v>
      </c>
      <c r="G38" s="1">
        <v>3.6129500000000001</v>
      </c>
      <c r="H38" s="1">
        <v>0.67609900000000001</v>
      </c>
      <c r="I38" s="1">
        <f>G38*densities!$B$13/densities!$B$4</f>
        <v>12.068790425531914</v>
      </c>
      <c r="J38" s="12">
        <f t="shared" si="3"/>
        <v>567.47879999999998</v>
      </c>
      <c r="K38">
        <f>J38/LN(2)/Notes!$F$9*(1-EXP(-Notes!$F$9*LN(2)/J38))</f>
        <v>3.1585603802840274E-4</v>
      </c>
      <c r="L38">
        <f>EXP(-Notes!$F$10*LN(2)/J38)</f>
        <v>1.5157309996792048E-4</v>
      </c>
      <c r="M38">
        <f t="shared" si="0"/>
        <v>4.7875278827550382E-8</v>
      </c>
      <c r="O38" s="1">
        <f t="shared" si="1"/>
        <v>252088149.06341159</v>
      </c>
      <c r="P38">
        <f>O38/Notes!$C$3</f>
        <v>7.7804984278830733E-11</v>
      </c>
      <c r="R38" s="1">
        <f>O38*J38/Notes!$F$9</f>
        <v>55190.848890712165</v>
      </c>
      <c r="S38" s="1">
        <f>R38/Notes!$C$2</f>
        <v>4.4152679112569731E-8</v>
      </c>
      <c r="U38" s="1">
        <f t="shared" si="4"/>
        <v>6766836.7619833881</v>
      </c>
      <c r="V38" s="14">
        <f t="shared" si="2"/>
        <v>1.1042068712649198</v>
      </c>
    </row>
    <row r="39" spans="1:22" x14ac:dyDescent="0.3">
      <c r="A39" t="s">
        <v>2</v>
      </c>
      <c r="B39">
        <v>19</v>
      </c>
      <c r="C39">
        <v>38</v>
      </c>
      <c r="D39" s="1">
        <v>79892</v>
      </c>
      <c r="E39" s="1">
        <v>120.86799999999999</v>
      </c>
      <c r="F39" s="1">
        <v>0.12726699999999999</v>
      </c>
      <c r="G39" s="1">
        <v>3.2307700000000001</v>
      </c>
      <c r="H39" s="1">
        <v>0.22492999999999999</v>
      </c>
      <c r="I39" s="1">
        <f>G39*densities!$B$13/densities!$B$4</f>
        <v>10.792146595744681</v>
      </c>
      <c r="J39" s="12">
        <f t="shared" si="3"/>
        <v>458.16119999999995</v>
      </c>
      <c r="K39">
        <f>J39/LN(2)/Notes!$F$9*(1-EXP(-Notes!$F$9*LN(2)/J39))</f>
        <v>2.5501037467891069E-4</v>
      </c>
      <c r="L39">
        <f>EXP(-Notes!$F$10*LN(2)/J39)</f>
        <v>1.8591556842439182E-5</v>
      </c>
      <c r="M39">
        <f t="shared" si="0"/>
        <v>4.7410398762546816E-9</v>
      </c>
      <c r="O39" s="1">
        <f t="shared" si="1"/>
        <v>2276324788.9554224</v>
      </c>
      <c r="P39">
        <f>O39/Notes!$C$3</f>
        <v>7.0256937930722912E-10</v>
      </c>
      <c r="R39" s="1">
        <f>O39*J39/Notes!$F$9</f>
        <v>402362.53738331905</v>
      </c>
      <c r="S39" s="1">
        <f>R39/Notes!$C$2</f>
        <v>3.2189002990665526E-7</v>
      </c>
      <c r="U39" s="1">
        <f t="shared" si="4"/>
        <v>7169199.299366707</v>
      </c>
      <c r="V39" s="14">
        <f t="shared" si="2"/>
        <v>1.1698640600143682</v>
      </c>
    </row>
    <row r="40" spans="1:22" x14ac:dyDescent="0.3">
      <c r="A40" t="s">
        <v>13</v>
      </c>
      <c r="B40">
        <v>6</v>
      </c>
      <c r="C40">
        <v>14</v>
      </c>
      <c r="D40" s="1">
        <v>14534600000000</v>
      </c>
      <c r="E40" s="1">
        <v>56.009099999999997</v>
      </c>
      <c r="F40" s="1">
        <v>49965200</v>
      </c>
      <c r="G40" s="1">
        <v>1.4971099999999999</v>
      </c>
      <c r="H40" s="1">
        <v>0.113001</v>
      </c>
      <c r="I40" s="1">
        <f>G40*densities!$B$13/densities!$B$4</f>
        <v>5.0009844680851057</v>
      </c>
      <c r="J40" s="16">
        <f t="shared" si="3"/>
        <v>179874720000</v>
      </c>
      <c r="K40">
        <f>J40/LN(2)/Notes!$F$9*(1-EXP(-Notes!$F$9*LN(2)/J40))</f>
        <v>0.99999500588101597</v>
      </c>
      <c r="L40">
        <f>EXP(-Notes!$F$10*LN(2)/J40)</f>
        <v>0.99999997225480253</v>
      </c>
      <c r="M40">
        <f t="shared" si="0"/>
        <v>0.99999497813595706</v>
      </c>
      <c r="O40" s="1">
        <f t="shared" si="1"/>
        <v>5.001009582475306</v>
      </c>
      <c r="P40">
        <f>O40/Notes!$C$3</f>
        <v>1.5435214760726254E-18</v>
      </c>
      <c r="R40" s="1">
        <f>O40*J40/Notes!$F$9</f>
        <v>347050.61665318772</v>
      </c>
      <c r="S40" s="1">
        <f>R40/Notes!$C$2</f>
        <v>2.7764049332255018E-7</v>
      </c>
      <c r="U40" s="1">
        <f t="shared" si="4"/>
        <v>7516249.9160198951</v>
      </c>
      <c r="V40" s="14">
        <f t="shared" si="2"/>
        <v>1.2264954949173221</v>
      </c>
    </row>
    <row r="41" spans="1:22" x14ac:dyDescent="0.3">
      <c r="A41" t="s">
        <v>12</v>
      </c>
      <c r="B41">
        <v>20</v>
      </c>
      <c r="C41">
        <v>41</v>
      </c>
      <c r="D41" s="1">
        <v>220482000000000</v>
      </c>
      <c r="E41" s="1">
        <v>47.479199999999999</v>
      </c>
      <c r="F41" s="1">
        <v>894114000</v>
      </c>
      <c r="G41" s="1">
        <v>1.26911</v>
      </c>
      <c r="H41" s="1">
        <v>2.74522E-2</v>
      </c>
      <c r="I41" s="1">
        <f>G41*densities!$B$13/densities!$B$4</f>
        <v>4.2393674468085107</v>
      </c>
      <c r="J41" s="16">
        <f t="shared" si="3"/>
        <v>3218810400000</v>
      </c>
      <c r="K41">
        <f>J41/LN(2)/Notes!$F$9*(1-EXP(-Notes!$F$9*LN(2)/J41))</f>
        <v>0.99999972094028999</v>
      </c>
      <c r="L41">
        <f>EXP(-Notes!$F$10*LN(2)/J41)</f>
        <v>0.99999999844953291</v>
      </c>
      <c r="M41">
        <f t="shared" si="0"/>
        <v>0.99999971938982335</v>
      </c>
      <c r="O41" s="1">
        <f t="shared" si="1"/>
        <v>4.2393686364184928</v>
      </c>
      <c r="P41">
        <f>O41/Notes!$C$3</f>
        <v>1.3084471100057077E-18</v>
      </c>
      <c r="R41" s="1">
        <f>O41*J41/Notes!$F$9</f>
        <v>5264553.9569203947</v>
      </c>
      <c r="S41" s="1">
        <f>R41/Notes!$C$2</f>
        <v>4.2116431655363161E-6</v>
      </c>
      <c r="U41" s="1">
        <f t="shared" si="4"/>
        <v>12780803.872940291</v>
      </c>
      <c r="V41" s="14">
        <f t="shared" si="2"/>
        <v>2.0855610905343447</v>
      </c>
    </row>
    <row r="42" spans="1:22" x14ac:dyDescent="0.3">
      <c r="A42" t="s">
        <v>4</v>
      </c>
      <c r="B42">
        <v>14</v>
      </c>
      <c r="C42">
        <v>32</v>
      </c>
      <c r="D42" s="1">
        <v>84351300000</v>
      </c>
      <c r="E42" s="1">
        <v>14.036099999999999</v>
      </c>
      <c r="F42" s="1">
        <v>1157090</v>
      </c>
      <c r="G42" s="1">
        <v>0.37518099999999999</v>
      </c>
      <c r="H42" s="1">
        <v>0.37518099999999999</v>
      </c>
      <c r="I42" s="1">
        <f>G42*densities!$B$13/densities!$B$4</f>
        <v>1.2532641914893616</v>
      </c>
      <c r="J42" s="16">
        <f t="shared" si="3"/>
        <v>4165524000</v>
      </c>
      <c r="K42">
        <f>J42/LN(2)/Notes!$F$9*(1-EXP(-Notes!$F$9*LN(2)/J42))</f>
        <v>0.99978437536102116</v>
      </c>
      <c r="L42">
        <f>EXP(-Notes!$F$10*LN(2)/J42)</f>
        <v>0.9999988019138264</v>
      </c>
      <c r="M42">
        <f t="shared" si="0"/>
        <v>0.99978317753318446</v>
      </c>
      <c r="O42" s="1">
        <f t="shared" si="1"/>
        <v>1.2535359862541433</v>
      </c>
      <c r="P42">
        <f>O42/Notes!$C$3</f>
        <v>3.8689382291794549E-19</v>
      </c>
      <c r="R42" s="1">
        <f>O42*J42/Notes!$F$9</f>
        <v>2014.5193810205647</v>
      </c>
      <c r="S42" s="1">
        <f>R42/Notes!$C$2</f>
        <v>1.6116155048164517E-9</v>
      </c>
      <c r="U42" s="1">
        <f t="shared" si="4"/>
        <v>12782818.392321311</v>
      </c>
      <c r="V42" s="14">
        <f t="shared" si="2"/>
        <v>2.0858898181542149</v>
      </c>
    </row>
    <row r="43" spans="1:22" x14ac:dyDescent="0.3">
      <c r="A43" t="s">
        <v>12</v>
      </c>
      <c r="B43">
        <v>20</v>
      </c>
      <c r="C43">
        <v>49</v>
      </c>
      <c r="D43" s="1">
        <v>10573</v>
      </c>
      <c r="E43" s="1">
        <v>14.0107</v>
      </c>
      <c r="F43" s="1">
        <v>0.14529900000000001</v>
      </c>
      <c r="G43" s="1">
        <v>0.374502</v>
      </c>
      <c r="H43" s="1">
        <v>0.14754400000000001</v>
      </c>
      <c r="I43" s="1">
        <f>G43*densities!$B$13/densities!$B$4</f>
        <v>1.2509960425531914</v>
      </c>
      <c r="J43" s="12">
        <f t="shared" si="3"/>
        <v>523.07640000000004</v>
      </c>
      <c r="K43">
        <f>J43/LN(2)/Notes!$F$9*(1-EXP(-Notes!$F$9*LN(2)/J43))</f>
        <v>2.9114187048072989E-4</v>
      </c>
      <c r="L43">
        <f>EXP(-Notes!$F$10*LN(2)/J43)</f>
        <v>7.1846646901453808E-5</v>
      </c>
      <c r="M43">
        <f t="shared" si="0"/>
        <v>2.0917567166657799E-8</v>
      </c>
      <c r="O43" s="1">
        <f t="shared" si="1"/>
        <v>59806000.984055884</v>
      </c>
      <c r="P43">
        <f>O43/Notes!$C$3</f>
        <v>1.8458642279029593E-11</v>
      </c>
      <c r="R43" s="1">
        <f>O43*J43/Notes!$F$9</f>
        <v>12069.100190253244</v>
      </c>
      <c r="S43" s="1">
        <f>R43/Notes!$C$2</f>
        <v>9.6552801522025953E-9</v>
      </c>
      <c r="U43" s="1">
        <f t="shared" si="4"/>
        <v>12794887.492511565</v>
      </c>
      <c r="V43" s="14">
        <f t="shared" si="2"/>
        <v>2.0878592440216948</v>
      </c>
    </row>
    <row r="44" spans="1:22" x14ac:dyDescent="0.3">
      <c r="A44" t="s">
        <v>19</v>
      </c>
      <c r="B44">
        <v>26</v>
      </c>
      <c r="C44">
        <v>53</v>
      </c>
      <c r="D44" s="1">
        <v>5459.77</v>
      </c>
      <c r="E44" s="1">
        <v>7.4117499999999996</v>
      </c>
      <c r="F44" s="1">
        <v>0.14183299999999999</v>
      </c>
      <c r="G44" s="1">
        <v>0.19811400000000001</v>
      </c>
      <c r="H44" s="1">
        <v>0.12048499999999999</v>
      </c>
      <c r="I44" s="1">
        <f>G44*densities!$B$13/densities!$B$4</f>
        <v>0.66178506382978719</v>
      </c>
      <c r="J44" s="12">
        <f t="shared" si="3"/>
        <v>510.59879999999993</v>
      </c>
      <c r="K44">
        <f>J44/LN(2)/Notes!$F$9*(1-EXP(-Notes!$F$9*LN(2)/J44))</f>
        <v>2.8419689685333933E-4</v>
      </c>
      <c r="L44">
        <f>EXP(-Notes!$F$10*LN(2)/J44)</f>
        <v>5.6904776493593426E-5</v>
      </c>
      <c r="M44">
        <f t="shared" si="0"/>
        <v>1.6172160895612099E-8</v>
      </c>
      <c r="O44" s="1">
        <f t="shared" si="1"/>
        <v>40921251.532276407</v>
      </c>
      <c r="P44">
        <f>O44/Notes!$C$3</f>
        <v>1.2630015905023583E-11</v>
      </c>
      <c r="R44" s="1">
        <f>O44*J44/Notes!$F$9</f>
        <v>8061.0887063574419</v>
      </c>
      <c r="S44" s="1">
        <f>R44/Notes!$C$2</f>
        <v>6.4488709650859535E-9</v>
      </c>
      <c r="U44" s="1">
        <f t="shared" si="4"/>
        <v>12802948.581217922</v>
      </c>
      <c r="V44" s="14">
        <f t="shared" si="2"/>
        <v>2.0891746458634302</v>
      </c>
    </row>
    <row r="45" spans="1:22" x14ac:dyDescent="0.3">
      <c r="A45" t="s">
        <v>15</v>
      </c>
      <c r="B45">
        <v>13</v>
      </c>
      <c r="C45">
        <v>29</v>
      </c>
      <c r="D45" s="1">
        <v>805.76199999999994</v>
      </c>
      <c r="E45" s="1">
        <v>1.4189799999999999</v>
      </c>
      <c r="F45" s="1">
        <v>0.109334</v>
      </c>
      <c r="G45" s="1">
        <v>3.7928999999999997E-2</v>
      </c>
      <c r="H45" s="1">
        <v>9.6055499999999992E-3</v>
      </c>
      <c r="I45" s="1">
        <f>G45*densities!$B$13/densities!$B$4</f>
        <v>0.12669899999999998</v>
      </c>
      <c r="J45" s="12">
        <f t="shared" si="3"/>
        <v>393.60239999999999</v>
      </c>
      <c r="K45">
        <f>J45/LN(2)/Notes!$F$9*(1-EXP(-Notes!$F$9*LN(2)/J45))</f>
        <v>2.1907724944521378E-4</v>
      </c>
      <c r="L45">
        <f>EXP(-Notes!$F$10*LN(2)/J45)</f>
        <v>3.1144926819554706E-6</v>
      </c>
      <c r="M45">
        <f t="shared" si="0"/>
        <v>6.8231449018005151E-10</v>
      </c>
      <c r="O45" s="1">
        <f t="shared" si="1"/>
        <v>185690032.70994025</v>
      </c>
      <c r="P45">
        <f>O45/Notes!$C$3</f>
        <v>5.7311738490722303E-11</v>
      </c>
      <c r="R45" s="1">
        <f>O45*J45/Notes!$F$9</f>
        <v>28197.547272650841</v>
      </c>
      <c r="S45" s="1">
        <f>R45/Notes!$C$2</f>
        <v>2.2558037818120673E-8</v>
      </c>
      <c r="U45" s="1">
        <f>U44+R45</f>
        <v>12831146.128490573</v>
      </c>
      <c r="V45" s="14">
        <f t="shared" si="2"/>
        <v>2.0937758984939361</v>
      </c>
    </row>
    <row r="48" spans="1:22" x14ac:dyDescent="0.3">
      <c r="H48" t="s">
        <v>135</v>
      </c>
      <c r="I48" s="16">
        <f>60*60*24*365.34*20</f>
        <v>631307519.99999988</v>
      </c>
      <c r="J48" t="s">
        <v>137</v>
      </c>
    </row>
    <row r="49" spans="8:10" x14ac:dyDescent="0.3">
      <c r="H49" t="s">
        <v>136</v>
      </c>
      <c r="I49" s="18">
        <f>60*60*2</f>
        <v>7200</v>
      </c>
      <c r="J49" t="s">
        <v>137</v>
      </c>
    </row>
    <row r="50" spans="8:10" x14ac:dyDescent="0.3">
      <c r="H50" t="s">
        <v>153</v>
      </c>
      <c r="I50" s="19">
        <f>5*24*60*60</f>
        <v>432000</v>
      </c>
      <c r="J50" t="s">
        <v>137</v>
      </c>
    </row>
    <row r="51" spans="8:10" x14ac:dyDescent="0.3">
      <c r="H51" t="s">
        <v>154</v>
      </c>
      <c r="I51" s="1">
        <f>12*7*24*60*60</f>
        <v>7257600</v>
      </c>
      <c r="J51" t="s">
        <v>137</v>
      </c>
    </row>
  </sheetData>
  <mergeCells count="3">
    <mergeCell ref="K1:M1"/>
    <mergeCell ref="O1:P1"/>
    <mergeCell ref="R1:S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CAE6C-0B04-4941-A704-27A4B4B76005}">
  <dimension ref="A1:Z157"/>
  <sheetViews>
    <sheetView topLeftCell="O116" workbookViewId="0">
      <selection activeCell="U118" sqref="U118"/>
    </sheetView>
    <sheetView topLeftCell="J1" workbookViewId="1">
      <selection activeCell="P4" sqref="P4"/>
    </sheetView>
  </sheetViews>
  <sheetFormatPr defaultRowHeight="14.4" x14ac:dyDescent="0.3"/>
  <cols>
    <col min="25" max="25" width="8.88671875" style="1"/>
  </cols>
  <sheetData>
    <row r="1" spans="1:26" x14ac:dyDescent="0.3">
      <c r="A1" t="s">
        <v>34</v>
      </c>
      <c r="B1" t="s">
        <v>35</v>
      </c>
      <c r="C1" t="s">
        <v>36</v>
      </c>
      <c r="D1" t="s">
        <v>68</v>
      </c>
      <c r="E1" t="s">
        <v>69</v>
      </c>
      <c r="F1" t="s">
        <v>70</v>
      </c>
      <c r="G1" t="s">
        <v>71</v>
      </c>
      <c r="H1" t="s">
        <v>129</v>
      </c>
      <c r="I1" t="s">
        <v>71</v>
      </c>
      <c r="J1" s="2" t="s">
        <v>37</v>
      </c>
      <c r="K1" s="20" t="s">
        <v>72</v>
      </c>
      <c r="L1" s="20"/>
      <c r="M1" s="20"/>
      <c r="N1" t="s">
        <v>138</v>
      </c>
      <c r="O1" s="20" t="s">
        <v>73</v>
      </c>
      <c r="P1" s="20"/>
      <c r="R1" s="20" t="s">
        <v>133</v>
      </c>
      <c r="S1" s="20"/>
      <c r="U1" t="s">
        <v>139</v>
      </c>
      <c r="V1" s="14" t="s">
        <v>140</v>
      </c>
      <c r="X1" t="s">
        <v>151</v>
      </c>
      <c r="Y1" s="20" t="s">
        <v>133</v>
      </c>
      <c r="Z1" s="20"/>
    </row>
    <row r="2" spans="1:26" x14ac:dyDescent="0.3">
      <c r="I2" t="s">
        <v>148</v>
      </c>
      <c r="J2" s="2" t="s">
        <v>38</v>
      </c>
      <c r="K2" s="3" t="s">
        <v>74</v>
      </c>
      <c r="L2" s="3" t="s">
        <v>75</v>
      </c>
      <c r="M2" t="s">
        <v>76</v>
      </c>
      <c r="O2" t="s">
        <v>77</v>
      </c>
      <c r="P2" t="s">
        <v>78</v>
      </c>
      <c r="R2" t="s">
        <v>77</v>
      </c>
      <c r="S2" t="s">
        <v>134</v>
      </c>
      <c r="V2" s="14"/>
      <c r="X2" t="s">
        <v>152</v>
      </c>
      <c r="Y2" s="1" t="s">
        <v>77</v>
      </c>
      <c r="Z2" t="s">
        <v>134</v>
      </c>
    </row>
    <row r="3" spans="1:26" x14ac:dyDescent="0.3">
      <c r="A3" t="s">
        <v>44</v>
      </c>
      <c r="B3">
        <v>40</v>
      </c>
      <c r="C3">
        <v>89</v>
      </c>
      <c r="D3" s="1">
        <v>89238800000000</v>
      </c>
      <c r="E3" s="1">
        <v>219132000</v>
      </c>
      <c r="F3" s="1">
        <v>78.409899999999993</v>
      </c>
      <c r="G3" s="1">
        <v>7041370</v>
      </c>
      <c r="H3" s="1">
        <v>91393.9</v>
      </c>
      <c r="I3" s="1">
        <f>G3</f>
        <v>7041370</v>
      </c>
      <c r="J3" s="1">
        <f t="shared" ref="J3:J66" si="0">F3*60*60</f>
        <v>282275.63999999996</v>
      </c>
      <c r="K3">
        <f>J3/LN(2)/Notes!$F$9*(1-EXP(-Notes!$F$9*LN(2)/J3))</f>
        <v>0.15684290072391491</v>
      </c>
      <c r="L3">
        <f>EXP(-Notes!$F$10*LN(2)/J3)</f>
        <v>0.98247528234685955</v>
      </c>
      <c r="M3">
        <f t="shared" ref="M3:M66" si="1">K3*L3</f>
        <v>0.15409427317282876</v>
      </c>
      <c r="N3" s="13">
        <f t="shared" ref="N3:N66" si="2">H3/G3</f>
        <v>1.2979562215875602E-2</v>
      </c>
      <c r="O3" s="1">
        <f t="shared" ref="O3:O34" si="3">I3/M3</f>
        <v>45695208.881011136</v>
      </c>
      <c r="P3" s="1">
        <f>O3/Notes!$C$3</f>
        <v>1.4103459531176276E-11</v>
      </c>
      <c r="R3" s="1">
        <f>O3*J3/Notes!$F$9</f>
        <v>4976328.8317211028</v>
      </c>
      <c r="S3" s="1">
        <f>R3/Notes!$C$2</f>
        <v>3.9810630653768823E-6</v>
      </c>
      <c r="U3" s="1">
        <f>R3</f>
        <v>4976328.8317211028</v>
      </c>
      <c r="V3" s="14">
        <f>U3/$U$117</f>
        <v>5.0265843360643339E-2</v>
      </c>
      <c r="Y3" s="1">
        <f>Notes!$A$14*R3</f>
        <v>646.9227481237433</v>
      </c>
      <c r="Z3">
        <f>Notes!$A$14*S3</f>
        <v>5.1753819849899465E-10</v>
      </c>
    </row>
    <row r="4" spans="1:26" x14ac:dyDescent="0.3">
      <c r="A4" t="s">
        <v>46</v>
      </c>
      <c r="B4">
        <v>38</v>
      </c>
      <c r="C4" t="s">
        <v>47</v>
      </c>
      <c r="D4" s="1">
        <v>1367760000000</v>
      </c>
      <c r="E4" s="1">
        <v>93685600</v>
      </c>
      <c r="F4" s="1">
        <v>2.8109899999999999</v>
      </c>
      <c r="G4" s="1">
        <v>3010400</v>
      </c>
      <c r="H4" s="1">
        <v>131925</v>
      </c>
      <c r="I4" s="1">
        <f t="shared" ref="I4:I67" si="4">G4</f>
        <v>3010400</v>
      </c>
      <c r="J4" s="1">
        <f t="shared" si="0"/>
        <v>10119.564</v>
      </c>
      <c r="K4">
        <f>J4/LN(2)/Notes!$F$9*(1-EXP(-Notes!$F$9*LN(2)/J4))</f>
        <v>5.6325018513728713E-3</v>
      </c>
      <c r="L4">
        <f>EXP(-Notes!$F$10*LN(2)/J4)</f>
        <v>0.61068778601797646</v>
      </c>
      <c r="M4">
        <f t="shared" si="1"/>
        <v>3.4397000853570521E-3</v>
      </c>
      <c r="N4" s="13">
        <f t="shared" si="2"/>
        <v>4.3823079989370184E-2</v>
      </c>
      <c r="O4" s="1">
        <f t="shared" si="3"/>
        <v>875192582.28803122</v>
      </c>
      <c r="P4">
        <f>O4/Notes!$C$3</f>
        <v>2.7012116737284913E-10</v>
      </c>
      <c r="R4" s="1">
        <f>O4*J4/Notes!$F$9</f>
        <v>3416885.5512303235</v>
      </c>
      <c r="S4" s="1">
        <f>R4/Notes!$C$2</f>
        <v>2.7335084409842589E-6</v>
      </c>
      <c r="U4" s="1">
        <f>U3+R4</f>
        <v>8393214.3829514273</v>
      </c>
      <c r="V4" s="14">
        <f>U4/$U$117</f>
        <v>8.4779767119975577E-2</v>
      </c>
      <c r="Y4" s="1">
        <f>Notes!$A$14*R4</f>
        <v>444.195121659942</v>
      </c>
      <c r="Z4">
        <f>Notes!$A$14*S4</f>
        <v>3.5535609732795361E-10</v>
      </c>
    </row>
    <row r="5" spans="1:26" x14ac:dyDescent="0.3">
      <c r="A5" t="s">
        <v>48</v>
      </c>
      <c r="B5">
        <v>39</v>
      </c>
      <c r="C5">
        <v>87</v>
      </c>
      <c r="D5" s="1">
        <v>38537900000000</v>
      </c>
      <c r="E5" s="1">
        <v>92983900</v>
      </c>
      <c r="F5" s="1">
        <v>79.8001</v>
      </c>
      <c r="G5" s="1">
        <v>2987850</v>
      </c>
      <c r="H5" s="1">
        <v>75657.399999999994</v>
      </c>
      <c r="I5" s="1">
        <f t="shared" si="4"/>
        <v>2987850</v>
      </c>
      <c r="J5" s="1">
        <f t="shared" si="0"/>
        <v>287280.36000000004</v>
      </c>
      <c r="K5">
        <f>J5/LN(2)/Notes!$F$9*(1-EXP(-Notes!$F$9*LN(2)/J5))</f>
        <v>0.15959144063502295</v>
      </c>
      <c r="L5">
        <f>EXP(-Notes!$F$10*LN(2)/J5)</f>
        <v>0.98277793669839686</v>
      </c>
      <c r="M5">
        <f t="shared" si="1"/>
        <v>0.15684294674201255</v>
      </c>
      <c r="N5" s="13">
        <f t="shared" si="2"/>
        <v>2.5321686162290608E-2</v>
      </c>
      <c r="O5" s="1">
        <f t="shared" si="3"/>
        <v>19049948.130052973</v>
      </c>
      <c r="P5">
        <f>O5/Notes!$C$3</f>
        <v>5.8796136203867199E-12</v>
      </c>
      <c r="R5" s="1">
        <f>O5*J5/Notes!$F$9</f>
        <v>2111371.8969070003</v>
      </c>
      <c r="S5" s="1">
        <f>R5/Notes!$C$2</f>
        <v>1.6890975175256003E-6</v>
      </c>
      <c r="U5" s="1">
        <f t="shared" ref="U5:U68" si="5">U4+R5</f>
        <v>10504586.279858427</v>
      </c>
      <c r="V5" s="14">
        <f t="shared" ref="V5:V67" si="6">U5/$U$117</f>
        <v>0.10610671166782729</v>
      </c>
      <c r="Y5" s="1">
        <f>Notes!$A$14*R5</f>
        <v>274.47834659791005</v>
      </c>
      <c r="Z5">
        <f>Notes!$A$14*S5</f>
        <v>2.1958267727832802E-10</v>
      </c>
    </row>
    <row r="6" spans="1:26" x14ac:dyDescent="0.3">
      <c r="A6" t="s">
        <v>48</v>
      </c>
      <c r="B6">
        <v>39</v>
      </c>
      <c r="C6">
        <v>86</v>
      </c>
      <c r="D6" s="1">
        <v>3956170000000</v>
      </c>
      <c r="E6" s="1">
        <v>51677500</v>
      </c>
      <c r="F6" s="1">
        <v>14.74</v>
      </c>
      <c r="G6" s="1">
        <v>1660550</v>
      </c>
      <c r="H6" s="1">
        <v>53826.1</v>
      </c>
      <c r="I6" s="1">
        <f t="shared" si="4"/>
        <v>1660550</v>
      </c>
      <c r="J6" s="1">
        <f t="shared" si="0"/>
        <v>53064</v>
      </c>
      <c r="K6">
        <f>J6/LN(2)/Notes!$F$9*(1-EXP(-Notes!$F$9*LN(2)/J6))</f>
        <v>2.9535173475976773E-2</v>
      </c>
      <c r="L6">
        <f>EXP(-Notes!$F$10*LN(2)/J6)</f>
        <v>0.91023741219891452</v>
      </c>
      <c r="M6">
        <f t="shared" si="1"/>
        <v>2.6884019873619117E-2</v>
      </c>
      <c r="N6" s="13">
        <f t="shared" si="2"/>
        <v>3.2414621661497695E-2</v>
      </c>
      <c r="O6" s="1">
        <f t="shared" si="3"/>
        <v>61767176.479045555</v>
      </c>
      <c r="P6">
        <f>O6/Notes!$C$3</f>
        <v>1.9063943357730109E-11</v>
      </c>
      <c r="R6" s="1">
        <f>O6*J6/Notes!$F$9</f>
        <v>1264511.3629182382</v>
      </c>
      <c r="S6" s="1">
        <f>R6/Notes!$C$2</f>
        <v>1.0116090903345904E-6</v>
      </c>
      <c r="U6" s="1">
        <f t="shared" si="5"/>
        <v>11769097.642776664</v>
      </c>
      <c r="V6" s="14">
        <f t="shared" si="6"/>
        <v>0.11887952718014511</v>
      </c>
      <c r="Y6" s="1">
        <f>Notes!$A$14*R6</f>
        <v>164.38647717937096</v>
      </c>
      <c r="Z6">
        <f>Notes!$A$14*S6</f>
        <v>1.3150918174349675E-10</v>
      </c>
    </row>
    <row r="7" spans="1:26" x14ac:dyDescent="0.3">
      <c r="A7" t="s">
        <v>48</v>
      </c>
      <c r="B7">
        <v>39</v>
      </c>
      <c r="C7" t="s">
        <v>47</v>
      </c>
      <c r="D7" s="1">
        <v>2879220000000</v>
      </c>
      <c r="E7" s="1">
        <v>41463700</v>
      </c>
      <c r="F7" s="1">
        <v>13.369899999999999</v>
      </c>
      <c r="G7" s="1">
        <v>1332350</v>
      </c>
      <c r="H7" s="1">
        <v>33737.4</v>
      </c>
      <c r="I7" s="1">
        <f t="shared" si="4"/>
        <v>1332350</v>
      </c>
      <c r="J7" s="1">
        <f t="shared" si="0"/>
        <v>48131.64</v>
      </c>
      <c r="K7">
        <f>J7/LN(2)/Notes!$F$9*(1-EXP(-Notes!$F$9*LN(2)/J7))</f>
        <v>2.6789845037751874E-2</v>
      </c>
      <c r="L7">
        <f>EXP(-Notes!$F$10*LN(2)/J7)</f>
        <v>0.90150678183793842</v>
      </c>
      <c r="M7">
        <f t="shared" si="1"/>
        <v>2.4151226985920756E-2</v>
      </c>
      <c r="N7" s="13">
        <f t="shared" si="2"/>
        <v>2.5321724772019365E-2</v>
      </c>
      <c r="O7" s="1">
        <f t="shared" si="3"/>
        <v>55166969.395662971</v>
      </c>
      <c r="P7">
        <f>O7/Notes!$C$3</f>
        <v>1.7026842406068819E-11</v>
      </c>
      <c r="R7" s="1">
        <f>O7*J7/Notes!$F$9</f>
        <v>1024412.3112820478</v>
      </c>
      <c r="S7" s="1">
        <f>R7/Notes!$C$2</f>
        <v>8.1952984902563822E-7</v>
      </c>
      <c r="U7" s="1">
        <f t="shared" si="5"/>
        <v>12793509.954058712</v>
      </c>
      <c r="V7" s="14">
        <f t="shared" si="6"/>
        <v>0.1292271047854234</v>
      </c>
      <c r="Y7" s="1">
        <f>Notes!$A$14*R7</f>
        <v>133.17360046666619</v>
      </c>
      <c r="Z7">
        <f>Notes!$A$14*S7</f>
        <v>1.0653888037333296E-10</v>
      </c>
    </row>
    <row r="8" spans="1:26" x14ac:dyDescent="0.3">
      <c r="A8" t="s">
        <v>46</v>
      </c>
      <c r="B8">
        <v>38</v>
      </c>
      <c r="C8">
        <v>83</v>
      </c>
      <c r="D8" s="1">
        <v>4276450000000</v>
      </c>
      <c r="E8" s="1">
        <v>25405500</v>
      </c>
      <c r="F8" s="1">
        <v>32.409999999999997</v>
      </c>
      <c r="G8" s="1">
        <v>816355</v>
      </c>
      <c r="H8" s="1">
        <v>27683.4</v>
      </c>
      <c r="I8" s="1">
        <f t="shared" si="4"/>
        <v>816355</v>
      </c>
      <c r="J8" s="1">
        <f t="shared" si="0"/>
        <v>116676</v>
      </c>
      <c r="K8">
        <f>J8/LN(2)/Notes!$F$9*(1-EXP(-Notes!$F$9*LN(2)/J8))</f>
        <v>6.4941300935001889E-2</v>
      </c>
      <c r="L8">
        <f>EXP(-Notes!$F$10*LN(2)/J8)</f>
        <v>0.95812822707183332</v>
      </c>
      <c r="M8">
        <f t="shared" si="1"/>
        <v>6.2222093528591753E-2</v>
      </c>
      <c r="N8" s="13">
        <f t="shared" si="2"/>
        <v>3.3910982354490388E-2</v>
      </c>
      <c r="O8" s="1">
        <f t="shared" si="3"/>
        <v>13120018.207437454</v>
      </c>
      <c r="P8">
        <f>O8/Notes!$C$3</f>
        <v>4.0493883356288434E-12</v>
      </c>
      <c r="R8" s="1">
        <f>O8*J8/Notes!$F$9</f>
        <v>590583.04180978879</v>
      </c>
      <c r="S8" s="1">
        <f>R8/Notes!$C$2</f>
        <v>4.7246643344783106E-7</v>
      </c>
      <c r="U8" s="1">
        <f t="shared" si="5"/>
        <v>13384092.9958685</v>
      </c>
      <c r="V8" s="14">
        <f t="shared" si="6"/>
        <v>0.13519257766210144</v>
      </c>
      <c r="Y8" s="1">
        <f>Notes!$A$14*R8</f>
        <v>76.775795435272542</v>
      </c>
      <c r="Z8">
        <f>Notes!$A$14*S8</f>
        <v>6.1420636348218027E-11</v>
      </c>
    </row>
    <row r="9" spans="1:26" x14ac:dyDescent="0.3">
      <c r="A9" t="s">
        <v>44</v>
      </c>
      <c r="B9">
        <v>40</v>
      </c>
      <c r="C9">
        <v>88</v>
      </c>
      <c r="D9" s="1">
        <v>254068000000000</v>
      </c>
      <c r="E9" s="1">
        <v>24439700</v>
      </c>
      <c r="F9" s="1">
        <v>2001.6</v>
      </c>
      <c r="G9" s="1">
        <v>785321</v>
      </c>
      <c r="H9" s="1">
        <v>14307</v>
      </c>
      <c r="I9" s="1">
        <f t="shared" si="4"/>
        <v>785321</v>
      </c>
      <c r="J9" s="1">
        <f t="shared" si="0"/>
        <v>7205760</v>
      </c>
      <c r="K9">
        <f>J9/LN(2)/Notes!$F$9*(1-EXP(-Notes!$F$9*LN(2)/J9))</f>
        <v>0.88507950702361338</v>
      </c>
      <c r="L9">
        <f>EXP(-Notes!$F$10*LN(2)/J9)</f>
        <v>0.99930764668116867</v>
      </c>
      <c r="M9">
        <f t="shared" si="1"/>
        <v>0.88446671928949594</v>
      </c>
      <c r="N9" s="13">
        <f t="shared" si="2"/>
        <v>1.8218028042036313E-2</v>
      </c>
      <c r="O9" s="1">
        <f t="shared" si="3"/>
        <v>887903.39180976641</v>
      </c>
      <c r="P9">
        <f>O9/Notes!$C$3</f>
        <v>2.7404425673140937E-13</v>
      </c>
      <c r="R9" s="1">
        <f>O9*J9/Notes!$F$9</f>
        <v>2468371.4292311505</v>
      </c>
      <c r="S9" s="1">
        <f>R9/Notes!$C$2</f>
        <v>1.9746971433849204E-6</v>
      </c>
      <c r="U9" s="1">
        <f t="shared" si="5"/>
        <v>15852464.42509965</v>
      </c>
      <c r="V9" s="14">
        <f t="shared" si="6"/>
        <v>0.16012557059993107</v>
      </c>
      <c r="Y9" s="1">
        <f>Notes!$A$14*R9</f>
        <v>320.88828580004952</v>
      </c>
      <c r="Z9">
        <f>Notes!$A$14*S9</f>
        <v>2.5671062864003964E-10</v>
      </c>
    </row>
    <row r="10" spans="1:26" x14ac:dyDescent="0.3">
      <c r="A10" t="s">
        <v>48</v>
      </c>
      <c r="B10">
        <v>39</v>
      </c>
      <c r="C10">
        <v>90</v>
      </c>
      <c r="D10" s="1">
        <v>7211680000000</v>
      </c>
      <c r="E10" s="1">
        <v>21696000</v>
      </c>
      <c r="F10" s="1">
        <v>64</v>
      </c>
      <c r="G10" s="1">
        <v>697158</v>
      </c>
      <c r="H10" s="1">
        <v>26821.3</v>
      </c>
      <c r="I10" s="1">
        <f t="shared" si="4"/>
        <v>697158</v>
      </c>
      <c r="J10" s="1">
        <f t="shared" si="0"/>
        <v>230400</v>
      </c>
      <c r="K10">
        <f>J10/LN(2)/Notes!$F$9*(1-EXP(-Notes!$F$9*LN(2)/J10))</f>
        <v>0.12818690480262196</v>
      </c>
      <c r="L10">
        <f>EXP(-Notes!$F$10*LN(2)/J10)</f>
        <v>0.97857206208770009</v>
      </c>
      <c r="M10">
        <f t="shared" si="1"/>
        <v>0.12544012376534147</v>
      </c>
      <c r="N10" s="13">
        <f t="shared" si="2"/>
        <v>3.8472340559815708E-2</v>
      </c>
      <c r="O10" s="1">
        <f t="shared" si="3"/>
        <v>5557695.4093584968</v>
      </c>
      <c r="P10">
        <f>O10/Notes!$C$3</f>
        <v>1.715338089308178E-12</v>
      </c>
      <c r="R10" s="1">
        <f>O10*J10/Notes!$F$9</f>
        <v>494017.36972075532</v>
      </c>
      <c r="S10" s="1">
        <f>R10/Notes!$C$2</f>
        <v>3.9521389577660427E-7</v>
      </c>
      <c r="U10" s="1">
        <f t="shared" si="5"/>
        <v>16346481.794820406</v>
      </c>
      <c r="V10" s="14">
        <f t="shared" si="6"/>
        <v>0.16511563467397905</v>
      </c>
      <c r="Y10" s="1">
        <f>Notes!$A$14*R10</f>
        <v>64.222258063698192</v>
      </c>
      <c r="Z10">
        <f>Notes!$A$14*S10</f>
        <v>5.1377806450958554E-11</v>
      </c>
    </row>
    <row r="11" spans="1:26" x14ac:dyDescent="0.3">
      <c r="A11" t="s">
        <v>44</v>
      </c>
      <c r="B11">
        <v>40</v>
      </c>
      <c r="C11">
        <v>86</v>
      </c>
      <c r="D11" s="1">
        <v>1716780000000</v>
      </c>
      <c r="E11" s="1">
        <v>20033300</v>
      </c>
      <c r="F11" s="1">
        <v>16.5</v>
      </c>
      <c r="G11" s="1">
        <v>643730</v>
      </c>
      <c r="H11" s="1">
        <v>25156.6</v>
      </c>
      <c r="I11" s="1">
        <f t="shared" si="4"/>
        <v>643730</v>
      </c>
      <c r="J11" s="1">
        <f t="shared" si="0"/>
        <v>59400</v>
      </c>
      <c r="K11">
        <f>J11/LN(2)/Notes!$F$9*(1-EXP(-Notes!$F$9*LN(2)/J11))</f>
        <v>3.3061761353702993E-2</v>
      </c>
      <c r="L11">
        <f>EXP(-Notes!$F$10*LN(2)/J11)</f>
        <v>0.91941485352542407</v>
      </c>
      <c r="M11">
        <f t="shared" si="1"/>
        <v>3.0397474472307364E-2</v>
      </c>
      <c r="N11" s="13">
        <f t="shared" si="2"/>
        <v>3.9079427710375467E-2</v>
      </c>
      <c r="O11" s="1">
        <f t="shared" si="3"/>
        <v>21177088.267199613</v>
      </c>
      <c r="P11">
        <f>O11/Notes!$C$3</f>
        <v>6.5361383540739545E-12</v>
      </c>
      <c r="R11" s="1">
        <f>O11*J11/Notes!$F$9</f>
        <v>485308.27278999111</v>
      </c>
      <c r="S11" s="1">
        <f>R11/Notes!$C$2</f>
        <v>3.8824661823199291E-7</v>
      </c>
      <c r="U11" s="1">
        <f t="shared" si="5"/>
        <v>16831790.067610398</v>
      </c>
      <c r="V11" s="14">
        <f t="shared" si="6"/>
        <v>0.17001772825473005</v>
      </c>
      <c r="Y11" s="1">
        <f>Notes!$A$14*R11</f>
        <v>63.090075462698842</v>
      </c>
      <c r="Z11">
        <f>Notes!$A$14*S11</f>
        <v>5.0472060370159073E-11</v>
      </c>
    </row>
    <row r="12" spans="1:26" x14ac:dyDescent="0.3">
      <c r="A12" t="s">
        <v>44</v>
      </c>
      <c r="B12">
        <v>40</v>
      </c>
      <c r="C12">
        <v>87</v>
      </c>
      <c r="D12" s="1">
        <v>165430000000</v>
      </c>
      <c r="E12" s="1">
        <v>18959600</v>
      </c>
      <c r="F12" s="1">
        <v>1.68</v>
      </c>
      <c r="G12" s="1">
        <v>609229</v>
      </c>
      <c r="H12" s="1">
        <v>17349.5</v>
      </c>
      <c r="I12" s="1">
        <f t="shared" si="4"/>
        <v>609229</v>
      </c>
      <c r="J12" s="12">
        <f t="shared" si="0"/>
        <v>6048</v>
      </c>
      <c r="K12">
        <f>J12/LN(2)/Notes!$F$9*(1-EXP(-Notes!$F$9*LN(2)/J12))</f>
        <v>3.366288428740915E-3</v>
      </c>
      <c r="L12">
        <f>EXP(-Notes!$F$10*LN(2)/J12)</f>
        <v>0.43815821386821685</v>
      </c>
      <c r="M12">
        <f t="shared" si="1"/>
        <v>1.4749669253023654E-3</v>
      </c>
      <c r="N12" s="13">
        <f t="shared" si="2"/>
        <v>2.8477797347138761E-2</v>
      </c>
      <c r="O12" s="1">
        <f t="shared" si="3"/>
        <v>413045872.11344361</v>
      </c>
      <c r="P12">
        <f>O12/Notes!$C$3</f>
        <v>1.2748329386217396E-10</v>
      </c>
      <c r="R12" s="1">
        <f>O12*J12/Notes!$F$9</f>
        <v>963773.70159803506</v>
      </c>
      <c r="S12" s="1">
        <f>R12/Notes!$C$2</f>
        <v>7.7101896127842806E-7</v>
      </c>
      <c r="U12" s="1">
        <f t="shared" si="5"/>
        <v>17795563.769208431</v>
      </c>
      <c r="V12" s="14">
        <f t="shared" si="6"/>
        <v>0.17975279592365639</v>
      </c>
      <c r="Y12" s="1">
        <f>Notes!$A$14*R12</f>
        <v>125.29058120774455</v>
      </c>
      <c r="Z12">
        <f>Notes!$A$14*S12</f>
        <v>1.0023246496619564E-10</v>
      </c>
    </row>
    <row r="13" spans="1:26" x14ac:dyDescent="0.3">
      <c r="A13" t="s">
        <v>50</v>
      </c>
      <c r="B13">
        <v>37</v>
      </c>
      <c r="C13">
        <v>81</v>
      </c>
      <c r="D13" s="1">
        <v>416616000000</v>
      </c>
      <c r="E13" s="1">
        <v>17529600</v>
      </c>
      <c r="F13" s="1">
        <v>4.5760100000000001</v>
      </c>
      <c r="G13" s="1">
        <v>563279</v>
      </c>
      <c r="H13" s="1">
        <v>26183.200000000001</v>
      </c>
      <c r="I13" s="1">
        <f t="shared" si="4"/>
        <v>563279</v>
      </c>
      <c r="J13" s="1">
        <f t="shared" si="0"/>
        <v>16473.636000000002</v>
      </c>
      <c r="K13">
        <f>J13/LN(2)/Notes!$F$9*(1-EXP(-Notes!$F$9*LN(2)/J13))</f>
        <v>9.1691485195254246E-3</v>
      </c>
      <c r="L13">
        <f>EXP(-Notes!$F$10*LN(2)/J13)</f>
        <v>0.73863729732315475</v>
      </c>
      <c r="M13">
        <f t="shared" si="1"/>
        <v>6.7726750812168654E-3</v>
      </c>
      <c r="N13" s="13">
        <f t="shared" si="2"/>
        <v>4.6483536577788274E-2</v>
      </c>
      <c r="O13" s="1">
        <f t="shared" si="3"/>
        <v>83169352.323158264</v>
      </c>
      <c r="P13">
        <f>O13/Notes!$C$3</f>
        <v>2.5669553186159957E-11</v>
      </c>
      <c r="R13" s="1">
        <f>O13*J13/Notes!$F$9</f>
        <v>528588.59433929936</v>
      </c>
      <c r="S13" s="1">
        <f>R13/Notes!$C$2</f>
        <v>4.2287087547143951E-7</v>
      </c>
      <c r="U13" s="1">
        <f t="shared" si="5"/>
        <v>18324152.363547731</v>
      </c>
      <c r="V13" s="14">
        <f t="shared" si="6"/>
        <v>0.18509206356125993</v>
      </c>
      <c r="Y13" s="1">
        <f>Notes!$A$14*R13</f>
        <v>68.716517264108916</v>
      </c>
      <c r="Z13">
        <f>Notes!$A$14*S13</f>
        <v>5.4973213811287131E-11</v>
      </c>
    </row>
    <row r="14" spans="1:26" x14ac:dyDescent="0.3">
      <c r="A14" t="s">
        <v>46</v>
      </c>
      <c r="B14">
        <v>38</v>
      </c>
      <c r="C14" t="s">
        <v>49</v>
      </c>
      <c r="D14" s="1">
        <v>92511500000</v>
      </c>
      <c r="E14" s="1">
        <v>15802600</v>
      </c>
      <c r="F14" s="1">
        <v>1.12717</v>
      </c>
      <c r="G14" s="1">
        <v>507785</v>
      </c>
      <c r="H14" s="1">
        <v>16854.099999999999</v>
      </c>
      <c r="I14" s="1">
        <f t="shared" si="4"/>
        <v>507785</v>
      </c>
      <c r="J14" s="12">
        <f t="shared" si="0"/>
        <v>4057.8119999999999</v>
      </c>
      <c r="K14">
        <f>J14/LN(2)/Notes!$F$9*(1-EXP(-Notes!$F$9*LN(2)/J14))</f>
        <v>2.2585591239427955E-3</v>
      </c>
      <c r="L14">
        <f>EXP(-Notes!$F$10*LN(2)/J14)</f>
        <v>0.29232492618758443</v>
      </c>
      <c r="M14">
        <f t="shared" si="1"/>
        <v>6.6023312919687301E-4</v>
      </c>
      <c r="N14" s="13">
        <f t="shared" si="2"/>
        <v>3.3191409750189547E-2</v>
      </c>
      <c r="O14" s="1">
        <f t="shared" si="3"/>
        <v>769099546.12196541</v>
      </c>
      <c r="P14">
        <f>O14/Notes!$C$3</f>
        <v>2.3737640312406338E-10</v>
      </c>
      <c r="R14" s="1">
        <f>O14*J14/Notes!$F$9</f>
        <v>1204036.0213920774</v>
      </c>
      <c r="S14" s="1">
        <f>R14/Notes!$C$2</f>
        <v>9.6322881711366205E-7</v>
      </c>
      <c r="U14" s="1">
        <f t="shared" si="5"/>
        <v>19528188.384939808</v>
      </c>
      <c r="V14" s="14">
        <f t="shared" si="6"/>
        <v>0.19725401830711106</v>
      </c>
      <c r="Y14" s="1">
        <f>Notes!$A$14*R14</f>
        <v>156.52468278097007</v>
      </c>
      <c r="Z14">
        <f>Notes!$A$14*S14</f>
        <v>1.2521974622477605E-10</v>
      </c>
    </row>
    <row r="15" spans="1:26" x14ac:dyDescent="0.3">
      <c r="A15" t="s">
        <v>52</v>
      </c>
      <c r="B15">
        <v>36</v>
      </c>
      <c r="C15">
        <v>79</v>
      </c>
      <c r="D15" s="1">
        <v>2642430000000</v>
      </c>
      <c r="E15" s="1">
        <v>14519900</v>
      </c>
      <c r="F15" s="1">
        <v>35.039900000000003</v>
      </c>
      <c r="G15" s="1">
        <v>466568</v>
      </c>
      <c r="H15" s="1">
        <v>26725.1</v>
      </c>
      <c r="I15" s="1">
        <f t="shared" si="4"/>
        <v>466568</v>
      </c>
      <c r="J15" s="1">
        <f t="shared" si="0"/>
        <v>126143.64000000001</v>
      </c>
      <c r="K15">
        <f>J15/LN(2)/Notes!$F$9*(1-EXP(-Notes!$F$9*LN(2)/J15))</f>
        <v>7.0210912485035928E-2</v>
      </c>
      <c r="L15">
        <f>EXP(-Notes!$F$10*LN(2)/J15)</f>
        <v>0.96120909969790436</v>
      </c>
      <c r="M15">
        <f t="shared" si="1"/>
        <v>6.7487367978709731E-2</v>
      </c>
      <c r="N15" s="13">
        <f t="shared" si="2"/>
        <v>5.7280182095643076E-2</v>
      </c>
      <c r="O15" s="1">
        <f t="shared" si="3"/>
        <v>6913412.3017982924</v>
      </c>
      <c r="P15">
        <f>O15/Notes!$C$3</f>
        <v>2.1337692289500904E-12</v>
      </c>
      <c r="R15" s="1">
        <f>O15*J15/Notes!$F$9</f>
        <v>336451.77182469721</v>
      </c>
      <c r="S15" s="1">
        <f>R15/Notes!$C$2</f>
        <v>2.6916141745975775E-7</v>
      </c>
      <c r="U15" s="1">
        <f t="shared" si="5"/>
        <v>19864640.156764507</v>
      </c>
      <c r="V15" s="14">
        <f t="shared" si="6"/>
        <v>0.20065251399195153</v>
      </c>
      <c r="Y15" s="1">
        <f>Notes!$A$14*R15</f>
        <v>43.738730337210633</v>
      </c>
      <c r="Z15">
        <f>Notes!$A$14*S15</f>
        <v>3.4990984269768503E-11</v>
      </c>
    </row>
    <row r="16" spans="1:26" x14ac:dyDescent="0.3">
      <c r="A16" t="s">
        <v>46</v>
      </c>
      <c r="B16">
        <v>38</v>
      </c>
      <c r="C16">
        <v>85</v>
      </c>
      <c r="D16" s="1">
        <v>113598000000000</v>
      </c>
      <c r="E16" s="1">
        <v>14055300</v>
      </c>
      <c r="F16" s="1">
        <v>1556.16</v>
      </c>
      <c r="G16" s="1">
        <v>451639</v>
      </c>
      <c r="H16" s="1">
        <v>14990.6</v>
      </c>
      <c r="I16" s="1">
        <f t="shared" si="4"/>
        <v>451639</v>
      </c>
      <c r="J16" s="1">
        <f t="shared" si="0"/>
        <v>5602176</v>
      </c>
      <c r="K16">
        <f>J16/LN(2)/Notes!$F$9*(1-EXP(-Notes!$F$9*LN(2)/J16))</f>
        <v>0.85549932623456271</v>
      </c>
      <c r="L16">
        <f>EXP(-Notes!$F$10*LN(2)/J16)</f>
        <v>0.99910955360690834</v>
      </c>
      <c r="M16">
        <f t="shared" si="1"/>
        <v>0.85473754994522477</v>
      </c>
      <c r="N16" s="13">
        <f t="shared" si="2"/>
        <v>3.3191553430948172E-2</v>
      </c>
      <c r="O16" s="1">
        <f t="shared" si="3"/>
        <v>528394.94418952684</v>
      </c>
      <c r="P16">
        <f>O16/Notes!$C$3</f>
        <v>1.630848593177552E-13</v>
      </c>
      <c r="R16" s="1">
        <f>O16*J16/Notes!$F$9</f>
        <v>1142037.6060416307</v>
      </c>
      <c r="S16" s="1">
        <f>R16/Notes!$C$2</f>
        <v>9.1363008483330455E-7</v>
      </c>
      <c r="U16" s="1">
        <f t="shared" si="5"/>
        <v>21006677.76280614</v>
      </c>
      <c r="V16" s="14">
        <f t="shared" si="6"/>
        <v>0.21218822341921592</v>
      </c>
      <c r="Y16" s="1">
        <f>Notes!$A$14*R16</f>
        <v>148.46488878541197</v>
      </c>
      <c r="Z16">
        <f>Notes!$A$14*S16</f>
        <v>1.1877191102832958E-10</v>
      </c>
    </row>
    <row r="17" spans="1:26" x14ac:dyDescent="0.3">
      <c r="A17" t="s">
        <v>51</v>
      </c>
      <c r="B17">
        <v>35</v>
      </c>
      <c r="C17">
        <v>77</v>
      </c>
      <c r="D17" s="1">
        <v>4063230000000</v>
      </c>
      <c r="E17" s="1">
        <v>13716600</v>
      </c>
      <c r="F17" s="1">
        <v>57.035800000000002</v>
      </c>
      <c r="G17" s="1">
        <v>440756</v>
      </c>
      <c r="H17" s="1">
        <v>29181.9</v>
      </c>
      <c r="I17" s="1">
        <f t="shared" si="4"/>
        <v>440756</v>
      </c>
      <c r="J17" s="1">
        <f t="shared" si="0"/>
        <v>205328.88</v>
      </c>
      <c r="K17">
        <f>J17/LN(2)/Notes!$F$9*(1-EXP(-Notes!$F$9*LN(2)/J17))</f>
        <v>0.11426698250372959</v>
      </c>
      <c r="L17">
        <f>EXP(-Notes!$F$10*LN(2)/J17)</f>
        <v>0.97598731651631321</v>
      </c>
      <c r="M17">
        <f t="shared" si="1"/>
        <v>0.11152312562023155</v>
      </c>
      <c r="N17" s="13">
        <f t="shared" si="2"/>
        <v>6.6208741344417329E-2</v>
      </c>
      <c r="O17" s="1">
        <f t="shared" si="3"/>
        <v>3952148.9157405924</v>
      </c>
      <c r="P17">
        <f>O17/Notes!$C$3</f>
        <v>1.2197990480680841E-12</v>
      </c>
      <c r="R17" s="1">
        <f>O17*J17/Notes!$F$9</f>
        <v>313074.96545610734</v>
      </c>
      <c r="S17" s="1">
        <f>R17/Notes!$C$2</f>
        <v>2.504599723648859E-7</v>
      </c>
      <c r="U17" s="1">
        <f t="shared" si="5"/>
        <v>21319752.728262246</v>
      </c>
      <c r="V17" s="14">
        <f t="shared" si="6"/>
        <v>0.21535059023738953</v>
      </c>
      <c r="Y17" s="1">
        <f>Notes!$A$14*R17</f>
        <v>40.699745509293948</v>
      </c>
      <c r="Z17">
        <f>Notes!$A$14*S17</f>
        <v>3.2559796407435165E-11</v>
      </c>
    </row>
    <row r="18" spans="1:26" x14ac:dyDescent="0.3">
      <c r="A18" t="s">
        <v>48</v>
      </c>
      <c r="B18">
        <v>39</v>
      </c>
      <c r="C18">
        <v>88</v>
      </c>
      <c r="D18" s="1">
        <v>166334000000000</v>
      </c>
      <c r="E18" s="1">
        <v>12512100</v>
      </c>
      <c r="F18" s="1">
        <v>2559.61</v>
      </c>
      <c r="G18" s="1">
        <v>402051</v>
      </c>
      <c r="H18" s="1">
        <v>10337.700000000001</v>
      </c>
      <c r="I18" s="1">
        <f t="shared" si="4"/>
        <v>402051</v>
      </c>
      <c r="J18" s="1">
        <f t="shared" si="0"/>
        <v>9214596</v>
      </c>
      <c r="K18">
        <f>J18/LN(2)/Notes!$F$9*(1-EXP(-Notes!$F$9*LN(2)/J18))</f>
        <v>0.90855017103079205</v>
      </c>
      <c r="L18">
        <f>EXP(-Notes!$F$10*LN(2)/J18)</f>
        <v>0.99945854289607527</v>
      </c>
      <c r="M18">
        <f t="shared" si="1"/>
        <v>0.9080582300864154</v>
      </c>
      <c r="N18" s="13">
        <f t="shared" si="2"/>
        <v>2.5712409619675119E-2</v>
      </c>
      <c r="O18" s="1">
        <f t="shared" si="3"/>
        <v>442759.05077336152</v>
      </c>
      <c r="P18">
        <f>O18/Notes!$C$3</f>
        <v>1.3665402801646961E-13</v>
      </c>
      <c r="R18" s="1">
        <f>O18*J18/Notes!$F$9</f>
        <v>1574014.574930561</v>
      </c>
      <c r="S18" s="1">
        <f>R18/Notes!$C$2</f>
        <v>1.2592116599444487E-6</v>
      </c>
      <c r="U18" s="1">
        <f t="shared" si="5"/>
        <v>22893767.303192805</v>
      </c>
      <c r="V18" s="14">
        <f t="shared" si="6"/>
        <v>0.23124969432522471</v>
      </c>
      <c r="Y18" s="1">
        <f>Notes!$A$14*R18</f>
        <v>204.62189474097292</v>
      </c>
      <c r="Z18">
        <f>Notes!$A$14*S18</f>
        <v>1.6369751579277831E-10</v>
      </c>
    </row>
    <row r="19" spans="1:26" x14ac:dyDescent="0.3">
      <c r="A19" t="s">
        <v>46</v>
      </c>
      <c r="B19">
        <v>38</v>
      </c>
      <c r="C19">
        <v>82</v>
      </c>
      <c r="D19" s="1">
        <v>39250000000000</v>
      </c>
      <c r="E19" s="1">
        <v>12324300</v>
      </c>
      <c r="F19" s="1">
        <v>613.197</v>
      </c>
      <c r="G19" s="1">
        <v>396017</v>
      </c>
      <c r="H19" s="1">
        <v>12141.7</v>
      </c>
      <c r="I19" s="1">
        <f t="shared" si="4"/>
        <v>396017</v>
      </c>
      <c r="J19" s="1">
        <f t="shared" si="0"/>
        <v>2207509.2000000002</v>
      </c>
      <c r="K19">
        <f>J19/LN(2)/Notes!$F$9*(1-EXP(-Notes!$F$9*LN(2)/J19))</f>
        <v>0.6842111139001954</v>
      </c>
      <c r="L19">
        <f>EXP(-Notes!$F$10*LN(2)/J19)</f>
        <v>0.99774178853056839</v>
      </c>
      <c r="M19">
        <f t="shared" si="1"/>
        <v>0.68266602051527336</v>
      </c>
      <c r="N19" s="13">
        <f t="shared" si="2"/>
        <v>3.0659542393382103E-2</v>
      </c>
      <c r="O19" s="1">
        <f t="shared" si="3"/>
        <v>580103.57641806768</v>
      </c>
      <c r="P19">
        <f>O19/Notes!$C$3</f>
        <v>1.7904431370928015E-13</v>
      </c>
      <c r="R19" s="1">
        <f>O19*J19/Notes!$F$9</f>
        <v>494052.46215115261</v>
      </c>
      <c r="S19" s="1">
        <f>R19/Notes!$C$2</f>
        <v>3.9524196972092211E-7</v>
      </c>
      <c r="U19" s="1">
        <f t="shared" si="5"/>
        <v>23387819.765343957</v>
      </c>
      <c r="V19" s="14">
        <f t="shared" si="6"/>
        <v>0.23624011286753011</v>
      </c>
      <c r="Y19" s="1">
        <f>Notes!$A$14*R19</f>
        <v>64.226820079649826</v>
      </c>
      <c r="Z19">
        <f>Notes!$A$14*S19</f>
        <v>5.138145606371987E-11</v>
      </c>
    </row>
    <row r="20" spans="1:26" x14ac:dyDescent="0.3">
      <c r="A20" t="s">
        <v>48</v>
      </c>
      <c r="B20">
        <v>39</v>
      </c>
      <c r="C20">
        <v>85</v>
      </c>
      <c r="D20" s="1">
        <v>158344000000</v>
      </c>
      <c r="E20" s="1">
        <v>11376000</v>
      </c>
      <c r="F20" s="1">
        <v>2.68</v>
      </c>
      <c r="G20" s="1">
        <v>365545</v>
      </c>
      <c r="H20" s="1">
        <v>14059.2</v>
      </c>
      <c r="I20" s="1">
        <f t="shared" si="4"/>
        <v>365545</v>
      </c>
      <c r="J20" s="1">
        <f t="shared" si="0"/>
        <v>9648</v>
      </c>
      <c r="K20">
        <f>J20/LN(2)/Notes!$F$9*(1-EXP(-Notes!$F$9*LN(2)/J20))</f>
        <v>5.370031541086698E-3</v>
      </c>
      <c r="L20">
        <f>EXP(-Notes!$F$10*LN(2)/J20)</f>
        <v>0.59614341280945604</v>
      </c>
      <c r="M20">
        <f t="shared" si="1"/>
        <v>3.2013089297978467E-3</v>
      </c>
      <c r="N20" s="13">
        <f t="shared" si="2"/>
        <v>3.8460928203094012E-2</v>
      </c>
      <c r="O20" s="1">
        <f t="shared" si="3"/>
        <v>114186105.7511507</v>
      </c>
      <c r="P20">
        <f>O20/Notes!$C$3</f>
        <v>3.5242625231836633E-11</v>
      </c>
      <c r="R20" s="1">
        <f>O20*J20/Notes!$F$9</f>
        <v>425026.06029594986</v>
      </c>
      <c r="S20" s="1">
        <f>R20/Notes!$C$2</f>
        <v>3.400208482367599E-7</v>
      </c>
      <c r="U20" s="1">
        <f t="shared" si="5"/>
        <v>23812845.825639907</v>
      </c>
      <c r="V20" s="14">
        <f t="shared" si="6"/>
        <v>0.24053329647606561</v>
      </c>
      <c r="Y20" s="1">
        <f>Notes!$A$14*R20</f>
        <v>55.253387838473479</v>
      </c>
      <c r="Z20">
        <f>Notes!$A$14*S20</f>
        <v>4.4202710270778782E-11</v>
      </c>
    </row>
    <row r="21" spans="1:26" x14ac:dyDescent="0.3">
      <c r="A21" t="s">
        <v>51</v>
      </c>
      <c r="B21">
        <v>35</v>
      </c>
      <c r="C21">
        <v>76</v>
      </c>
      <c r="D21" s="1">
        <v>924711000000</v>
      </c>
      <c r="E21" s="1">
        <v>10990400</v>
      </c>
      <c r="F21" s="1">
        <v>16.2</v>
      </c>
      <c r="G21" s="1">
        <v>353155</v>
      </c>
      <c r="H21" s="1">
        <v>22092.9</v>
      </c>
      <c r="I21" s="1">
        <f t="shared" si="4"/>
        <v>353155</v>
      </c>
      <c r="J21" s="1">
        <f t="shared" si="0"/>
        <v>58320</v>
      </c>
      <c r="K21">
        <f>J21/LN(2)/Notes!$F$9*(1-EXP(-Notes!$F$9*LN(2)/J21))</f>
        <v>3.2460638420000326E-2</v>
      </c>
      <c r="L21">
        <f>EXP(-Notes!$F$10*LN(2)/J21)</f>
        <v>0.91798546116766178</v>
      </c>
      <c r="M21">
        <f t="shared" si="1"/>
        <v>2.979839412978072E-2</v>
      </c>
      <c r="N21" s="13">
        <f t="shared" si="2"/>
        <v>6.2558649884611572E-2</v>
      </c>
      <c r="O21" s="1">
        <f t="shared" si="3"/>
        <v>11851477.581708152</v>
      </c>
      <c r="P21">
        <f>O21/Notes!$C$3</f>
        <v>3.6578634511444911E-12</v>
      </c>
      <c r="R21" s="1">
        <f>O21*J21/Notes!$F$9</f>
        <v>266658.2455884334</v>
      </c>
      <c r="S21" s="1">
        <f>R21/Notes!$C$2</f>
        <v>2.1332659647074672E-7</v>
      </c>
      <c r="U21" s="1">
        <f t="shared" si="5"/>
        <v>24079504.07122834</v>
      </c>
      <c r="V21" s="14">
        <f t="shared" si="6"/>
        <v>0.24322680851211334</v>
      </c>
      <c r="Y21" s="1">
        <f>Notes!$A$14*R21</f>
        <v>34.665571926496341</v>
      </c>
      <c r="Z21">
        <f>Notes!$A$14*S21</f>
        <v>2.7732457541197072E-11</v>
      </c>
    </row>
    <row r="22" spans="1:26" x14ac:dyDescent="0.3">
      <c r="A22" t="s">
        <v>50</v>
      </c>
      <c r="B22">
        <v>37</v>
      </c>
      <c r="C22">
        <v>83</v>
      </c>
      <c r="D22" s="1">
        <v>84267700000000</v>
      </c>
      <c r="E22" s="1">
        <v>7842700</v>
      </c>
      <c r="F22" s="1">
        <v>2068.8000000000002</v>
      </c>
      <c r="G22" s="1">
        <v>252010</v>
      </c>
      <c r="H22" s="1">
        <v>13041.5</v>
      </c>
      <c r="I22" s="1">
        <f t="shared" si="4"/>
        <v>252010</v>
      </c>
      <c r="J22" s="1">
        <f t="shared" si="0"/>
        <v>7447680.0000000009</v>
      </c>
      <c r="K22">
        <f>J22/LN(2)/Notes!$F$9*(1-EXP(-Notes!$F$9*LN(2)/J22))</f>
        <v>0.88852394685606595</v>
      </c>
      <c r="L22">
        <f>EXP(-Notes!$F$10*LN(2)/J22)</f>
        <v>0.99933012858189352</v>
      </c>
      <c r="M22">
        <f t="shared" si="1"/>
        <v>0.8879287500597639</v>
      </c>
      <c r="N22" s="13">
        <f t="shared" si="2"/>
        <v>5.1749930558311182E-2</v>
      </c>
      <c r="O22" s="1">
        <f t="shared" si="3"/>
        <v>283817.81757042772</v>
      </c>
      <c r="P22">
        <f>O22/Notes!$C$3</f>
        <v>8.7598091842724602E-14</v>
      </c>
      <c r="R22" s="1">
        <f>O22*J22/Notes!$F$9</f>
        <v>815503.19581902912</v>
      </c>
      <c r="S22" s="1">
        <f>R22/Notes!$C$2</f>
        <v>6.5240255665522334E-7</v>
      </c>
      <c r="U22" s="1">
        <f t="shared" si="5"/>
        <v>24895007.267047368</v>
      </c>
      <c r="V22" s="14">
        <f t="shared" si="6"/>
        <v>0.25146419741612713</v>
      </c>
      <c r="Y22" s="1">
        <f>Notes!$A$14*R22</f>
        <v>106.01541545647378</v>
      </c>
      <c r="Z22">
        <f>Notes!$A$14*S22</f>
        <v>8.4812332365179022E-11</v>
      </c>
    </row>
    <row r="23" spans="1:26" x14ac:dyDescent="0.3">
      <c r="A23" t="s">
        <v>48</v>
      </c>
      <c r="B23">
        <v>39</v>
      </c>
      <c r="C23">
        <v>92</v>
      </c>
      <c r="D23" s="1">
        <v>131022000000</v>
      </c>
      <c r="E23" s="1">
        <v>7126280</v>
      </c>
      <c r="F23" s="1">
        <v>3.5400100000000001</v>
      </c>
      <c r="G23" s="1">
        <v>228989</v>
      </c>
      <c r="H23" s="1">
        <v>11645.5</v>
      </c>
      <c r="I23" s="1">
        <f t="shared" si="4"/>
        <v>228989</v>
      </c>
      <c r="J23" s="1">
        <f t="shared" si="0"/>
        <v>12744.036</v>
      </c>
      <c r="K23">
        <f>J23/LN(2)/Notes!$F$9*(1-EXP(-Notes!$F$9*LN(2)/J23))</f>
        <v>7.0932706551351931E-3</v>
      </c>
      <c r="L23">
        <f>EXP(-Notes!$F$10*LN(2)/J23)</f>
        <v>0.6759693999216978</v>
      </c>
      <c r="M23">
        <f t="shared" si="1"/>
        <v>4.7948339082339248E-3</v>
      </c>
      <c r="N23" s="13">
        <f t="shared" si="2"/>
        <v>5.0856154662451032E-2</v>
      </c>
      <c r="O23" s="1">
        <f t="shared" si="3"/>
        <v>47757441.526132703</v>
      </c>
      <c r="P23">
        <f>O23/Notes!$C$3</f>
        <v>1.4739951088312561E-11</v>
      </c>
      <c r="R23" s="1">
        <f>O23*J23/Notes!$F$9</f>
        <v>234808.08413461808</v>
      </c>
      <c r="S23" s="1">
        <f>R23/Notes!$C$2</f>
        <v>1.8784646730769446E-7</v>
      </c>
      <c r="U23" s="1">
        <f t="shared" si="5"/>
        <v>25129815.351181988</v>
      </c>
      <c r="V23" s="14">
        <f t="shared" si="6"/>
        <v>0.25383599131802681</v>
      </c>
      <c r="Y23" s="1">
        <f>Notes!$A$14*R23</f>
        <v>30.52505093750035</v>
      </c>
      <c r="Z23">
        <f>Notes!$A$14*S23</f>
        <v>2.4420040750000279E-11</v>
      </c>
    </row>
    <row r="24" spans="1:26" x14ac:dyDescent="0.3">
      <c r="A24" t="s">
        <v>56</v>
      </c>
      <c r="B24">
        <v>33</v>
      </c>
      <c r="C24">
        <v>72</v>
      </c>
      <c r="D24" s="1">
        <v>805877000000</v>
      </c>
      <c r="E24" s="1">
        <v>5967860</v>
      </c>
      <c r="F24" s="1">
        <v>26</v>
      </c>
      <c r="G24" s="1">
        <v>191765</v>
      </c>
      <c r="H24" s="1">
        <v>17325.3</v>
      </c>
      <c r="I24" s="1">
        <f t="shared" si="4"/>
        <v>191765</v>
      </c>
      <c r="J24" s="1">
        <f t="shared" si="0"/>
        <v>93600</v>
      </c>
      <c r="K24">
        <f>J24/LN(2)/Notes!$F$9*(1-EXP(-Notes!$F$9*LN(2)/J24))</f>
        <v>5.2097320680775341E-2</v>
      </c>
      <c r="L24">
        <f>EXP(-Notes!$F$10*LN(2)/J24)</f>
        <v>0.94807751433917142</v>
      </c>
      <c r="M24">
        <f t="shared" si="1"/>
        <v>4.9392298294760197E-2</v>
      </c>
      <c r="N24" s="13">
        <f t="shared" si="2"/>
        <v>9.0346517873438836E-2</v>
      </c>
      <c r="O24" s="1">
        <f t="shared" si="3"/>
        <v>3882487.8902293048</v>
      </c>
      <c r="P24">
        <f>O24/Notes!$C$3</f>
        <v>1.1982987315522545E-12</v>
      </c>
      <c r="R24" s="1">
        <f>O24*J24/Notes!$F$9</f>
        <v>140200.95159161379</v>
      </c>
      <c r="S24" s="1">
        <f>R24/Notes!$C$2</f>
        <v>1.1216076127329103E-7</v>
      </c>
      <c r="U24" s="1">
        <f t="shared" si="5"/>
        <v>25270016.302773602</v>
      </c>
      <c r="V24" s="14">
        <f t="shared" si="6"/>
        <v>0.25525215960393161</v>
      </c>
      <c r="Y24" s="1">
        <f>Notes!$A$14*R24</f>
        <v>18.226123706909792</v>
      </c>
      <c r="Z24">
        <f>Notes!$A$14*S24</f>
        <v>1.4580898965527831E-11</v>
      </c>
    </row>
    <row r="25" spans="1:26" x14ac:dyDescent="0.3">
      <c r="A25" t="s">
        <v>52</v>
      </c>
      <c r="B25">
        <v>36</v>
      </c>
      <c r="C25" t="s">
        <v>53</v>
      </c>
      <c r="D25" s="1">
        <v>54360500000</v>
      </c>
      <c r="E25" s="1">
        <v>5719480</v>
      </c>
      <c r="F25" s="1">
        <v>1.82999</v>
      </c>
      <c r="G25" s="1">
        <v>183784</v>
      </c>
      <c r="H25" s="1">
        <v>28103.4</v>
      </c>
      <c r="I25" s="1">
        <f t="shared" si="4"/>
        <v>183784</v>
      </c>
      <c r="J25" s="12">
        <f t="shared" si="0"/>
        <v>6587.9639999999999</v>
      </c>
      <c r="K25">
        <f>J25/LN(2)/Notes!$F$9*(1-EXP(-Notes!$F$9*LN(2)/J25))</f>
        <v>3.6668298581616588E-3</v>
      </c>
      <c r="L25">
        <f>EXP(-Notes!$F$10*LN(2)/J25)</f>
        <v>0.46881734540239905</v>
      </c>
      <c r="M25">
        <f t="shared" si="1"/>
        <v>1.7190734401456044E-3</v>
      </c>
      <c r="N25" s="13">
        <f t="shared" si="2"/>
        <v>0.15291537892308363</v>
      </c>
      <c r="O25" s="1">
        <f t="shared" si="3"/>
        <v>106908754.27895251</v>
      </c>
      <c r="P25">
        <f>O25/Notes!$C$3</f>
        <v>3.2996529098442133E-11</v>
      </c>
      <c r="R25" s="1">
        <f>O25*J25/Notes!$F$9</f>
        <v>271724.93228186155</v>
      </c>
      <c r="S25" s="1">
        <f>R25/Notes!$C$2</f>
        <v>2.1737994582548924E-7</v>
      </c>
      <c r="U25" s="1">
        <f t="shared" si="5"/>
        <v>25541741.235055465</v>
      </c>
      <c r="V25" s="14">
        <f t="shared" si="6"/>
        <v>0.25799685018711754</v>
      </c>
      <c r="Y25" s="1">
        <f>Notes!$A$14*R25</f>
        <v>35.324241196641999</v>
      </c>
      <c r="Z25">
        <f>Notes!$A$14*S25</f>
        <v>2.8259392957313599E-11</v>
      </c>
    </row>
    <row r="26" spans="1:26" x14ac:dyDescent="0.3">
      <c r="A26" t="s">
        <v>48</v>
      </c>
      <c r="B26">
        <v>39</v>
      </c>
      <c r="C26">
        <v>93</v>
      </c>
      <c r="D26" s="1">
        <v>292640000000</v>
      </c>
      <c r="E26" s="1">
        <v>5534870</v>
      </c>
      <c r="F26" s="1">
        <v>10.18</v>
      </c>
      <c r="G26" s="1">
        <v>177852</v>
      </c>
      <c r="H26" s="1">
        <v>12832.5</v>
      </c>
      <c r="I26" s="1">
        <f t="shared" si="4"/>
        <v>177852</v>
      </c>
      <c r="J26" s="1">
        <f t="shared" si="0"/>
        <v>36648</v>
      </c>
      <c r="K26">
        <f>J26/LN(2)/Notes!$F$9*(1-EXP(-Notes!$F$9*LN(2)/J26))</f>
        <v>2.0398104883680067E-2</v>
      </c>
      <c r="L26">
        <f>EXP(-Notes!$F$10*LN(2)/J26)</f>
        <v>0.87268708134736306</v>
      </c>
      <c r="M26">
        <f t="shared" si="1"/>
        <v>1.780116261595615E-2</v>
      </c>
      <c r="N26" s="13">
        <f t="shared" si="2"/>
        <v>7.2152688752445848E-2</v>
      </c>
      <c r="O26" s="1">
        <f t="shared" si="3"/>
        <v>9991032.8239225</v>
      </c>
      <c r="P26">
        <f>O26/Notes!$C$3</f>
        <v>3.0836521061489199E-12</v>
      </c>
      <c r="R26" s="1">
        <f>O26*J26/Notes!$F$9</f>
        <v>141262.102982682</v>
      </c>
      <c r="S26" s="1">
        <f>R26/Notes!$C$2</f>
        <v>1.1300968238614561E-7</v>
      </c>
      <c r="U26" s="1">
        <f t="shared" si="5"/>
        <v>25683003.338038146</v>
      </c>
      <c r="V26" s="14">
        <f t="shared" si="6"/>
        <v>0.25942373715167261</v>
      </c>
      <c r="Y26" s="1">
        <f>Notes!$A$14*R26</f>
        <v>18.364073387748657</v>
      </c>
      <c r="Z26">
        <f>Notes!$A$14*S26</f>
        <v>1.4691258710198926E-11</v>
      </c>
    </row>
    <row r="27" spans="1:26" x14ac:dyDescent="0.3">
      <c r="A27" t="s">
        <v>48</v>
      </c>
      <c r="B27">
        <v>39</v>
      </c>
      <c r="C27">
        <v>91</v>
      </c>
      <c r="D27" s="1">
        <v>36512600000000</v>
      </c>
      <c r="E27" s="1">
        <v>5006390</v>
      </c>
      <c r="F27" s="1">
        <v>1404.24</v>
      </c>
      <c r="G27" s="1">
        <v>160870</v>
      </c>
      <c r="H27" s="1">
        <v>7748.74</v>
      </c>
      <c r="I27" s="1">
        <f t="shared" si="4"/>
        <v>160870</v>
      </c>
      <c r="J27" s="1">
        <f t="shared" si="0"/>
        <v>5055264</v>
      </c>
      <c r="K27">
        <f>J27/LN(2)/Notes!$F$9*(1-EXP(-Notes!$F$9*LN(2)/J27))</f>
        <v>0.8416068173127178</v>
      </c>
      <c r="L27">
        <f>EXP(-Notes!$F$10*LN(2)/J27)</f>
        <v>0.99901326675125657</v>
      </c>
      <c r="M27">
        <f t="shared" si="1"/>
        <v>0.84077637588370624</v>
      </c>
      <c r="N27" s="13">
        <f t="shared" si="2"/>
        <v>4.8167713060234971E-2</v>
      </c>
      <c r="O27" s="1">
        <f t="shared" si="3"/>
        <v>191335.06199067025</v>
      </c>
      <c r="P27">
        <f>O27/Notes!$C$3</f>
        <v>5.9054031478601935E-14</v>
      </c>
      <c r="R27" s="1">
        <f>O27*J27/Notes!$F$9</f>
        <v>373167.14923580387</v>
      </c>
      <c r="S27" s="1">
        <f>R27/Notes!$C$2</f>
        <v>2.9853371938864307E-7</v>
      </c>
      <c r="U27" s="1">
        <f t="shared" si="5"/>
        <v>26056170.48727395</v>
      </c>
      <c r="V27" s="14">
        <f t="shared" si="6"/>
        <v>0.26319309446408667</v>
      </c>
      <c r="Y27" s="1">
        <f>Notes!$A$14*R27</f>
        <v>48.511729400654495</v>
      </c>
      <c r="Z27">
        <f>Notes!$A$14*S27</f>
        <v>3.8809383520523594E-11</v>
      </c>
    </row>
    <row r="28" spans="1:26" x14ac:dyDescent="0.3">
      <c r="A28" t="s">
        <v>59</v>
      </c>
      <c r="B28">
        <v>32</v>
      </c>
      <c r="C28">
        <v>71</v>
      </c>
      <c r="D28" s="1">
        <v>6926620000000</v>
      </c>
      <c r="E28" s="1">
        <v>4861690</v>
      </c>
      <c r="F28" s="1">
        <v>274.32</v>
      </c>
      <c r="G28" s="1">
        <v>156221</v>
      </c>
      <c r="H28" s="1">
        <v>17705</v>
      </c>
      <c r="I28" s="1">
        <f t="shared" si="4"/>
        <v>156221</v>
      </c>
      <c r="J28" s="1">
        <f t="shared" si="0"/>
        <v>987552</v>
      </c>
      <c r="K28">
        <f>J28/LN(2)/Notes!$F$9*(1-EXP(-Notes!$F$9*LN(2)/J28))</f>
        <v>0.46054283742679175</v>
      </c>
      <c r="L28">
        <f>EXP(-Notes!$F$10*LN(2)/J28)</f>
        <v>0.99495918128842731</v>
      </c>
      <c r="M28">
        <f t="shared" si="1"/>
        <v>0.45822132447441</v>
      </c>
      <c r="N28" s="13">
        <f t="shared" si="2"/>
        <v>0.11333303461122385</v>
      </c>
      <c r="O28" s="1">
        <f t="shared" si="3"/>
        <v>340929.13545476948</v>
      </c>
      <c r="P28">
        <f>O28/Notes!$C$3</f>
        <v>1.0522504180702761E-13</v>
      </c>
      <c r="R28" s="1">
        <f>O28*J28/Notes!$F$9</f>
        <v>129894.00060826716</v>
      </c>
      <c r="S28" s="1">
        <f>R28/Notes!$C$2</f>
        <v>1.0391520048661373E-7</v>
      </c>
      <c r="U28" s="1">
        <f t="shared" si="5"/>
        <v>26186064.487882216</v>
      </c>
      <c r="V28" s="14">
        <f t="shared" si="6"/>
        <v>0.26450515235030242</v>
      </c>
      <c r="Y28" s="1">
        <f>Notes!$A$14*R28</f>
        <v>16.886220079074729</v>
      </c>
      <c r="Z28">
        <f>Notes!$A$14*S28</f>
        <v>1.3508976063259783E-11</v>
      </c>
    </row>
    <row r="29" spans="1:26" x14ac:dyDescent="0.3">
      <c r="A29" t="s">
        <v>43</v>
      </c>
      <c r="B29">
        <v>41</v>
      </c>
      <c r="C29">
        <v>90</v>
      </c>
      <c r="D29" s="1">
        <v>364701000000</v>
      </c>
      <c r="E29" s="1">
        <v>4809560</v>
      </c>
      <c r="F29" s="1">
        <v>14.600099999999999</v>
      </c>
      <c r="G29" s="1">
        <v>154546</v>
      </c>
      <c r="H29" s="1">
        <v>12623.2</v>
      </c>
      <c r="I29" s="1">
        <f t="shared" si="4"/>
        <v>154546</v>
      </c>
      <c r="J29" s="1">
        <f t="shared" si="0"/>
        <v>52560.36</v>
      </c>
      <c r="K29">
        <f>J29/LN(2)/Notes!$F$9*(1-EXP(-Notes!$F$9*LN(2)/J29))</f>
        <v>2.9254849814559617E-2</v>
      </c>
      <c r="L29">
        <f>EXP(-Notes!$F$10*LN(2)/J29)</f>
        <v>0.90941747826377584</v>
      </c>
      <c r="M29">
        <f t="shared" si="1"/>
        <v>2.6604871745342297E-2</v>
      </c>
      <c r="N29" s="13">
        <f t="shared" si="2"/>
        <v>8.167924113209013E-2</v>
      </c>
      <c r="O29" s="1">
        <f t="shared" si="3"/>
        <v>5808936.1031051129</v>
      </c>
      <c r="P29">
        <f>O29/Notes!$C$3</f>
        <v>1.7928815133040472E-12</v>
      </c>
      <c r="R29" s="1">
        <f>O29*J29/Notes!$F$9</f>
        <v>117793.12222075688</v>
      </c>
      <c r="S29" s="1">
        <f>R29/Notes!$C$2</f>
        <v>9.4234497776605504E-8</v>
      </c>
      <c r="U29" s="1">
        <f t="shared" si="5"/>
        <v>26303857.610102974</v>
      </c>
      <c r="V29" s="14">
        <f t="shared" si="6"/>
        <v>0.26569497939564696</v>
      </c>
      <c r="Y29" s="1">
        <f>Notes!$A$14*R29</f>
        <v>15.313105888698393</v>
      </c>
      <c r="Z29">
        <f>Notes!$A$14*S29</f>
        <v>1.2250484710958715E-11</v>
      </c>
    </row>
    <row r="30" spans="1:26" x14ac:dyDescent="0.3">
      <c r="A30" t="s">
        <v>48</v>
      </c>
      <c r="B30">
        <v>39</v>
      </c>
      <c r="C30" t="s">
        <v>49</v>
      </c>
      <c r="D30" s="1">
        <v>118825000000</v>
      </c>
      <c r="E30" s="1">
        <v>4707540</v>
      </c>
      <c r="F30" s="1">
        <v>4.8600099999999999</v>
      </c>
      <c r="G30" s="1">
        <v>151267</v>
      </c>
      <c r="H30" s="1">
        <v>5817.9</v>
      </c>
      <c r="I30" s="1">
        <f t="shared" si="4"/>
        <v>151267</v>
      </c>
      <c r="J30" s="1">
        <f t="shared" si="0"/>
        <v>17496.036</v>
      </c>
      <c r="K30">
        <f>J30/LN(2)/Notes!$F$9*(1-EXP(-Notes!$F$9*LN(2)/J30))</f>
        <v>9.7382115634316261E-3</v>
      </c>
      <c r="L30">
        <f>EXP(-Notes!$F$10*LN(2)/J30)</f>
        <v>0.75182990829608598</v>
      </c>
      <c r="M30">
        <f t="shared" si="1"/>
        <v>7.3214787067026835E-3</v>
      </c>
      <c r="N30" s="13">
        <f t="shared" si="2"/>
        <v>3.8461131641402288E-2</v>
      </c>
      <c r="O30" s="1">
        <f t="shared" si="3"/>
        <v>20660717.057268467</v>
      </c>
      <c r="P30">
        <f>O30/Notes!$C$3</f>
        <v>6.3767645238482921E-12</v>
      </c>
      <c r="R30" s="1">
        <f>O30*J30/Notes!$F$9</f>
        <v>139460.12709096572</v>
      </c>
      <c r="S30" s="1">
        <f>R30/Notes!$C$2</f>
        <v>1.1156810167277257E-7</v>
      </c>
      <c r="U30" s="1">
        <f t="shared" si="5"/>
        <v>26443317.737193938</v>
      </c>
      <c r="V30" s="14">
        <f t="shared" si="6"/>
        <v>0.26710366462133478</v>
      </c>
      <c r="Y30" s="1">
        <f>Notes!$A$14*R30</f>
        <v>18.129816521825543</v>
      </c>
      <c r="Z30">
        <f>Notes!$A$14*S30</f>
        <v>1.4503853217460433E-11</v>
      </c>
    </row>
    <row r="31" spans="1:26" x14ac:dyDescent="0.3">
      <c r="A31" t="s">
        <v>55</v>
      </c>
      <c r="B31">
        <v>34</v>
      </c>
      <c r="C31">
        <v>73</v>
      </c>
      <c r="D31" s="1">
        <v>142123000000</v>
      </c>
      <c r="E31" s="1">
        <v>3827190</v>
      </c>
      <c r="F31" s="1">
        <v>7.1500199999999996</v>
      </c>
      <c r="G31" s="1">
        <v>122979</v>
      </c>
      <c r="H31" s="1">
        <v>10062.9</v>
      </c>
      <c r="I31" s="1">
        <f t="shared" si="4"/>
        <v>122979</v>
      </c>
      <c r="J31" s="1">
        <f t="shared" si="0"/>
        <v>25740.072</v>
      </c>
      <c r="K31">
        <f>J31/LN(2)/Notes!$F$9*(1-EXP(-Notes!$F$9*LN(2)/J31))</f>
        <v>1.4326803328134591E-2</v>
      </c>
      <c r="L31">
        <f>EXP(-Notes!$F$10*LN(2)/J31)</f>
        <v>0.82375116336030563</v>
      </c>
      <c r="M31">
        <f t="shared" si="1"/>
        <v>1.1801720908785169E-2</v>
      </c>
      <c r="N31" s="13">
        <f t="shared" si="2"/>
        <v>8.1826165442880489E-2</v>
      </c>
      <c r="O31" s="1">
        <f t="shared" si="3"/>
        <v>10420429.439951828</v>
      </c>
      <c r="P31">
        <f>O31/Notes!$C$3</f>
        <v>3.2161819259110579E-12</v>
      </c>
      <c r="R31" s="1">
        <f>O31*J31/Notes!$F$9</f>
        <v>103480.94292256162</v>
      </c>
      <c r="S31" s="1">
        <f>R31/Notes!$C$2</f>
        <v>8.2784754338049292E-8</v>
      </c>
      <c r="U31" s="1">
        <f t="shared" si="5"/>
        <v>26546798.680116501</v>
      </c>
      <c r="V31" s="14">
        <f t="shared" si="6"/>
        <v>0.26814892449937988</v>
      </c>
      <c r="Y31" s="1">
        <f>Notes!$A$14*R31</f>
        <v>13.452522579933008</v>
      </c>
      <c r="Z31">
        <f>Notes!$A$14*S31</f>
        <v>1.0762018063946408E-11</v>
      </c>
    </row>
    <row r="32" spans="1:26" x14ac:dyDescent="0.3">
      <c r="A32" t="s">
        <v>56</v>
      </c>
      <c r="B32">
        <v>33</v>
      </c>
      <c r="C32">
        <v>71</v>
      </c>
      <c r="D32" s="1">
        <v>1223820000000</v>
      </c>
      <c r="E32" s="1">
        <v>3609600</v>
      </c>
      <c r="F32" s="1">
        <v>65.280199999999994</v>
      </c>
      <c r="G32" s="1">
        <v>115987</v>
      </c>
      <c r="H32" s="1">
        <v>11590</v>
      </c>
      <c r="I32" s="1">
        <f t="shared" si="4"/>
        <v>115987</v>
      </c>
      <c r="J32" s="1">
        <f t="shared" si="0"/>
        <v>235008.71999999997</v>
      </c>
      <c r="K32">
        <f>J32/LN(2)/Notes!$F$9*(1-EXP(-Notes!$F$9*LN(2)/J32))</f>
        <v>0.13074216905382277</v>
      </c>
      <c r="L32">
        <f>EXP(-Notes!$F$10*LN(2)/J32)</f>
        <v>0.97898783566546144</v>
      </c>
      <c r="M32">
        <f t="shared" si="1"/>
        <v>0.12799499311220983</v>
      </c>
      <c r="N32" s="13">
        <f t="shared" si="2"/>
        <v>9.9924991593885515E-2</v>
      </c>
      <c r="O32" s="1">
        <f t="shared" si="3"/>
        <v>906183.88407050632</v>
      </c>
      <c r="P32">
        <f>O32/Notes!$C$3</f>
        <v>2.796863839723785E-13</v>
      </c>
      <c r="R32" s="1">
        <f>O32*J32/Notes!$F$9</f>
        <v>82160.923873471475</v>
      </c>
      <c r="S32" s="1">
        <f>R32/Notes!$C$2</f>
        <v>6.5728739098777183E-8</v>
      </c>
      <c r="U32" s="1">
        <f t="shared" si="5"/>
        <v>26628959.603989974</v>
      </c>
      <c r="V32" s="14">
        <f t="shared" si="6"/>
        <v>0.26897883109708387</v>
      </c>
      <c r="Y32" s="1">
        <f>Notes!$A$14*R32</f>
        <v>10.680920103551291</v>
      </c>
      <c r="Z32">
        <f>Notes!$A$14*S32</f>
        <v>8.5447360828410324E-12</v>
      </c>
    </row>
    <row r="33" spans="1:26" x14ac:dyDescent="0.3">
      <c r="A33" t="s">
        <v>50</v>
      </c>
      <c r="B33">
        <v>37</v>
      </c>
      <c r="C33">
        <v>84</v>
      </c>
      <c r="D33" s="1">
        <v>14440000000000</v>
      </c>
      <c r="E33" s="1">
        <v>3535100</v>
      </c>
      <c r="F33" s="1">
        <v>786.48099999999999</v>
      </c>
      <c r="G33" s="1">
        <v>113593</v>
      </c>
      <c r="H33" s="1">
        <v>7420.3</v>
      </c>
      <c r="I33" s="1">
        <f t="shared" si="4"/>
        <v>113593</v>
      </c>
      <c r="J33" s="1">
        <f t="shared" si="0"/>
        <v>2831331.6</v>
      </c>
      <c r="K33">
        <f>J33/LN(2)/Notes!$F$9*(1-EXP(-Notes!$F$9*LN(2)/J33))</f>
        <v>0.74040626764392004</v>
      </c>
      <c r="L33">
        <f>EXP(-Notes!$F$10*LN(2)/J33)</f>
        <v>0.99823889795228626</v>
      </c>
      <c r="M33">
        <f t="shared" si="1"/>
        <v>0.73910233664983227</v>
      </c>
      <c r="N33" s="13">
        <f t="shared" si="2"/>
        <v>6.5323567473347832E-2</v>
      </c>
      <c r="O33" s="1">
        <f t="shared" si="3"/>
        <v>153690.48962135462</v>
      </c>
      <c r="P33">
        <f>O33/Notes!$C$3</f>
        <v>4.7435336302887226E-14</v>
      </c>
      <c r="R33" s="1">
        <f>O33*J33/Notes!$F$9</f>
        <v>167881.45828873973</v>
      </c>
      <c r="S33" s="1">
        <f>R33/Notes!$C$2</f>
        <v>1.3430516663099177E-7</v>
      </c>
      <c r="U33" s="1">
        <f t="shared" si="5"/>
        <v>26796841.062278714</v>
      </c>
      <c r="V33" s="14">
        <f t="shared" si="6"/>
        <v>0.27067459987982717</v>
      </c>
      <c r="Y33" s="1">
        <f>Notes!$A$14*R33</f>
        <v>21.824589577536162</v>
      </c>
      <c r="Z33">
        <f>Notes!$A$14*S33</f>
        <v>1.7459671662028928E-11</v>
      </c>
    </row>
    <row r="34" spans="1:26" x14ac:dyDescent="0.3">
      <c r="A34" t="s">
        <v>52</v>
      </c>
      <c r="B34">
        <v>36</v>
      </c>
      <c r="C34">
        <v>76</v>
      </c>
      <c r="D34" s="1">
        <v>256700000000</v>
      </c>
      <c r="E34" s="1">
        <v>3339540</v>
      </c>
      <c r="F34" s="1">
        <v>14.8</v>
      </c>
      <c r="G34" s="1">
        <v>107309</v>
      </c>
      <c r="H34" s="1">
        <v>9097.08</v>
      </c>
      <c r="I34" s="1">
        <f t="shared" si="4"/>
        <v>107309</v>
      </c>
      <c r="J34" s="1">
        <f t="shared" si="0"/>
        <v>53280</v>
      </c>
      <c r="K34">
        <f>J34/LN(2)/Notes!$F$9*(1-EXP(-Notes!$F$9*LN(2)/J34))</f>
        <v>2.9655398062717515E-2</v>
      </c>
      <c r="L34">
        <f>EXP(-Notes!$F$10*LN(2)/J34)</f>
        <v>0.91058453647503446</v>
      </c>
      <c r="M34">
        <f t="shared" si="1"/>
        <v>2.7003746898922262E-2</v>
      </c>
      <c r="N34" s="13">
        <f t="shared" si="2"/>
        <v>8.4774622818216558E-2</v>
      </c>
      <c r="O34" s="1">
        <f t="shared" si="3"/>
        <v>3973855.9393875366</v>
      </c>
      <c r="P34">
        <f>O34/Notes!$C$3</f>
        <v>1.2264987467245483E-12</v>
      </c>
      <c r="R34" s="1">
        <f>O34*J34/Notes!$F$9</f>
        <v>81684.816531854929</v>
      </c>
      <c r="S34" s="1">
        <f>R34/Notes!$C$2</f>
        <v>6.5347853225483949E-8</v>
      </c>
      <c r="U34" s="1">
        <f t="shared" si="5"/>
        <v>26878525.87881057</v>
      </c>
      <c r="V34" s="14">
        <f t="shared" si="6"/>
        <v>0.27149969732245599</v>
      </c>
      <c r="Y34" s="1">
        <f>Notes!$A$14*R34</f>
        <v>10.61902614914114</v>
      </c>
      <c r="Z34">
        <f>Notes!$A$14*S34</f>
        <v>8.4952209193129131E-12</v>
      </c>
    </row>
    <row r="35" spans="1:26" x14ac:dyDescent="0.3">
      <c r="A35" t="s">
        <v>59</v>
      </c>
      <c r="B35">
        <v>32</v>
      </c>
      <c r="C35">
        <v>69</v>
      </c>
      <c r="D35" s="1">
        <v>552533000000</v>
      </c>
      <c r="E35" s="1">
        <v>2724330</v>
      </c>
      <c r="F35" s="1">
        <v>39.049999999999997</v>
      </c>
      <c r="G35" s="1">
        <v>87540.9</v>
      </c>
      <c r="H35" s="1">
        <v>9371.98</v>
      </c>
      <c r="I35" s="1">
        <f t="shared" si="4"/>
        <v>87540.9</v>
      </c>
      <c r="J35" s="1">
        <f t="shared" si="0"/>
        <v>140580</v>
      </c>
      <c r="K35">
        <f>J35/LN(2)/Notes!$F$9*(1-EXP(-Notes!$F$9*LN(2)/J35))</f>
        <v>7.8245948192668488E-2</v>
      </c>
      <c r="L35">
        <f>EXP(-Notes!$F$10*LN(2)/J35)</f>
        <v>0.96512225571905719</v>
      </c>
      <c r="M35">
        <f t="shared" si="1"/>
        <v>7.5516906020584695E-2</v>
      </c>
      <c r="N35" s="13">
        <f t="shared" si="2"/>
        <v>0.10705830074856439</v>
      </c>
      <c r="O35" s="1">
        <f t="shared" ref="O35:O66" si="7">I35/M35</f>
        <v>1159222.5451627714</v>
      </c>
      <c r="P35">
        <f>O35/Notes!$C$3</f>
        <v>3.5778473616134916E-13</v>
      </c>
      <c r="R35" s="1">
        <f>O35*J35/Notes!$F$9</f>
        <v>62871.722761953082</v>
      </c>
      <c r="S35" s="1">
        <f>R35/Notes!$C$2</f>
        <v>5.0297378209562468E-8</v>
      </c>
      <c r="U35" s="1">
        <f t="shared" si="5"/>
        <v>26941397.601572521</v>
      </c>
      <c r="V35" s="14">
        <f t="shared" si="6"/>
        <v>0.27213476390970021</v>
      </c>
      <c r="Y35" s="1">
        <f>Notes!$A$14*R35</f>
        <v>8.1733239590538993</v>
      </c>
      <c r="Z35">
        <f>Notes!$A$14*S35</f>
        <v>6.5386591672431201E-12</v>
      </c>
    </row>
    <row r="36" spans="1:26" x14ac:dyDescent="0.3">
      <c r="A36" t="s">
        <v>52</v>
      </c>
      <c r="B36">
        <v>36</v>
      </c>
      <c r="C36">
        <v>77</v>
      </c>
      <c r="D36" s="1">
        <v>16333900000</v>
      </c>
      <c r="E36" s="1">
        <v>2536240</v>
      </c>
      <c r="F36" s="1">
        <v>1.24</v>
      </c>
      <c r="G36" s="1">
        <v>81497</v>
      </c>
      <c r="H36" s="1">
        <v>5263.71</v>
      </c>
      <c r="I36" s="1">
        <f t="shared" si="4"/>
        <v>81497</v>
      </c>
      <c r="J36" s="12">
        <f t="shared" si="0"/>
        <v>4464</v>
      </c>
      <c r="K36">
        <f>J36/LN(2)/Notes!$F$9*(1-EXP(-Notes!$F$9*LN(2)/J36))</f>
        <v>2.4846414593087704E-3</v>
      </c>
      <c r="L36">
        <f>EXP(-Notes!$F$10*LN(2)/J36)</f>
        <v>0.32693976711264305</v>
      </c>
      <c r="M36">
        <f t="shared" si="1"/>
        <v>8.1232810006482694E-4</v>
      </c>
      <c r="N36" s="13">
        <f t="shared" si="2"/>
        <v>6.4587776237162109E-2</v>
      </c>
      <c r="O36" s="1">
        <f t="shared" si="7"/>
        <v>100325225.72282828</v>
      </c>
      <c r="P36">
        <f>O36/Notes!$C$3</f>
        <v>3.09645758403791E-11</v>
      </c>
      <c r="R36" s="1">
        <f>O36*J36/Notes!$F$9</f>
        <v>172782.33318931537</v>
      </c>
      <c r="S36" s="1">
        <f>R36/Notes!$C$2</f>
        <v>1.382258665514523E-7</v>
      </c>
      <c r="U36" s="1">
        <f t="shared" si="5"/>
        <v>27114179.934761837</v>
      </c>
      <c r="V36" s="14">
        <f t="shared" si="6"/>
        <v>0.27388003637646702</v>
      </c>
      <c r="Y36" s="1">
        <f>Notes!$A$14*R36</f>
        <v>22.461703314610997</v>
      </c>
      <c r="Z36">
        <f>Notes!$A$14*S36</f>
        <v>1.7969362651688798E-11</v>
      </c>
    </row>
    <row r="37" spans="1:26" x14ac:dyDescent="0.3">
      <c r="A37" t="s">
        <v>51</v>
      </c>
      <c r="B37">
        <v>35</v>
      </c>
      <c r="C37">
        <v>75</v>
      </c>
      <c r="D37" s="1">
        <v>20794400000</v>
      </c>
      <c r="E37" s="1">
        <v>2484240</v>
      </c>
      <c r="F37" s="1">
        <v>1.6116699999999999</v>
      </c>
      <c r="G37" s="1">
        <v>79826.100000000006</v>
      </c>
      <c r="H37" s="1">
        <v>5726.02</v>
      </c>
      <c r="I37" s="1">
        <f t="shared" si="4"/>
        <v>79826.100000000006</v>
      </c>
      <c r="J37" s="12">
        <f t="shared" si="0"/>
        <v>5802.0119999999997</v>
      </c>
      <c r="K37">
        <f>J37/LN(2)/Notes!$F$9*(1-EXP(-Notes!$F$9*LN(2)/J37))</f>
        <v>3.2293726618743269E-3</v>
      </c>
      <c r="L37">
        <f>EXP(-Notes!$F$10*LN(2)/J37)</f>
        <v>0.42309430464114484</v>
      </c>
      <c r="M37">
        <f t="shared" si="1"/>
        <v>1.3663291808028413E-3</v>
      </c>
      <c r="N37" s="13">
        <f t="shared" si="2"/>
        <v>7.173117564305409E-2</v>
      </c>
      <c r="O37" s="1">
        <f t="shared" si="7"/>
        <v>58423768.680029936</v>
      </c>
      <c r="P37">
        <f>O37/Notes!$C$3</f>
        <v>1.8032027370379611E-11</v>
      </c>
      <c r="R37" s="1">
        <f>O37*J37/Notes!$F$9</f>
        <v>130777.54898408866</v>
      </c>
      <c r="S37" s="1">
        <f>R37/Notes!$C$2</f>
        <v>1.0462203918727093E-7</v>
      </c>
      <c r="U37" s="1">
        <f t="shared" si="5"/>
        <v>27244957.483745925</v>
      </c>
      <c r="V37" s="14">
        <f t="shared" si="6"/>
        <v>0.27520101897520927</v>
      </c>
      <c r="Y37" s="1">
        <f>Notes!$A$14*R37</f>
        <v>17.001081367931523</v>
      </c>
      <c r="Z37">
        <f>Notes!$A$14*S37</f>
        <v>1.3600865094345219E-11</v>
      </c>
    </row>
    <row r="38" spans="1:26" x14ac:dyDescent="0.3">
      <c r="A38" t="s">
        <v>60</v>
      </c>
      <c r="B38">
        <v>31</v>
      </c>
      <c r="C38">
        <v>67</v>
      </c>
      <c r="D38" s="1">
        <v>960033000000</v>
      </c>
      <c r="E38" s="1">
        <v>2361680</v>
      </c>
      <c r="F38" s="1">
        <v>78.268699999999995</v>
      </c>
      <c r="G38" s="1">
        <v>75887.899999999994</v>
      </c>
      <c r="H38" s="1">
        <v>10675.1</v>
      </c>
      <c r="I38" s="1">
        <f t="shared" si="4"/>
        <v>75887.899999999994</v>
      </c>
      <c r="J38" s="1">
        <f t="shared" si="0"/>
        <v>281767.31999999995</v>
      </c>
      <c r="K38">
        <f>J38/LN(2)/Notes!$F$9*(1-EXP(-Notes!$F$9*LN(2)/J38))</f>
        <v>0.15656354061365757</v>
      </c>
      <c r="L38">
        <f>EXP(-Notes!$F$10*LN(2)/J38)</f>
        <v>0.98244394618225062</v>
      </c>
      <c r="M38">
        <f t="shared" si="1"/>
        <v>0.15381490266874681</v>
      </c>
      <c r="N38" s="13">
        <f t="shared" si="2"/>
        <v>0.14066932936607815</v>
      </c>
      <c r="O38" s="1">
        <f t="shared" si="7"/>
        <v>493371.56987597555</v>
      </c>
      <c r="P38">
        <f>O38/Notes!$C$3</f>
        <v>1.5227517588764676E-13</v>
      </c>
      <c r="R38" s="1">
        <f>O38*J38/Notes!$F$9</f>
        <v>53632.710265488553</v>
      </c>
      <c r="S38" s="1">
        <f>R38/Notes!$C$2</f>
        <v>4.2906168212390839E-8</v>
      </c>
      <c r="U38" s="1">
        <f t="shared" si="5"/>
        <v>27298590.194011413</v>
      </c>
      <c r="V38" s="14">
        <f t="shared" si="6"/>
        <v>0.2757427623977956</v>
      </c>
      <c r="Y38" s="1">
        <f>Notes!$A$14*R38</f>
        <v>6.9722523345135112</v>
      </c>
      <c r="Z38">
        <f>Notes!$A$14*S38</f>
        <v>5.5778018676108087E-12</v>
      </c>
    </row>
    <row r="39" spans="1:26" x14ac:dyDescent="0.3">
      <c r="A39" t="s">
        <v>44</v>
      </c>
      <c r="B39">
        <v>40</v>
      </c>
      <c r="C39">
        <v>95</v>
      </c>
      <c r="D39" s="1">
        <v>17059600000000</v>
      </c>
      <c r="E39" s="1">
        <v>2137390</v>
      </c>
      <c r="F39" s="1">
        <v>1536.77</v>
      </c>
      <c r="G39" s="1">
        <v>68680.800000000003</v>
      </c>
      <c r="H39" s="1">
        <v>4917.6499999999996</v>
      </c>
      <c r="I39" s="1">
        <f t="shared" si="4"/>
        <v>68680.800000000003</v>
      </c>
      <c r="J39" s="1">
        <f t="shared" si="0"/>
        <v>5532372</v>
      </c>
      <c r="K39">
        <f>J39/LN(2)/Notes!$F$9*(1-EXP(-Notes!$F$9*LN(2)/J39))</f>
        <v>0.85386296968755659</v>
      </c>
      <c r="L39">
        <f>EXP(-Notes!$F$10*LN(2)/J39)</f>
        <v>0.99909832357953043</v>
      </c>
      <c r="M39">
        <f t="shared" si="1"/>
        <v>0.85309306158147724</v>
      </c>
      <c r="N39" s="13">
        <f t="shared" si="2"/>
        <v>7.1601524734714789E-2</v>
      </c>
      <c r="O39" s="1">
        <f t="shared" si="7"/>
        <v>80507.981008166287</v>
      </c>
      <c r="P39">
        <f>O39/Notes!$C$3</f>
        <v>2.4848142286471076E-14</v>
      </c>
      <c r="R39" s="1">
        <f>O39*J39/Notes!$F$9</f>
        <v>171836.45829711072</v>
      </c>
      <c r="S39" s="1">
        <f>R39/Notes!$C$2</f>
        <v>1.3746916663768856E-7</v>
      </c>
      <c r="U39" s="1">
        <f t="shared" si="5"/>
        <v>27470426.652308524</v>
      </c>
      <c r="V39" s="14">
        <f t="shared" si="6"/>
        <v>0.27747848059257235</v>
      </c>
      <c r="Y39" s="1">
        <f>Notes!$A$14*R39</f>
        <v>22.338739578624391</v>
      </c>
      <c r="Z39">
        <f>Notes!$A$14*S39</f>
        <v>1.7870991662899511E-11</v>
      </c>
    </row>
    <row r="40" spans="1:26" x14ac:dyDescent="0.3">
      <c r="A40" t="s">
        <v>50</v>
      </c>
      <c r="B40">
        <v>37</v>
      </c>
      <c r="C40">
        <v>86</v>
      </c>
      <c r="D40" s="1">
        <v>4188990000000</v>
      </c>
      <c r="E40" s="1">
        <v>1802720</v>
      </c>
      <c r="F40" s="1">
        <v>447.40800000000002</v>
      </c>
      <c r="G40" s="1">
        <v>57926.8</v>
      </c>
      <c r="H40" s="1">
        <v>6185.68</v>
      </c>
      <c r="I40" s="1">
        <f t="shared" si="4"/>
        <v>57926.8</v>
      </c>
      <c r="J40" s="1">
        <f t="shared" si="0"/>
        <v>1610668.8</v>
      </c>
      <c r="K40">
        <f>J40/LN(2)/Notes!$F$9*(1-EXP(-Notes!$F$9*LN(2)/J40))</f>
        <v>0.60265305663725222</v>
      </c>
      <c r="L40">
        <f>EXP(-Notes!$F$10*LN(2)/J40)</f>
        <v>0.99690629389716712</v>
      </c>
      <c r="M40">
        <f t="shared" si="1"/>
        <v>0.60078862519804266</v>
      </c>
      <c r="N40" s="13">
        <f t="shared" si="2"/>
        <v>0.10678442448055131</v>
      </c>
      <c r="O40" s="1">
        <f t="shared" si="7"/>
        <v>96417.937308492052</v>
      </c>
      <c r="P40">
        <f>O40/Notes!$C$3</f>
        <v>2.9758622626077791E-14</v>
      </c>
      <c r="R40" s="1">
        <f>O40*J40/Notes!$F$9</f>
        <v>59914.106243496964</v>
      </c>
      <c r="S40" s="1">
        <f>R40/Notes!$C$2</f>
        <v>4.7931284994797572E-8</v>
      </c>
      <c r="U40" s="1">
        <f t="shared" si="5"/>
        <v>27530340.758552022</v>
      </c>
      <c r="V40" s="14">
        <f t="shared" si="6"/>
        <v>0.27808367232755804</v>
      </c>
      <c r="Y40" s="1">
        <f>Notes!$A$14*R40</f>
        <v>7.7888338116546043</v>
      </c>
      <c r="Z40">
        <f>Notes!$A$14*S40</f>
        <v>6.2310670493236841E-12</v>
      </c>
    </row>
    <row r="41" spans="1:26" x14ac:dyDescent="0.3">
      <c r="A41" t="s">
        <v>56</v>
      </c>
      <c r="B41">
        <v>33</v>
      </c>
      <c r="C41">
        <v>73</v>
      </c>
      <c r="D41" s="1">
        <v>16863500000000</v>
      </c>
      <c r="E41" s="1">
        <v>1684790</v>
      </c>
      <c r="F41" s="1">
        <v>1927.19</v>
      </c>
      <c r="G41" s="1">
        <v>54137.4</v>
      </c>
      <c r="H41" s="1">
        <v>5897.41</v>
      </c>
      <c r="I41" s="1">
        <f t="shared" si="4"/>
        <v>54137.4</v>
      </c>
      <c r="J41" s="1">
        <f t="shared" si="0"/>
        <v>6937884.0000000009</v>
      </c>
      <c r="K41">
        <f>J41/LN(2)/Notes!$F$9*(1-EXP(-Notes!$F$9*LN(2)/J41))</f>
        <v>0.88100886395606615</v>
      </c>
      <c r="L41">
        <f>EXP(-Notes!$F$10*LN(2)/J41)</f>
        <v>0.99928092410404046</v>
      </c>
      <c r="M41">
        <f t="shared" si="1"/>
        <v>0.88037535171786863</v>
      </c>
      <c r="N41" s="13">
        <f t="shared" si="2"/>
        <v>0.10893411948117197</v>
      </c>
      <c r="O41" s="1">
        <f t="shared" si="7"/>
        <v>61493.543514549987</v>
      </c>
      <c r="P41">
        <f>O41/Notes!$C$3</f>
        <v>1.8979488739058639E-14</v>
      </c>
      <c r="R41" s="1">
        <f>O41*J41/Notes!$F$9</f>
        <v>164596.86406361891</v>
      </c>
      <c r="S41" s="1">
        <f>R41/Notes!$C$2</f>
        <v>1.3167749125089513E-7</v>
      </c>
      <c r="U41" s="1">
        <f t="shared" si="5"/>
        <v>27694937.622615643</v>
      </c>
      <c r="V41" s="14">
        <f t="shared" si="6"/>
        <v>0.27974626345978704</v>
      </c>
      <c r="Y41" s="1">
        <f>Notes!$A$14*R41</f>
        <v>21.397592328270456</v>
      </c>
      <c r="Z41">
        <f>Notes!$A$14*S41</f>
        <v>1.7118073862616365E-11</v>
      </c>
    </row>
    <row r="42" spans="1:26" x14ac:dyDescent="0.3">
      <c r="A42" t="s">
        <v>55</v>
      </c>
      <c r="B42">
        <v>34</v>
      </c>
      <c r="C42">
        <v>72</v>
      </c>
      <c r="D42" s="1">
        <v>1709140000000</v>
      </c>
      <c r="E42" s="1">
        <v>1632330</v>
      </c>
      <c r="F42" s="1">
        <v>201.601</v>
      </c>
      <c r="G42" s="1">
        <v>52451.7</v>
      </c>
      <c r="H42" s="1">
        <v>6751.76</v>
      </c>
      <c r="I42" s="1">
        <f t="shared" si="4"/>
        <v>52451.7</v>
      </c>
      <c r="J42" s="1">
        <f t="shared" si="0"/>
        <v>725763.6</v>
      </c>
      <c r="K42">
        <f>J42/LN(2)/Notes!$F$9*(1-EXP(-Notes!$F$9*LN(2)/J42))</f>
        <v>0.36997586754606765</v>
      </c>
      <c r="L42">
        <f>EXP(-Notes!$F$10*LN(2)/J42)</f>
        <v>0.99314716250282353</v>
      </c>
      <c r="M42">
        <f t="shared" si="1"/>
        <v>0.36744048304789756</v>
      </c>
      <c r="N42" s="13">
        <f t="shared" si="2"/>
        <v>0.12872337788860991</v>
      </c>
      <c r="O42" s="1">
        <f t="shared" si="7"/>
        <v>142748.83258620874</v>
      </c>
      <c r="P42">
        <f>O42/Notes!$C$3</f>
        <v>4.4058281662410103E-14</v>
      </c>
      <c r="R42" s="1">
        <f>O42*J42/Notes!$F$9</f>
        <v>39969.871386405925</v>
      </c>
      <c r="S42" s="1">
        <f>R42/Notes!$C$2</f>
        <v>3.1975897109124742E-8</v>
      </c>
      <c r="U42" s="1">
        <f t="shared" si="5"/>
        <v>27734907.494002048</v>
      </c>
      <c r="V42" s="14">
        <f t="shared" si="6"/>
        <v>0.28014999869557922</v>
      </c>
      <c r="Y42" s="1">
        <f>Notes!$A$14*R42</f>
        <v>5.1960832802327701</v>
      </c>
      <c r="Z42">
        <f>Notes!$A$14*S42</f>
        <v>4.1568666241862157E-12</v>
      </c>
    </row>
    <row r="43" spans="1:26" x14ac:dyDescent="0.3">
      <c r="A43" t="s">
        <v>43</v>
      </c>
      <c r="B43">
        <v>41</v>
      </c>
      <c r="C43">
        <v>89</v>
      </c>
      <c r="D43" s="1">
        <v>16710000000</v>
      </c>
      <c r="E43" s="1">
        <v>1584900</v>
      </c>
      <c r="F43" s="1">
        <v>2.0300099999999999</v>
      </c>
      <c r="G43" s="1">
        <v>50927.6</v>
      </c>
      <c r="H43" s="1">
        <v>5212.47</v>
      </c>
      <c r="I43" s="1">
        <f t="shared" si="4"/>
        <v>50927.6</v>
      </c>
      <c r="J43" s="1">
        <f t="shared" si="0"/>
        <v>7308.0359999999991</v>
      </c>
      <c r="K43">
        <f>J43/LN(2)/Notes!$F$9*(1-EXP(-Notes!$F$9*LN(2)/J43))</f>
        <v>4.0676185554930615E-3</v>
      </c>
      <c r="L43">
        <f>EXP(-Notes!$F$10*LN(2)/J43)</f>
        <v>0.50514979894107659</v>
      </c>
      <c r="M43">
        <f t="shared" si="1"/>
        <v>2.0547566954763124E-3</v>
      </c>
      <c r="N43" s="13">
        <f t="shared" si="2"/>
        <v>0.10235059182054525</v>
      </c>
      <c r="O43" s="1">
        <f t="shared" si="7"/>
        <v>24785221.584687177</v>
      </c>
      <c r="P43">
        <f>O43/Notes!$C$3</f>
        <v>7.6497597483602398E-12</v>
      </c>
      <c r="R43" s="1">
        <f>O43*J43/Notes!$F$9</f>
        <v>69880.899540459461</v>
      </c>
      <c r="S43" s="1">
        <f>R43/Notes!$C$2</f>
        <v>5.5904719632367571E-8</v>
      </c>
      <c r="U43" s="1">
        <f t="shared" si="5"/>
        <v>27804788.393542506</v>
      </c>
      <c r="V43" s="14">
        <f t="shared" si="6"/>
        <v>0.28085586490116649</v>
      </c>
      <c r="Y43" s="1">
        <f>Notes!$A$14*R43</f>
        <v>9.0845169402597286</v>
      </c>
      <c r="Z43">
        <f>Notes!$A$14*S43</f>
        <v>7.2676135522077838E-12</v>
      </c>
    </row>
    <row r="44" spans="1:26" x14ac:dyDescent="0.3">
      <c r="A44" t="s">
        <v>55</v>
      </c>
      <c r="B44">
        <v>34</v>
      </c>
      <c r="C44">
        <v>75</v>
      </c>
      <c r="D44" s="1">
        <v>23324700000000</v>
      </c>
      <c r="E44" s="1">
        <v>1562240</v>
      </c>
      <c r="F44" s="1">
        <v>2874.69</v>
      </c>
      <c r="G44" s="1">
        <v>50199.5</v>
      </c>
      <c r="H44" s="1">
        <v>4557.2700000000004</v>
      </c>
      <c r="I44" s="1">
        <f t="shared" si="4"/>
        <v>50199.5</v>
      </c>
      <c r="J44" s="1">
        <f t="shared" si="0"/>
        <v>10348884</v>
      </c>
      <c r="K44">
        <f>J44/LN(2)/Notes!$F$9*(1-EXP(-Notes!$F$9*LN(2)/J44))</f>
        <v>0.91800912306299753</v>
      </c>
      <c r="L44">
        <f>EXP(-Notes!$F$10*LN(2)/J44)</f>
        <v>0.99951787491847144</v>
      </c>
      <c r="M44">
        <f t="shared" si="1"/>
        <v>0.91756652783969683</v>
      </c>
      <c r="N44" s="13">
        <f t="shared" si="2"/>
        <v>9.0783175131226412E-2</v>
      </c>
      <c r="O44" s="1">
        <f t="shared" si="7"/>
        <v>54709.384526252128</v>
      </c>
      <c r="P44">
        <f>O44/Notes!$C$3</f>
        <v>1.6885612508102509E-14</v>
      </c>
      <c r="R44" s="1">
        <f>O44*J44/Notes!$F$9</f>
        <v>218434.0563941274</v>
      </c>
      <c r="S44" s="1">
        <f>R44/Notes!$C$2</f>
        <v>1.7474724511530192E-7</v>
      </c>
      <c r="U44" s="1">
        <f t="shared" si="5"/>
        <v>28023222.449936632</v>
      </c>
      <c r="V44" s="14">
        <f t="shared" si="6"/>
        <v>0.28306226492709474</v>
      </c>
      <c r="Y44" s="1">
        <f>Notes!$A$14*R44</f>
        <v>28.396427331236559</v>
      </c>
      <c r="Z44">
        <f>Notes!$A$14*S44</f>
        <v>2.2717141864989249E-11</v>
      </c>
    </row>
    <row r="45" spans="1:26" x14ac:dyDescent="0.3">
      <c r="A45" t="s">
        <v>46</v>
      </c>
      <c r="B45">
        <v>38</v>
      </c>
      <c r="C45">
        <v>80</v>
      </c>
      <c r="D45" s="1">
        <v>14031000000</v>
      </c>
      <c r="E45" s="1">
        <v>1524860</v>
      </c>
      <c r="F45" s="1">
        <v>1.77166</v>
      </c>
      <c r="G45" s="1">
        <v>48998.3</v>
      </c>
      <c r="H45" s="1">
        <v>4946.2</v>
      </c>
      <c r="I45" s="1">
        <f t="shared" si="4"/>
        <v>48998.3</v>
      </c>
      <c r="J45" s="12">
        <f t="shared" si="0"/>
        <v>6377.9759999999997</v>
      </c>
      <c r="K45">
        <f>J45/LN(2)/Notes!$F$9*(1-EXP(-Notes!$F$9*LN(2)/J45))</f>
        <v>3.549951522418529E-3</v>
      </c>
      <c r="L45">
        <f>EXP(-Notes!$F$10*LN(2)/J45)</f>
        <v>0.45726906448934246</v>
      </c>
      <c r="M45">
        <f t="shared" si="1"/>
        <v>1.6232830116388378E-3</v>
      </c>
      <c r="N45" s="13">
        <f t="shared" si="2"/>
        <v>0.10094635936348811</v>
      </c>
      <c r="O45" s="1">
        <f t="shared" si="7"/>
        <v>30184693.395227604</v>
      </c>
      <c r="P45">
        <f>O45/Notes!$C$3</f>
        <v>9.3162633935887667E-12</v>
      </c>
      <c r="R45" s="1">
        <f>O45*J45/Notes!$F$9</f>
        <v>74273.63041748463</v>
      </c>
      <c r="S45" s="1">
        <f>R45/Notes!$C$2</f>
        <v>5.9418904333987705E-8</v>
      </c>
      <c r="U45" s="1">
        <f t="shared" si="5"/>
        <v>28097496.080354117</v>
      </c>
      <c r="V45" s="14">
        <f t="shared" si="6"/>
        <v>0.28381250205945491</v>
      </c>
      <c r="Y45" s="1">
        <f>Notes!$A$14*R45</f>
        <v>9.6555719542730003</v>
      </c>
      <c r="Z45">
        <f>Notes!$A$14*S45</f>
        <v>7.7244575634184009E-12</v>
      </c>
    </row>
    <row r="46" spans="1:26" x14ac:dyDescent="0.3">
      <c r="A46" t="s">
        <v>46</v>
      </c>
      <c r="B46">
        <v>38</v>
      </c>
      <c r="C46">
        <v>89</v>
      </c>
      <c r="D46" s="1">
        <v>8944660000000</v>
      </c>
      <c r="E46" s="1">
        <v>1420130</v>
      </c>
      <c r="F46" s="1">
        <v>1212.71</v>
      </c>
      <c r="G46" s="1">
        <v>45633</v>
      </c>
      <c r="H46" s="1">
        <v>4128.22</v>
      </c>
      <c r="I46" s="1">
        <f t="shared" si="4"/>
        <v>45633</v>
      </c>
      <c r="J46" s="1">
        <f t="shared" si="0"/>
        <v>4365756</v>
      </c>
      <c r="K46">
        <f>J46/LN(2)/Notes!$F$9*(1-EXP(-Notes!$F$9*LN(2)/J46))</f>
        <v>0.81978089823467304</v>
      </c>
      <c r="L46">
        <f>EXP(-Notes!$F$10*LN(2)/J46)</f>
        <v>0.9988575155640036</v>
      </c>
      <c r="M46">
        <f t="shared" si="1"/>
        <v>0.81884431131751279</v>
      </c>
      <c r="N46" s="13">
        <f t="shared" si="2"/>
        <v>9.0465671772620701E-2</v>
      </c>
      <c r="O46" s="1">
        <f t="shared" si="7"/>
        <v>55728.54249494258</v>
      </c>
      <c r="P46">
        <f>O46/Notes!$C$3</f>
        <v>1.7200167436710674E-14</v>
      </c>
      <c r="R46" s="1">
        <f>O46*J46/Notes!$F$9</f>
        <v>93864.667734780305</v>
      </c>
      <c r="S46" s="1">
        <f>R46/Notes!$C$2</f>
        <v>7.5091734187824245E-8</v>
      </c>
      <c r="U46" s="1">
        <f t="shared" si="5"/>
        <v>28191360.748088896</v>
      </c>
      <c r="V46" s="14">
        <f t="shared" si="6"/>
        <v>0.28476062804650376</v>
      </c>
      <c r="Y46" s="1">
        <f>Notes!$A$14*R46</f>
        <v>12.202406805521438</v>
      </c>
      <c r="Z46">
        <f>Notes!$A$14*S46</f>
        <v>9.7619254444171516E-12</v>
      </c>
    </row>
    <row r="47" spans="1:26" x14ac:dyDescent="0.3">
      <c r="A47" t="s">
        <v>60</v>
      </c>
      <c r="B47">
        <v>31</v>
      </c>
      <c r="C47">
        <v>66</v>
      </c>
      <c r="D47" s="1">
        <v>61330700000</v>
      </c>
      <c r="E47" s="1">
        <v>1244330</v>
      </c>
      <c r="F47" s="1">
        <v>9.4899799999999992</v>
      </c>
      <c r="G47" s="1">
        <v>39984.1</v>
      </c>
      <c r="H47" s="1">
        <v>6311.68</v>
      </c>
      <c r="I47" s="1">
        <f t="shared" si="4"/>
        <v>39984.1</v>
      </c>
      <c r="J47" s="1">
        <f t="shared" si="0"/>
        <v>34163.928</v>
      </c>
      <c r="K47">
        <f>J47/LN(2)/Notes!$F$9*(1-EXP(-Notes!$F$9*LN(2)/J47))</f>
        <v>1.901548206129923E-2</v>
      </c>
      <c r="L47">
        <f>EXP(-Notes!$F$10*LN(2)/J47)</f>
        <v>0.86408874790722201</v>
      </c>
      <c r="M47">
        <f t="shared" si="1"/>
        <v>1.6431064085200293E-2</v>
      </c>
      <c r="N47" s="13">
        <f t="shared" si="2"/>
        <v>0.15785474726203666</v>
      </c>
      <c r="O47" s="1">
        <f t="shared" si="7"/>
        <v>2433445.5633956343</v>
      </c>
      <c r="P47">
        <f>O47/Notes!$C$3</f>
        <v>7.5106344549247969E-13</v>
      </c>
      <c r="R47" s="1">
        <f>O47*J47/Notes!$F$9</f>
        <v>32074.096844046253</v>
      </c>
      <c r="S47" s="1">
        <f>R47/Notes!$C$2</f>
        <v>2.5659277475237001E-8</v>
      </c>
      <c r="U47" s="1">
        <f t="shared" si="5"/>
        <v>28223434.844932944</v>
      </c>
      <c r="V47" s="14">
        <f t="shared" si="6"/>
        <v>0.28508460814959097</v>
      </c>
      <c r="Y47" s="1">
        <f>Notes!$A$14*R47</f>
        <v>4.1696325897260129</v>
      </c>
      <c r="Z47">
        <f>Notes!$A$14*S47</f>
        <v>3.3357060717808096E-12</v>
      </c>
    </row>
    <row r="48" spans="1:26" x14ac:dyDescent="0.3">
      <c r="A48" t="s">
        <v>56</v>
      </c>
      <c r="B48">
        <v>33</v>
      </c>
      <c r="C48">
        <v>74</v>
      </c>
      <c r="D48" s="1">
        <v>1854490000000</v>
      </c>
      <c r="E48" s="1">
        <v>837236</v>
      </c>
      <c r="F48" s="1">
        <v>426.48099999999999</v>
      </c>
      <c r="G48" s="1">
        <v>26902.9</v>
      </c>
      <c r="H48" s="1">
        <v>4315.84</v>
      </c>
      <c r="I48" s="1">
        <f t="shared" si="4"/>
        <v>26902.9</v>
      </c>
      <c r="J48" s="1">
        <f t="shared" si="0"/>
        <v>1535331.6</v>
      </c>
      <c r="K48">
        <f>J48/LN(2)/Notes!$F$9*(1-EXP(-Notes!$F$9*LN(2)/J48))</f>
        <v>0.58938343668705162</v>
      </c>
      <c r="L48">
        <f>EXP(-Notes!$F$10*LN(2)/J48)</f>
        <v>0.99675473538926251</v>
      </c>
      <c r="M48">
        <f t="shared" si="1"/>
        <v>0.58747073147781625</v>
      </c>
      <c r="N48" s="13">
        <f t="shared" si="2"/>
        <v>0.16042285404175757</v>
      </c>
      <c r="O48" s="1">
        <f t="shared" si="7"/>
        <v>45794.45163561462</v>
      </c>
      <c r="P48">
        <f>O48/Notes!$C$3</f>
        <v>1.4134090010992167E-14</v>
      </c>
      <c r="R48" s="1">
        <f>O48*J48/Notes!$F$9</f>
        <v>27125.643788900776</v>
      </c>
      <c r="S48" s="1">
        <f>R48/Notes!$C$2</f>
        <v>2.170051503112062E-8</v>
      </c>
      <c r="U48" s="1">
        <f t="shared" si="5"/>
        <v>28250560.488721844</v>
      </c>
      <c r="V48" s="14">
        <f t="shared" si="6"/>
        <v>0.28535860398223334</v>
      </c>
      <c r="Y48" s="1">
        <f>Notes!$A$14*R48</f>
        <v>3.5263336925571007</v>
      </c>
      <c r="Z48">
        <f>Notes!$A$14*S48</f>
        <v>2.8210669540456803E-12</v>
      </c>
    </row>
    <row r="49" spans="1:26" x14ac:dyDescent="0.3">
      <c r="A49" t="s">
        <v>60</v>
      </c>
      <c r="B49">
        <v>31</v>
      </c>
      <c r="C49">
        <v>68</v>
      </c>
      <c r="D49" s="1">
        <v>4096650000</v>
      </c>
      <c r="E49" s="1">
        <v>699990</v>
      </c>
      <c r="F49" s="1">
        <v>1.12683</v>
      </c>
      <c r="G49" s="1">
        <v>22492.799999999999</v>
      </c>
      <c r="H49" s="1">
        <v>3398.38</v>
      </c>
      <c r="I49" s="1">
        <f t="shared" si="4"/>
        <v>22492.799999999999</v>
      </c>
      <c r="J49" s="12">
        <f t="shared" si="0"/>
        <v>4056.5880000000006</v>
      </c>
      <c r="K49">
        <f>J49/LN(2)/Notes!$F$9*(1-EXP(-Notes!$F$9*LN(2)/J49))</f>
        <v>2.2578778512845985E-3</v>
      </c>
      <c r="L49">
        <f>EXP(-Notes!$F$10*LN(2)/J49)</f>
        <v>0.29221646563313819</v>
      </c>
      <c r="M49">
        <f t="shared" si="1"/>
        <v>6.5978908553372977E-4</v>
      </c>
      <c r="N49" s="13">
        <f t="shared" si="2"/>
        <v>0.15108745909802249</v>
      </c>
      <c r="O49" s="1">
        <f t="shared" si="7"/>
        <v>34090894.337551333</v>
      </c>
      <c r="P49">
        <f>O49/Notes!$C$3</f>
        <v>1.0521880968380042E-11</v>
      </c>
      <c r="R49" s="1">
        <f>O49*J49/Notes!$F$9</f>
        <v>53353.670092198568</v>
      </c>
      <c r="S49" s="1">
        <f>R49/Notes!$C$2</f>
        <v>4.2682936073758853E-8</v>
      </c>
      <c r="U49" s="1">
        <f t="shared" si="5"/>
        <v>28303914.158814043</v>
      </c>
      <c r="V49" s="14">
        <f t="shared" si="6"/>
        <v>0.28589752882306674</v>
      </c>
      <c r="Y49" s="1">
        <f>Notes!$A$14*R49</f>
        <v>6.9359771119858129</v>
      </c>
      <c r="Z49">
        <f>Notes!$A$14*S49</f>
        <v>5.5487816895886507E-12</v>
      </c>
    </row>
    <row r="50" spans="1:26" x14ac:dyDescent="0.3">
      <c r="A50" t="s">
        <v>46</v>
      </c>
      <c r="B50">
        <v>38</v>
      </c>
      <c r="C50">
        <v>91</v>
      </c>
      <c r="D50" s="1">
        <v>34781100000</v>
      </c>
      <c r="E50" s="1">
        <v>695410</v>
      </c>
      <c r="F50" s="1">
        <v>9.6299799999999998</v>
      </c>
      <c r="G50" s="1">
        <v>22345.599999999999</v>
      </c>
      <c r="H50" s="1">
        <v>4245.33</v>
      </c>
      <c r="I50" s="1">
        <f t="shared" si="4"/>
        <v>22345.599999999999</v>
      </c>
      <c r="J50" s="1">
        <f t="shared" si="0"/>
        <v>34667.928</v>
      </c>
      <c r="K50">
        <f>J50/LN(2)/Notes!$F$9*(1-EXP(-Notes!$F$9*LN(2)/J50))</f>
        <v>1.929600609702764E-2</v>
      </c>
      <c r="L50">
        <f>EXP(-Notes!$F$10*LN(2)/J50)</f>
        <v>0.86592576161373946</v>
      </c>
      <c r="M50">
        <f t="shared" si="1"/>
        <v>1.6708908775672021E-2</v>
      </c>
      <c r="N50" s="13">
        <f t="shared" si="2"/>
        <v>0.18998505298582272</v>
      </c>
      <c r="O50" s="1">
        <f t="shared" si="7"/>
        <v>1337346.4599037692</v>
      </c>
      <c r="P50">
        <f>O50/Notes!$C$3</f>
        <v>4.1276125305671889E-13</v>
      </c>
      <c r="R50" s="1">
        <f>O50*J50/Notes!$F$9</f>
        <v>17886.971752700138</v>
      </c>
      <c r="S50" s="1">
        <f>R50/Notes!$C$2</f>
        <v>1.4309577402160111E-8</v>
      </c>
      <c r="U50" s="1">
        <f t="shared" si="5"/>
        <v>28321801.130566742</v>
      </c>
      <c r="V50" s="14">
        <f t="shared" si="6"/>
        <v>0.28607820493003661</v>
      </c>
      <c r="Y50" s="1">
        <f>Notes!$A$14*R50</f>
        <v>2.3253063278510178</v>
      </c>
      <c r="Z50">
        <f>Notes!$A$14*S50</f>
        <v>1.8602450622808144E-12</v>
      </c>
    </row>
    <row r="51" spans="1:26" x14ac:dyDescent="0.3">
      <c r="A51" t="s">
        <v>43</v>
      </c>
      <c r="B51">
        <v>41</v>
      </c>
      <c r="C51">
        <v>95</v>
      </c>
      <c r="D51" s="1">
        <v>2950890000000</v>
      </c>
      <c r="E51" s="1">
        <v>676563</v>
      </c>
      <c r="F51" s="1">
        <v>839.78399999999999</v>
      </c>
      <c r="G51" s="1">
        <v>21740</v>
      </c>
      <c r="H51" s="1">
        <v>7034.05</v>
      </c>
      <c r="I51" s="1">
        <f t="shared" si="4"/>
        <v>21740</v>
      </c>
      <c r="J51" s="1">
        <f t="shared" si="0"/>
        <v>3023222.4</v>
      </c>
      <c r="K51">
        <f>J51/LN(2)/Notes!$F$9*(1-EXP(-Notes!$F$9*LN(2)/J51))</f>
        <v>0.75392134050476423</v>
      </c>
      <c r="L51">
        <f>EXP(-Notes!$F$10*LN(2)/J51)</f>
        <v>0.99835058686459355</v>
      </c>
      <c r="M51">
        <f t="shared" si="1"/>
        <v>0.75267781274267243</v>
      </c>
      <c r="N51" s="13">
        <f t="shared" si="2"/>
        <v>0.3235533578656854</v>
      </c>
      <c r="O51" s="1">
        <f t="shared" si="7"/>
        <v>28883.540383343985</v>
      </c>
      <c r="P51">
        <f>O51/Notes!$C$3</f>
        <v>8.9146729578222181E-15</v>
      </c>
      <c r="R51" s="1">
        <f>O51*J51/Notes!$F$9</f>
        <v>33688.798718452977</v>
      </c>
      <c r="S51" s="1">
        <f>R51/Notes!$C$2</f>
        <v>2.6951038974762382E-8</v>
      </c>
      <c r="U51" s="1">
        <f t="shared" si="5"/>
        <v>28355489.929285195</v>
      </c>
      <c r="V51" s="14">
        <f t="shared" si="6"/>
        <v>0.28641849511918077</v>
      </c>
      <c r="Y51" s="1">
        <f>Notes!$A$14*R51</f>
        <v>4.3795438333988868</v>
      </c>
      <c r="Z51">
        <f>Notes!$A$14*S51</f>
        <v>3.5036350667191092E-12</v>
      </c>
    </row>
    <row r="52" spans="1:26" x14ac:dyDescent="0.3">
      <c r="A52" t="s">
        <v>57</v>
      </c>
      <c r="B52">
        <v>29</v>
      </c>
      <c r="C52">
        <v>64</v>
      </c>
      <c r="D52" s="1">
        <v>37908100000</v>
      </c>
      <c r="E52" s="1">
        <v>574714</v>
      </c>
      <c r="F52" s="1">
        <v>12.7</v>
      </c>
      <c r="G52" s="1">
        <v>18467.3</v>
      </c>
      <c r="H52" s="1">
        <v>4033.42</v>
      </c>
      <c r="I52" s="1">
        <f t="shared" si="4"/>
        <v>18467.3</v>
      </c>
      <c r="J52" s="1">
        <f t="shared" si="0"/>
        <v>45720</v>
      </c>
      <c r="K52">
        <f>J52/LN(2)/Notes!$F$9*(1-EXP(-Notes!$F$9*LN(2)/J52))</f>
        <v>2.544753752679144E-2</v>
      </c>
      <c r="L52">
        <f>EXP(-Notes!$F$10*LN(2)/J52)</f>
        <v>0.8965896093199025</v>
      </c>
      <c r="M52">
        <f t="shared" si="1"/>
        <v>2.2815997729299493E-2</v>
      </c>
      <c r="N52" s="13">
        <f t="shared" si="2"/>
        <v>0.21840875493439757</v>
      </c>
      <c r="O52" s="1">
        <f t="shared" si="7"/>
        <v>809401.37788867974</v>
      </c>
      <c r="P52">
        <f>O52/Notes!$C$3</f>
        <v>2.4981524008909866E-13</v>
      </c>
      <c r="R52" s="1">
        <f>O52*J52/Notes!$F$9</f>
        <v>14276.940971091988</v>
      </c>
      <c r="S52" s="1">
        <f>R52/Notes!$C$2</f>
        <v>1.1421552776873591E-8</v>
      </c>
      <c r="U52" s="1">
        <f t="shared" si="5"/>
        <v>28369766.870256286</v>
      </c>
      <c r="V52" s="14">
        <f t="shared" si="6"/>
        <v>0.28656270634452174</v>
      </c>
      <c r="Y52" s="1">
        <f>Notes!$A$14*R52</f>
        <v>1.8560023262419583</v>
      </c>
      <c r="Z52">
        <f>Notes!$A$14*S52</f>
        <v>1.4848018609935667E-12</v>
      </c>
    </row>
    <row r="53" spans="1:26" x14ac:dyDescent="0.3">
      <c r="A53" t="s">
        <v>57</v>
      </c>
      <c r="B53">
        <v>29</v>
      </c>
      <c r="C53">
        <v>62</v>
      </c>
      <c r="D53" s="1">
        <v>469752000</v>
      </c>
      <c r="E53" s="1">
        <v>561198</v>
      </c>
      <c r="F53" s="1">
        <v>0.161167</v>
      </c>
      <c r="G53" s="1">
        <v>18033</v>
      </c>
      <c r="H53" s="1">
        <v>3561.58</v>
      </c>
      <c r="I53" s="1">
        <f t="shared" si="4"/>
        <v>18033</v>
      </c>
      <c r="J53" s="12">
        <f t="shared" si="0"/>
        <v>580.20120000000009</v>
      </c>
      <c r="K53">
        <f>J53/LN(2)/Notes!$F$9*(1-EXP(-Notes!$F$9*LN(2)/J53))</f>
        <v>3.2293726618743275E-4</v>
      </c>
      <c r="L53">
        <f>EXP(-Notes!$F$10*LN(2)/J53)</f>
        <v>1.838111247112595E-4</v>
      </c>
      <c r="M53">
        <f t="shared" si="1"/>
        <v>5.9359462109091409E-8</v>
      </c>
      <c r="N53" s="13">
        <f t="shared" si="2"/>
        <v>0.19750346586813064</v>
      </c>
      <c r="O53" s="1">
        <f t="shared" si="7"/>
        <v>303793184090.15857</v>
      </c>
      <c r="P53">
        <f>O53/Notes!$C$3</f>
        <v>9.3763328422888441E-8</v>
      </c>
      <c r="R53" s="1">
        <f>O53*J53/Notes!$F$9</f>
        <v>68001994.583692491</v>
      </c>
      <c r="S53" s="1">
        <f>R53/Notes!$C$2</f>
        <v>5.4401595666953991E-5</v>
      </c>
      <c r="U53" s="1">
        <f t="shared" si="5"/>
        <v>96371761.453948781</v>
      </c>
      <c r="V53" s="14">
        <f t="shared" si="6"/>
        <v>0.97345011341585064</v>
      </c>
      <c r="Y53" s="1">
        <f>Notes!$A$14*R53</f>
        <v>8840.2592958800233</v>
      </c>
      <c r="Z53">
        <f>Notes!$A$14*S53</f>
        <v>7.0722074367040183E-9</v>
      </c>
    </row>
    <row r="54" spans="1:26" x14ac:dyDescent="0.3">
      <c r="A54" t="s">
        <v>62</v>
      </c>
      <c r="B54">
        <v>30</v>
      </c>
      <c r="C54">
        <v>62</v>
      </c>
      <c r="D54" s="1">
        <v>26297800000</v>
      </c>
      <c r="E54" s="1">
        <v>551210</v>
      </c>
      <c r="F54" s="1">
        <v>9.1859800000000007</v>
      </c>
      <c r="G54" s="1">
        <v>17712</v>
      </c>
      <c r="H54" s="1">
        <v>4065.34</v>
      </c>
      <c r="I54" s="1">
        <f t="shared" si="4"/>
        <v>17712</v>
      </c>
      <c r="J54" s="1">
        <f t="shared" si="0"/>
        <v>33069.528000000006</v>
      </c>
      <c r="K54">
        <f>J54/LN(2)/Notes!$F$9*(1-EXP(-Notes!$F$9*LN(2)/J54))</f>
        <v>1.8406344155146116E-2</v>
      </c>
      <c r="L54">
        <f>EXP(-Notes!$F$10*LN(2)/J54)</f>
        <v>0.85992151998662092</v>
      </c>
      <c r="M54">
        <f t="shared" si="1"/>
        <v>1.5828011443290105E-2</v>
      </c>
      <c r="N54" s="13">
        <f t="shared" si="2"/>
        <v>0.22952461607949415</v>
      </c>
      <c r="O54" s="1">
        <f t="shared" si="7"/>
        <v>1119028.7588216627</v>
      </c>
      <c r="P54">
        <f>O54/Notes!$C$3</f>
        <v>3.4537924654989591E-13</v>
      </c>
      <c r="R54" s="1">
        <f>O54*J54/Notes!$F$9</f>
        <v>14276.910830500859</v>
      </c>
      <c r="S54" s="1">
        <f>R54/Notes!$C$2</f>
        <v>1.1421528664400687E-8</v>
      </c>
      <c r="U54" s="1">
        <f t="shared" si="5"/>
        <v>96386038.364779279</v>
      </c>
      <c r="V54" s="14">
        <f t="shared" si="6"/>
        <v>0.97359432433674187</v>
      </c>
      <c r="Y54" s="1">
        <f>Notes!$A$14*R54</f>
        <v>1.8559984079651115</v>
      </c>
      <c r="Z54">
        <f>Notes!$A$14*S54</f>
        <v>1.4847987263720892E-12</v>
      </c>
    </row>
    <row r="55" spans="1:26" x14ac:dyDescent="0.3">
      <c r="A55" t="s">
        <v>48</v>
      </c>
      <c r="B55">
        <v>39</v>
      </c>
      <c r="C55" t="s">
        <v>61</v>
      </c>
      <c r="D55" s="1">
        <v>1891500000</v>
      </c>
      <c r="E55" s="1">
        <v>439580</v>
      </c>
      <c r="F55" s="1">
        <v>0.82849799999999996</v>
      </c>
      <c r="G55" s="1">
        <v>14125</v>
      </c>
      <c r="H55" s="1">
        <v>680.36800000000005</v>
      </c>
      <c r="I55" s="1">
        <f t="shared" si="4"/>
        <v>14125</v>
      </c>
      <c r="J55" s="12">
        <f t="shared" si="0"/>
        <v>2982.5927999999999</v>
      </c>
      <c r="K55">
        <f>J55/LN(2)/Notes!$F$9*(1-EXP(-Notes!$F$9*LN(2)/J55))</f>
        <v>1.6600971610922562E-3</v>
      </c>
      <c r="L55">
        <f>EXP(-Notes!$F$10*LN(2)/J55)</f>
        <v>0.18763397230521428</v>
      </c>
      <c r="M55">
        <f t="shared" si="1"/>
        <v>3.1149062474834923E-4</v>
      </c>
      <c r="N55" s="13">
        <f t="shared" si="2"/>
        <v>4.8167646017699121E-2</v>
      </c>
      <c r="O55" s="1">
        <f t="shared" si="7"/>
        <v>45346469.131812468</v>
      </c>
      <c r="P55">
        <f>O55/Notes!$C$3</f>
        <v>1.399582380611496E-11</v>
      </c>
      <c r="R55" s="1">
        <f>O55*J55/Notes!$F$9</f>
        <v>52179.804142733839</v>
      </c>
      <c r="S55" s="1">
        <f>R55/Notes!$C$2</f>
        <v>4.1743843314187072E-8</v>
      </c>
      <c r="U55" s="1">
        <f t="shared" si="5"/>
        <v>96438218.168922007</v>
      </c>
      <c r="V55" s="14">
        <f t="shared" si="6"/>
        <v>0.97412139197039738</v>
      </c>
      <c r="Y55" s="1">
        <f>Notes!$A$14*R55</f>
        <v>6.7833745385553987</v>
      </c>
      <c r="Z55">
        <f>Notes!$A$14*S55</f>
        <v>5.4266996308443191E-12</v>
      </c>
    </row>
    <row r="56" spans="1:26" x14ac:dyDescent="0.3">
      <c r="A56" t="s">
        <v>57</v>
      </c>
      <c r="B56">
        <v>29</v>
      </c>
      <c r="C56">
        <v>61</v>
      </c>
      <c r="D56" s="1">
        <v>6588070000</v>
      </c>
      <c r="E56" s="1">
        <v>380580</v>
      </c>
      <c r="F56" s="1">
        <v>3.3330000000000002</v>
      </c>
      <c r="G56" s="1">
        <v>12229.2</v>
      </c>
      <c r="H56" s="1">
        <v>2853.92</v>
      </c>
      <c r="I56" s="1">
        <f t="shared" si="4"/>
        <v>12229.2</v>
      </c>
      <c r="J56" s="1">
        <f t="shared" si="0"/>
        <v>11998.800000000001</v>
      </c>
      <c r="K56">
        <f>J56/LN(2)/Notes!$F$9*(1-EXP(-Notes!$F$9*LN(2)/J56))</f>
        <v>6.6784757934484941E-3</v>
      </c>
      <c r="L56">
        <f>EXP(-Notes!$F$10*LN(2)/J56)</f>
        <v>0.65972651481736244</v>
      </c>
      <c r="M56">
        <f t="shared" si="1"/>
        <v>4.405967559503894E-3</v>
      </c>
      <c r="N56" s="13">
        <f t="shared" si="2"/>
        <v>0.23336931279233308</v>
      </c>
      <c r="O56" s="1">
        <f t="shared" si="7"/>
        <v>2775599.1924227858</v>
      </c>
      <c r="P56">
        <f>O56/Notes!$C$3</f>
        <v>8.5666641741444004E-13</v>
      </c>
      <c r="R56" s="1">
        <f>O56*J56/Notes!$F$9</f>
        <v>12848.711261590481</v>
      </c>
      <c r="S56" s="1">
        <f>R56/Notes!$C$2</f>
        <v>1.0278969009272384E-8</v>
      </c>
      <c r="U56" s="1">
        <f t="shared" si="5"/>
        <v>96451066.880183592</v>
      </c>
      <c r="V56" s="14">
        <f t="shared" si="6"/>
        <v>0.97425117666298933</v>
      </c>
      <c r="Y56" s="1">
        <f>Notes!$A$14*R56</f>
        <v>1.6703324640067623</v>
      </c>
      <c r="Z56">
        <f>Notes!$A$14*S56</f>
        <v>1.3362659712054099E-12</v>
      </c>
    </row>
    <row r="57" spans="1:26" x14ac:dyDescent="0.3">
      <c r="A57" t="s">
        <v>46</v>
      </c>
      <c r="B57">
        <v>38</v>
      </c>
      <c r="C57">
        <v>92</v>
      </c>
      <c r="D57" s="1">
        <v>5138210000</v>
      </c>
      <c r="E57" s="1">
        <v>365061</v>
      </c>
      <c r="F57" s="1">
        <v>2.71</v>
      </c>
      <c r="G57" s="1">
        <v>11730.5</v>
      </c>
      <c r="H57" s="1">
        <v>2497.34</v>
      </c>
      <c r="I57" s="1">
        <f t="shared" si="4"/>
        <v>11730.5</v>
      </c>
      <c r="J57" s="1">
        <f t="shared" si="0"/>
        <v>9756</v>
      </c>
      <c r="K57">
        <f>J57/LN(2)/Notes!$F$9*(1-EXP(-Notes!$F$9*LN(2)/J57))</f>
        <v>5.4301438344570713E-3</v>
      </c>
      <c r="L57">
        <f>EXP(-Notes!$F$10*LN(2)/J57)</f>
        <v>0.59956688981686856</v>
      </c>
      <c r="M57">
        <f t="shared" si="1"/>
        <v>3.255734450083671E-3</v>
      </c>
      <c r="N57" s="13">
        <f t="shared" si="2"/>
        <v>0.2128928860662376</v>
      </c>
      <c r="O57" s="1">
        <f t="shared" si="7"/>
        <v>3603027.2676871824</v>
      </c>
      <c r="P57">
        <f>O57/Notes!$C$3</f>
        <v>1.1120454529898711E-12</v>
      </c>
      <c r="R57" s="1">
        <f>O57*J57/Notes!$F$9</f>
        <v>13561.394299211479</v>
      </c>
      <c r="S57" s="1">
        <f>R57/Notes!$C$2</f>
        <v>1.0849115439369184E-8</v>
      </c>
      <c r="U57" s="1">
        <f t="shared" si="5"/>
        <v>96464628.274482802</v>
      </c>
      <c r="V57" s="14">
        <f t="shared" si="6"/>
        <v>0.9743881601591865</v>
      </c>
      <c r="Y57" s="1">
        <f>Notes!$A$14*R57</f>
        <v>1.762981258897492</v>
      </c>
      <c r="Z57">
        <f>Notes!$A$14*S57</f>
        <v>1.4103850071179937E-12</v>
      </c>
    </row>
    <row r="58" spans="1:26" x14ac:dyDescent="0.3">
      <c r="A58" t="s">
        <v>48</v>
      </c>
      <c r="B58">
        <v>39</v>
      </c>
      <c r="C58" t="s">
        <v>58</v>
      </c>
      <c r="D58" s="1">
        <v>1215330000</v>
      </c>
      <c r="E58" s="1">
        <v>355443</v>
      </c>
      <c r="F58" s="1">
        <v>0.658335</v>
      </c>
      <c r="G58" s="1">
        <v>11421.5</v>
      </c>
      <c r="H58" s="1">
        <v>665.98400000000004</v>
      </c>
      <c r="I58" s="1">
        <f t="shared" si="4"/>
        <v>11421.5</v>
      </c>
      <c r="J58" s="12">
        <f t="shared" si="0"/>
        <v>2370.0060000000003</v>
      </c>
      <c r="K58">
        <f>J58/LN(2)/Notes!$F$9*(1-EXP(-Notes!$F$9*LN(2)/J58))</f>
        <v>1.3191342218661609E-3</v>
      </c>
      <c r="L58">
        <f>EXP(-Notes!$F$10*LN(2)/J58)</f>
        <v>0.12175331913795272</v>
      </c>
      <c r="M58">
        <f t="shared" si="1"/>
        <v>1.606089699006656E-4</v>
      </c>
      <c r="N58" s="13">
        <f t="shared" si="2"/>
        <v>5.8309679113951761E-2</v>
      </c>
      <c r="O58" s="1">
        <f t="shared" si="7"/>
        <v>71113711.812385306</v>
      </c>
      <c r="P58">
        <f>O58/Notes!$C$3</f>
        <v>2.1948676485304107E-11</v>
      </c>
      <c r="R58" s="1">
        <f>O58*J58/Notes!$F$9</f>
        <v>65023.118702787069</v>
      </c>
      <c r="S58" s="1">
        <f>R58/Notes!$C$2</f>
        <v>5.2018494962229655E-8</v>
      </c>
      <c r="U58" s="1">
        <f t="shared" si="5"/>
        <v>96529651.393185586</v>
      </c>
      <c r="V58" s="14">
        <f t="shared" si="6"/>
        <v>0.97504495797341051</v>
      </c>
      <c r="Y58" s="1">
        <f>Notes!$A$14*R58</f>
        <v>8.4530054313623175</v>
      </c>
      <c r="Z58">
        <f>Notes!$A$14*S58</f>
        <v>6.7624043450898547E-12</v>
      </c>
    </row>
    <row r="59" spans="1:26" x14ac:dyDescent="0.3">
      <c r="A59" t="s">
        <v>18</v>
      </c>
      <c r="B59">
        <v>24</v>
      </c>
      <c r="C59">
        <v>51</v>
      </c>
      <c r="D59" s="1">
        <v>1224550000000</v>
      </c>
      <c r="E59" s="1">
        <v>354626</v>
      </c>
      <c r="F59" s="1">
        <v>664.85799999999995</v>
      </c>
      <c r="G59" s="1">
        <v>11395.2</v>
      </c>
      <c r="H59" s="1">
        <v>2678.23</v>
      </c>
      <c r="I59" s="1">
        <f t="shared" si="4"/>
        <v>11395.2</v>
      </c>
      <c r="J59" s="1">
        <f t="shared" si="0"/>
        <v>2393488.7999999998</v>
      </c>
      <c r="K59">
        <f>J59/LN(2)/Notes!$F$9*(1-EXP(-Notes!$F$9*LN(2)/J59))</f>
        <v>0.70331546706065384</v>
      </c>
      <c r="L59">
        <f>EXP(-Notes!$F$10*LN(2)/J59)</f>
        <v>0.99791707389393391</v>
      </c>
      <c r="M59">
        <f t="shared" si="1"/>
        <v>0.70185051291351319</v>
      </c>
      <c r="N59" s="13">
        <f t="shared" si="2"/>
        <v>0.23503141673687164</v>
      </c>
      <c r="O59" s="1">
        <f t="shared" si="7"/>
        <v>16235.935986847666</v>
      </c>
      <c r="P59">
        <f>O59/Notes!$C$3</f>
        <v>5.0110913539653289E-15</v>
      </c>
      <c r="R59" s="1">
        <f>O59*J59/Notes!$F$9</f>
        <v>14992.488789366063</v>
      </c>
      <c r="S59" s="1">
        <f>R59/Notes!$C$2</f>
        <v>1.1993991031492851E-8</v>
      </c>
      <c r="U59" s="1">
        <f t="shared" si="5"/>
        <v>96544643.88197495</v>
      </c>
      <c r="V59" s="14">
        <f t="shared" si="6"/>
        <v>0.97519639693947502</v>
      </c>
      <c r="Y59" s="1">
        <f>Notes!$A$14*R59</f>
        <v>1.9490235426175881</v>
      </c>
      <c r="Z59">
        <f>Notes!$A$14*S59</f>
        <v>1.5592188340940705E-12</v>
      </c>
    </row>
    <row r="60" spans="1:26" x14ac:dyDescent="0.3">
      <c r="A60" t="s">
        <v>56</v>
      </c>
      <c r="B60">
        <v>33</v>
      </c>
      <c r="C60">
        <v>76</v>
      </c>
      <c r="D60" s="1">
        <v>44885900000</v>
      </c>
      <c r="E60" s="1">
        <v>334106</v>
      </c>
      <c r="F60" s="1">
        <v>25.8672</v>
      </c>
      <c r="G60" s="1">
        <v>10735.8</v>
      </c>
      <c r="H60" s="1">
        <v>3109.2</v>
      </c>
      <c r="I60" s="1">
        <f t="shared" si="4"/>
        <v>10735.8</v>
      </c>
      <c r="J60" s="1">
        <f t="shared" si="0"/>
        <v>93121.919999999998</v>
      </c>
      <c r="K60">
        <f>J60/LN(2)/Notes!$F$9*(1-EXP(-Notes!$F$9*LN(2)/J60))</f>
        <v>5.1831223619110557E-2</v>
      </c>
      <c r="L60">
        <f>EXP(-Notes!$F$10*LN(2)/J60)</f>
        <v>0.94781802759925493</v>
      </c>
      <c r="M60">
        <f t="shared" si="1"/>
        <v>4.9126568138721287E-2</v>
      </c>
      <c r="N60" s="13">
        <f t="shared" si="2"/>
        <v>0.28961046219191861</v>
      </c>
      <c r="O60" s="1">
        <f t="shared" si="7"/>
        <v>218533.48212080993</v>
      </c>
      <c r="P60">
        <f>O60/Notes!$C$3</f>
        <v>6.7448605592842574E-14</v>
      </c>
      <c r="R60" s="1">
        <f>O60*J60/Notes!$F$9</f>
        <v>7851.1795676602978</v>
      </c>
      <c r="S60" s="1">
        <f>R60/Notes!$C$2</f>
        <v>6.2809436541282379E-9</v>
      </c>
      <c r="U60" s="1">
        <f t="shared" si="5"/>
        <v>96552495.061542615</v>
      </c>
      <c r="V60" s="14">
        <f t="shared" si="6"/>
        <v>0.97527570161882593</v>
      </c>
      <c r="Y60" s="1">
        <f>Notes!$A$14*R60</f>
        <v>1.0206533437958387</v>
      </c>
      <c r="Z60">
        <f>Notes!$A$14*S60</f>
        <v>8.1652267503667087E-13</v>
      </c>
    </row>
    <row r="61" spans="1:26" x14ac:dyDescent="0.3">
      <c r="A61" t="s">
        <v>7</v>
      </c>
      <c r="B61">
        <v>1</v>
      </c>
      <c r="C61">
        <v>3</v>
      </c>
      <c r="D61" s="1">
        <v>178304000000000</v>
      </c>
      <c r="E61" s="1">
        <v>317892</v>
      </c>
      <c r="F61" s="1">
        <v>107995</v>
      </c>
      <c r="G61" s="1">
        <v>10214.799999999999</v>
      </c>
      <c r="H61" s="1">
        <v>238.51900000000001</v>
      </c>
      <c r="I61" s="1">
        <f t="shared" si="4"/>
        <v>10214.799999999999</v>
      </c>
      <c r="J61" s="1">
        <f t="shared" si="0"/>
        <v>388782000</v>
      </c>
      <c r="K61">
        <f>J61/LN(2)/Notes!$F$9*(1-EXP(-Notes!$F$9*LN(2)/J61))</f>
        <v>0.99769295755861187</v>
      </c>
      <c r="L61">
        <f>EXP(-Notes!$F$10*LN(2)/J61)</f>
        <v>0.99998716342920069</v>
      </c>
      <c r="M61">
        <f t="shared" si="1"/>
        <v>0.99768015060232618</v>
      </c>
      <c r="N61" s="13">
        <f t="shared" si="2"/>
        <v>2.3350334808317344E-2</v>
      </c>
      <c r="O61" s="1">
        <f t="shared" si="7"/>
        <v>10238.551898454682</v>
      </c>
      <c r="P61">
        <f>O61/Notes!$C$3</f>
        <v>3.1600468822390992E-15</v>
      </c>
      <c r="R61" s="1">
        <f>O61*J61/Notes!$F$9</f>
        <v>1535711.6837133518</v>
      </c>
      <c r="S61" s="1">
        <f>R61/Notes!$C$2</f>
        <v>1.2285693469706815E-6</v>
      </c>
      <c r="U61" s="1">
        <f t="shared" si="5"/>
        <v>98088206.745255962</v>
      </c>
      <c r="V61" s="14">
        <f t="shared" si="6"/>
        <v>0.99078790861941246</v>
      </c>
      <c r="Y61" s="1">
        <f>Notes!$A$14*R61</f>
        <v>199.64251888273571</v>
      </c>
      <c r="Z61">
        <f>Notes!$A$14*S61</f>
        <v>1.5971401510618857E-10</v>
      </c>
    </row>
    <row r="62" spans="1:26" x14ac:dyDescent="0.3">
      <c r="A62" t="s">
        <v>51</v>
      </c>
      <c r="B62">
        <v>35</v>
      </c>
      <c r="C62">
        <v>82</v>
      </c>
      <c r="D62" s="1">
        <v>56496800000</v>
      </c>
      <c r="E62" s="1">
        <v>308157</v>
      </c>
      <c r="F62" s="1">
        <v>35.299999999999997</v>
      </c>
      <c r="G62" s="1">
        <v>9902.01</v>
      </c>
      <c r="H62" s="1">
        <v>3020.04</v>
      </c>
      <c r="I62" s="1">
        <f t="shared" si="4"/>
        <v>9902.01</v>
      </c>
      <c r="J62" s="1">
        <f t="shared" si="0"/>
        <v>127080</v>
      </c>
      <c r="K62">
        <f>J62/LN(2)/Notes!$F$9*(1-EXP(-Notes!$F$9*LN(2)/J62))</f>
        <v>7.073208062355886E-2</v>
      </c>
      <c r="L62">
        <f>EXP(-Notes!$F$10*LN(2)/J62)</f>
        <v>0.96148934569745992</v>
      </c>
      <c r="M62">
        <f t="shared" si="1"/>
        <v>6.8008141918565593E-2</v>
      </c>
      <c r="N62" s="13">
        <f t="shared" si="2"/>
        <v>0.30499262270993466</v>
      </c>
      <c r="O62" s="1">
        <f t="shared" si="7"/>
        <v>145600.36078999011</v>
      </c>
      <c r="P62">
        <f>O62/Notes!$C$3</f>
        <v>4.4938382959873489E-14</v>
      </c>
      <c r="R62" s="1">
        <f>O62*J62/Notes!$F$9</f>
        <v>7138.4621331759045</v>
      </c>
      <c r="S62" s="1">
        <f>R62/Notes!$C$2</f>
        <v>5.7107697065407239E-9</v>
      </c>
      <c r="U62" s="1">
        <f t="shared" si="5"/>
        <v>98095345.207389131</v>
      </c>
      <c r="V62" s="14">
        <f t="shared" si="6"/>
        <v>0.99086001414771574</v>
      </c>
      <c r="Y62" s="1">
        <f>Notes!$A$14*R62</f>
        <v>0.92800007731286749</v>
      </c>
      <c r="Z62">
        <f>Notes!$A$14*S62</f>
        <v>7.4240006185029404E-13</v>
      </c>
    </row>
    <row r="63" spans="1:26" x14ac:dyDescent="0.3">
      <c r="A63" t="s">
        <v>22</v>
      </c>
      <c r="B63">
        <v>27</v>
      </c>
      <c r="C63">
        <v>58</v>
      </c>
      <c r="D63" s="1">
        <v>2445630000000</v>
      </c>
      <c r="E63" s="1">
        <v>276887</v>
      </c>
      <c r="F63" s="1">
        <v>1700.64</v>
      </c>
      <c r="G63" s="1">
        <v>8897.2099999999991</v>
      </c>
      <c r="H63" s="1">
        <v>1511.62</v>
      </c>
      <c r="I63" s="1">
        <f t="shared" si="4"/>
        <v>8897.2099999999991</v>
      </c>
      <c r="J63" s="1">
        <f t="shared" si="0"/>
        <v>6122304.0000000009</v>
      </c>
      <c r="K63">
        <f>J63/LN(2)/Notes!$F$9*(1-EXP(-Notes!$F$9*LN(2)/J63))</f>
        <v>0.86662994610909549</v>
      </c>
      <c r="L63">
        <f>EXP(-Notes!$F$10*LN(2)/J63)</f>
        <v>0.99918517176563326</v>
      </c>
      <c r="M63">
        <f t="shared" si="1"/>
        <v>0.86592379156025812</v>
      </c>
      <c r="N63" s="13">
        <f t="shared" si="2"/>
        <v>0.16989820404373956</v>
      </c>
      <c r="O63" s="1">
        <f t="shared" si="7"/>
        <v>10274.818738920003</v>
      </c>
      <c r="P63">
        <f>O63/Notes!$C$3</f>
        <v>3.1712403515185195E-15</v>
      </c>
      <c r="R63" s="1">
        <f>O63*J63/Notes!$F$9</f>
        <v>24269.121861329048</v>
      </c>
      <c r="S63" s="1">
        <f>R63/Notes!$C$2</f>
        <v>1.9415297489063239E-8</v>
      </c>
      <c r="U63" s="1">
        <f t="shared" si="5"/>
        <v>98119614.329250455</v>
      </c>
      <c r="V63" s="14">
        <f t="shared" si="6"/>
        <v>0.99110515628346152</v>
      </c>
      <c r="Y63" s="1">
        <f>Notes!$A$14*R63</f>
        <v>3.1549858419727759</v>
      </c>
      <c r="Z63">
        <f>Notes!$A$14*S63</f>
        <v>2.5239886735782208E-12</v>
      </c>
    </row>
    <row r="64" spans="1:26" x14ac:dyDescent="0.3">
      <c r="A64" t="s">
        <v>56</v>
      </c>
      <c r="B64">
        <v>33</v>
      </c>
      <c r="C64">
        <v>70</v>
      </c>
      <c r="D64" s="1">
        <v>1239010000</v>
      </c>
      <c r="E64" s="1">
        <v>272120</v>
      </c>
      <c r="F64" s="1">
        <v>0.87667200000000001</v>
      </c>
      <c r="G64" s="1">
        <v>8744.0300000000007</v>
      </c>
      <c r="H64" s="1">
        <v>1446.41</v>
      </c>
      <c r="I64" s="1">
        <f t="shared" si="4"/>
        <v>8744.0300000000007</v>
      </c>
      <c r="J64" s="12">
        <f t="shared" si="0"/>
        <v>3156.0192000000002</v>
      </c>
      <c r="K64">
        <f>J64/LN(2)/Notes!$F$9*(1-EXP(-Notes!$F$9*LN(2)/J64))</f>
        <v>1.7566254817864019E-3</v>
      </c>
      <c r="L64">
        <f>EXP(-Notes!$F$10*LN(2)/J64)</f>
        <v>0.20570447118339619</v>
      </c>
      <c r="M64">
        <f t="shared" si="1"/>
        <v>3.6134571579815036E-4</v>
      </c>
      <c r="N64" s="13">
        <f t="shared" si="2"/>
        <v>0.16541686156154542</v>
      </c>
      <c r="O64" s="1">
        <f t="shared" si="7"/>
        <v>24198515.764012717</v>
      </c>
      <c r="P64">
        <f>O64/Notes!$C$3</f>
        <v>7.4686777049421961E-12</v>
      </c>
      <c r="R64" s="1">
        <f>O64*J64/Notes!$F$9</f>
        <v>29464.112794261884</v>
      </c>
      <c r="S64" s="1">
        <f>R64/Notes!$C$2</f>
        <v>2.3571290235409507E-8</v>
      </c>
      <c r="U64" s="1">
        <f t="shared" si="5"/>
        <v>98149078.44204472</v>
      </c>
      <c r="V64" s="14">
        <f t="shared" si="6"/>
        <v>0.99140277296607227</v>
      </c>
      <c r="Y64" s="1">
        <f>Notes!$A$14*R64</f>
        <v>3.8303346632540447</v>
      </c>
      <c r="Z64">
        <f>Notes!$A$14*S64</f>
        <v>3.0642677306032356E-12</v>
      </c>
    </row>
    <row r="65" spans="1:26" x14ac:dyDescent="0.3">
      <c r="A65" t="s">
        <v>59</v>
      </c>
      <c r="B65">
        <v>32</v>
      </c>
      <c r="C65">
        <v>68</v>
      </c>
      <c r="D65" s="1">
        <v>7196280000000</v>
      </c>
      <c r="E65" s="1">
        <v>213192</v>
      </c>
      <c r="F65" s="1">
        <v>6499.2</v>
      </c>
      <c r="G65" s="1">
        <v>6850.5</v>
      </c>
      <c r="H65" s="1">
        <v>710.22900000000004</v>
      </c>
      <c r="I65" s="1">
        <f t="shared" si="4"/>
        <v>6850.5</v>
      </c>
      <c r="J65" s="1">
        <f t="shared" si="0"/>
        <v>23397120</v>
      </c>
      <c r="K65">
        <f>J65/LN(2)/Notes!$F$9*(1-EXP(-Notes!$F$9*LN(2)/J65))</f>
        <v>0.96256975856527849</v>
      </c>
      <c r="L65">
        <f>EXP(-Notes!$F$10*LN(2)/J65)</f>
        <v>0.99978672043917127</v>
      </c>
      <c r="M65">
        <f t="shared" si="1"/>
        <v>0.96236446210990467</v>
      </c>
      <c r="N65" s="13">
        <f t="shared" si="2"/>
        <v>0.10367549813882199</v>
      </c>
      <c r="O65" s="1">
        <f t="shared" si="7"/>
        <v>7118.4050011373483</v>
      </c>
      <c r="P65">
        <f>O65/Notes!$C$3</f>
        <v>2.1970385805979469E-15</v>
      </c>
      <c r="R65" s="1">
        <f>O65*J65/Notes!$F$9</f>
        <v>64255.469143599796</v>
      </c>
      <c r="S65" s="1">
        <f>R65/Notes!$C$2</f>
        <v>5.1404375314879838E-8</v>
      </c>
      <c r="U65" s="1">
        <f t="shared" si="5"/>
        <v>98213333.911188319</v>
      </c>
      <c r="V65" s="14">
        <f t="shared" si="6"/>
        <v>0.99205181676045506</v>
      </c>
      <c r="Y65" s="1">
        <f>Notes!$A$14*R65</f>
        <v>8.3532109886679731</v>
      </c>
      <c r="Z65">
        <f>Notes!$A$14*S65</f>
        <v>6.6825687909343788E-12</v>
      </c>
    </row>
    <row r="66" spans="1:26" x14ac:dyDescent="0.3">
      <c r="A66" t="s">
        <v>20</v>
      </c>
      <c r="B66">
        <v>23</v>
      </c>
      <c r="C66">
        <v>48</v>
      </c>
      <c r="D66" s="1">
        <v>414999000000</v>
      </c>
      <c r="E66" s="1">
        <v>208429</v>
      </c>
      <c r="F66" s="1">
        <v>383.36399999999998</v>
      </c>
      <c r="G66" s="1">
        <v>6697.45</v>
      </c>
      <c r="H66" s="1">
        <v>2471.5300000000002</v>
      </c>
      <c r="I66" s="1">
        <f t="shared" si="4"/>
        <v>6697.45</v>
      </c>
      <c r="J66" s="1">
        <f t="shared" si="0"/>
        <v>1380110.4</v>
      </c>
      <c r="K66">
        <f>J66/LN(2)/Notes!$F$9*(1-EXP(-Notes!$F$9*LN(2)/J66))</f>
        <v>0.55919211052840256</v>
      </c>
      <c r="L66">
        <f>EXP(-Notes!$F$10*LN(2)/J66)</f>
        <v>0.99639039954501529</v>
      </c>
      <c r="M66">
        <f t="shared" si="1"/>
        <v>0.55717365043181544</v>
      </c>
      <c r="N66" s="13">
        <f t="shared" si="2"/>
        <v>0.36902552463997496</v>
      </c>
      <c r="O66" s="1">
        <f t="shared" si="7"/>
        <v>12020.399735000759</v>
      </c>
      <c r="P66">
        <f>O66/Notes!$C$3</f>
        <v>3.7099999182101108E-15</v>
      </c>
      <c r="R66" s="1">
        <f>O66*J66/Notes!$F$9</f>
        <v>6400.2618389011541</v>
      </c>
      <c r="S66" s="1">
        <f>R66/Notes!$C$2</f>
        <v>5.1202094711209232E-9</v>
      </c>
      <c r="U66" s="1">
        <f t="shared" si="5"/>
        <v>98219734.173027217</v>
      </c>
      <c r="V66" s="14">
        <f t="shared" si="6"/>
        <v>0.99211646573562129</v>
      </c>
      <c r="Y66" s="1">
        <f>Notes!$A$14*R66</f>
        <v>0.83203403905715001</v>
      </c>
      <c r="Z66">
        <f>Notes!$A$14*S66</f>
        <v>6.6562723124571999E-13</v>
      </c>
    </row>
    <row r="67" spans="1:26" x14ac:dyDescent="0.3">
      <c r="A67" t="s">
        <v>62</v>
      </c>
      <c r="B67">
        <v>30</v>
      </c>
      <c r="C67">
        <v>65</v>
      </c>
      <c r="D67" s="1">
        <v>5971220000000</v>
      </c>
      <c r="E67" s="1">
        <v>196281</v>
      </c>
      <c r="F67" s="1">
        <v>5857.44</v>
      </c>
      <c r="G67" s="1">
        <v>6307.1</v>
      </c>
      <c r="H67" s="1">
        <v>842.48400000000004</v>
      </c>
      <c r="I67" s="1">
        <f t="shared" si="4"/>
        <v>6307.1</v>
      </c>
      <c r="J67" s="1">
        <f t="shared" ref="J67:J130" si="8">F67*60*60</f>
        <v>21086783.999999996</v>
      </c>
      <c r="K67">
        <f>J67/LN(2)/Notes!$F$9*(1-EXP(-Notes!$F$9*LN(2)/J67))</f>
        <v>0.95858352877415509</v>
      </c>
      <c r="L67">
        <f>EXP(-Notes!$F$10*LN(2)/J67)</f>
        <v>0.99976335560837892</v>
      </c>
      <c r="M67">
        <f t="shared" ref="M67:M130" si="9">K67*L67</f>
        <v>0.95835668535817031</v>
      </c>
      <c r="N67" s="13">
        <f t="shared" ref="N67:N130" si="10">H67/G67</f>
        <v>0.13357707979895672</v>
      </c>
      <c r="O67" s="1">
        <f t="shared" ref="O67:O98" si="11">I67/M67</f>
        <v>6581.161373797715</v>
      </c>
      <c r="P67">
        <f>O67/Notes!$C$3</f>
        <v>2.0312226462338627E-15</v>
      </c>
      <c r="R67" s="1">
        <f>O67*J67/Notes!$F$9</f>
        <v>53539.941496302337</v>
      </c>
      <c r="S67" s="1">
        <f>R67/Notes!$C$2</f>
        <v>4.2831953197041871E-8</v>
      </c>
      <c r="U67" s="1">
        <f t="shared" si="5"/>
        <v>98273274.114523515</v>
      </c>
      <c r="V67" s="14">
        <f t="shared" si="6"/>
        <v>0.99265727210187993</v>
      </c>
      <c r="Y67" s="1">
        <f>Notes!$A$14*R67</f>
        <v>6.9601923945193036</v>
      </c>
      <c r="Z67">
        <f>Notes!$A$14*S67</f>
        <v>5.5681539156154426E-12</v>
      </c>
    </row>
    <row r="68" spans="1:26" x14ac:dyDescent="0.3">
      <c r="A68" t="s">
        <v>6</v>
      </c>
      <c r="B68">
        <v>4</v>
      </c>
      <c r="C68">
        <v>7</v>
      </c>
      <c r="D68" s="1">
        <v>1167820000000</v>
      </c>
      <c r="E68" s="1">
        <v>176040</v>
      </c>
      <c r="F68" s="1">
        <v>1277.28</v>
      </c>
      <c r="G68" s="1">
        <v>5656.69</v>
      </c>
      <c r="H68" s="1">
        <v>1367.78</v>
      </c>
      <c r="I68" s="1">
        <f t="shared" ref="I68:I131" si="12">G68</f>
        <v>5656.69</v>
      </c>
      <c r="J68" s="1">
        <f t="shared" si="8"/>
        <v>4598208</v>
      </c>
      <c r="K68">
        <f>J68/LN(2)/Notes!$F$9*(1-EXP(-Notes!$F$9*LN(2)/J68))</f>
        <v>0.82777842727450546</v>
      </c>
      <c r="L68">
        <f>EXP(-Notes!$F$10*LN(2)/J68)</f>
        <v>0.99891523994211751</v>
      </c>
      <c r="M68">
        <f t="shared" si="9"/>
        <v>0.82688048629982125</v>
      </c>
      <c r="N68" s="13">
        <f t="shared" si="10"/>
        <v>0.24179864903326859</v>
      </c>
      <c r="O68" s="1">
        <f t="shared" si="11"/>
        <v>6841.0007174228103</v>
      </c>
      <c r="P68">
        <f>O68/Notes!$C$3</f>
        <v>2.1114199745132132E-15</v>
      </c>
      <c r="R68" s="1">
        <f>O68*J68/Notes!$F$9</f>
        <v>12135.935272708066</v>
      </c>
      <c r="S68" s="1">
        <f>R68/Notes!$C$2</f>
        <v>9.7087482181664532E-9</v>
      </c>
      <c r="U68" s="1">
        <f t="shared" si="5"/>
        <v>98285410.049796224</v>
      </c>
      <c r="V68" s="14">
        <f t="shared" ref="V68:V131" si="13">U68/$U$117</f>
        <v>0.99277985705196692</v>
      </c>
      <c r="Y68" s="1">
        <f>Notes!$A$14*R68</f>
        <v>1.5776715854520484</v>
      </c>
      <c r="Z68">
        <f>Notes!$A$14*S68</f>
        <v>1.2621372683616389E-12</v>
      </c>
    </row>
    <row r="69" spans="1:26" x14ac:dyDescent="0.3">
      <c r="A69" t="s">
        <v>46</v>
      </c>
      <c r="B69">
        <v>38</v>
      </c>
      <c r="C69">
        <v>81</v>
      </c>
      <c r="D69" s="1">
        <v>333319000</v>
      </c>
      <c r="E69" s="1">
        <v>172675</v>
      </c>
      <c r="F69" s="1">
        <v>0.37166700000000003</v>
      </c>
      <c r="G69" s="1">
        <v>5548.57</v>
      </c>
      <c r="H69" s="1">
        <v>401.577</v>
      </c>
      <c r="I69" s="1">
        <f t="shared" si="12"/>
        <v>5548.57</v>
      </c>
      <c r="J69" s="12">
        <f t="shared" si="8"/>
        <v>1338.0011999999999</v>
      </c>
      <c r="K69">
        <f>J69/LN(2)/Notes!$F$9*(1-EXP(-Notes!$F$9*LN(2)/J69))</f>
        <v>7.4472519133621988E-4</v>
      </c>
      <c r="L69">
        <f>EXP(-Notes!$F$10*LN(2)/J69)</f>
        <v>2.3994356074756581E-2</v>
      </c>
      <c r="M69">
        <f t="shared" si="9"/>
        <v>1.7869201418762485E-5</v>
      </c>
      <c r="N69" s="13">
        <f t="shared" si="10"/>
        <v>7.2374864154187479E-2</v>
      </c>
      <c r="O69" s="1">
        <f t="shared" si="11"/>
        <v>310510238.81649554</v>
      </c>
      <c r="P69">
        <f>O69/Notes!$C$3</f>
        <v>9.5836493461881343E-11</v>
      </c>
      <c r="R69" s="1">
        <f>O69*J69/Notes!$F$9</f>
        <v>160286.67906973671</v>
      </c>
      <c r="S69" s="1">
        <f>R69/Notes!$C$2</f>
        <v>1.2822934325578937E-7</v>
      </c>
      <c r="U69" s="1">
        <f t="shared" ref="U69:U132" si="14">U68+R69</f>
        <v>98445696.728865966</v>
      </c>
      <c r="V69" s="14">
        <f t="shared" si="13"/>
        <v>0.99439891105249012</v>
      </c>
      <c r="Y69" s="1">
        <f>Notes!$A$14*R69</f>
        <v>20.837268279065771</v>
      </c>
      <c r="Z69">
        <f>Notes!$A$14*S69</f>
        <v>1.6669814623252618E-11</v>
      </c>
    </row>
    <row r="70" spans="1:26" x14ac:dyDescent="0.3">
      <c r="A70" t="s">
        <v>9</v>
      </c>
      <c r="B70">
        <v>21</v>
      </c>
      <c r="C70">
        <v>44</v>
      </c>
      <c r="D70" s="1">
        <v>3262790000</v>
      </c>
      <c r="E70" s="1">
        <v>158242</v>
      </c>
      <c r="F70" s="1">
        <v>3.97</v>
      </c>
      <c r="G70" s="1">
        <v>5084.79</v>
      </c>
      <c r="H70" s="1">
        <v>1876.42</v>
      </c>
      <c r="I70" s="1">
        <f t="shared" si="12"/>
        <v>5084.79</v>
      </c>
      <c r="J70" s="1">
        <f t="shared" si="8"/>
        <v>14292.000000000002</v>
      </c>
      <c r="K70">
        <f>J70/LN(2)/Notes!$F$9*(1-EXP(-Notes!$F$9*LN(2)/J70))</f>
        <v>7.9548601560127576E-3</v>
      </c>
      <c r="L70">
        <f>EXP(-Notes!$F$10*LN(2)/J70)</f>
        <v>0.70525733097990351</v>
      </c>
      <c r="M70">
        <f t="shared" si="9"/>
        <v>5.6102234419479358E-3</v>
      </c>
      <c r="N70" s="13">
        <f t="shared" si="10"/>
        <v>0.36902605613997824</v>
      </c>
      <c r="O70" s="1">
        <f t="shared" si="11"/>
        <v>906343.5801826996</v>
      </c>
      <c r="P70">
        <f>O70/Notes!$C$3</f>
        <v>2.7973567289589492E-13</v>
      </c>
      <c r="R70" s="1">
        <f>O70*J70/Notes!$F$9</f>
        <v>4997.4777962851631</v>
      </c>
      <c r="S70" s="1">
        <f>R70/Notes!$C$2</f>
        <v>3.9979822370281302E-9</v>
      </c>
      <c r="U70" s="1">
        <f t="shared" si="14"/>
        <v>98450694.206662253</v>
      </c>
      <c r="V70" s="14">
        <f t="shared" si="13"/>
        <v>0.99444939052131165</v>
      </c>
      <c r="Y70" s="1">
        <f>Notes!$A$14*R70</f>
        <v>0.6496721135170711</v>
      </c>
      <c r="Z70">
        <f>Notes!$A$14*S70</f>
        <v>5.197376908136569E-13</v>
      </c>
    </row>
    <row r="71" spans="1:26" x14ac:dyDescent="0.3">
      <c r="A71" t="s">
        <v>9</v>
      </c>
      <c r="B71">
        <v>21</v>
      </c>
      <c r="C71">
        <v>47</v>
      </c>
      <c r="D71" s="1">
        <v>65457300000</v>
      </c>
      <c r="E71" s="1">
        <v>156794</v>
      </c>
      <c r="F71" s="1">
        <v>80.380700000000004</v>
      </c>
      <c r="G71" s="1">
        <v>5038.26</v>
      </c>
      <c r="H71" s="1">
        <v>2488.69</v>
      </c>
      <c r="I71" s="1">
        <f t="shared" si="12"/>
        <v>5038.26</v>
      </c>
      <c r="J71" s="1">
        <f t="shared" si="8"/>
        <v>289370.52</v>
      </c>
      <c r="K71">
        <f>J71/LN(2)/Notes!$F$9*(1-EXP(-Notes!$F$9*LN(2)/J71))</f>
        <v>0.16073826613392883</v>
      </c>
      <c r="L71">
        <f>EXP(-Notes!$F$10*LN(2)/J71)</f>
        <v>0.98290126419467572</v>
      </c>
      <c r="M71">
        <f t="shared" si="9"/>
        <v>0.15798984498749888</v>
      </c>
      <c r="N71" s="13">
        <f t="shared" si="10"/>
        <v>0.49395823161170721</v>
      </c>
      <c r="O71" s="1">
        <f t="shared" si="11"/>
        <v>31889.77114572559</v>
      </c>
      <c r="P71">
        <f>O71/Notes!$C$3</f>
        <v>9.8425219585572816E-15</v>
      </c>
      <c r="R71" s="1">
        <f>O71*J71/Notes!$F$9</f>
        <v>3560.1696215739235</v>
      </c>
      <c r="S71" s="1">
        <f>R71/Notes!$C$2</f>
        <v>2.8481356972591386E-9</v>
      </c>
      <c r="U71" s="1">
        <f t="shared" si="14"/>
        <v>98454254.376283824</v>
      </c>
      <c r="V71" s="14">
        <f t="shared" si="13"/>
        <v>0.9944853517559058</v>
      </c>
      <c r="Y71" s="1">
        <f>Notes!$A$14*R71</f>
        <v>0.46282205080461003</v>
      </c>
      <c r="Z71">
        <f>Notes!$A$14*S71</f>
        <v>3.7025764064368798E-13</v>
      </c>
    </row>
    <row r="72" spans="1:26" x14ac:dyDescent="0.3">
      <c r="A72" t="s">
        <v>59</v>
      </c>
      <c r="B72">
        <v>32</v>
      </c>
      <c r="C72">
        <v>66</v>
      </c>
      <c r="D72" s="1">
        <v>1629530000</v>
      </c>
      <c r="E72" s="1">
        <v>138828</v>
      </c>
      <c r="F72" s="1">
        <v>2.2599999999999998</v>
      </c>
      <c r="G72" s="1">
        <v>4460.96</v>
      </c>
      <c r="H72" s="1">
        <v>1726.31</v>
      </c>
      <c r="I72" s="1">
        <f t="shared" si="12"/>
        <v>4460.96</v>
      </c>
      <c r="J72" s="1">
        <f t="shared" si="8"/>
        <v>8136</v>
      </c>
      <c r="K72">
        <f>J72/LN(2)/Notes!$F$9*(1-EXP(-Notes!$F$9*LN(2)/J72))</f>
        <v>4.5284594339014689E-3</v>
      </c>
      <c r="L72">
        <f>EXP(-Notes!$F$10*LN(2)/J72)</f>
        <v>0.54150413056409097</v>
      </c>
      <c r="M72">
        <f t="shared" si="9"/>
        <v>2.4521794885495707E-3</v>
      </c>
      <c r="N72" s="13">
        <f t="shared" si="10"/>
        <v>0.38698172590653129</v>
      </c>
      <c r="O72" s="1">
        <f t="shared" si="11"/>
        <v>1819181.6793307387</v>
      </c>
      <c r="P72">
        <f>O72/Notes!$C$3</f>
        <v>5.6147582695393173E-13</v>
      </c>
      <c r="R72" s="1">
        <f>O72*J72/Notes!$F$9</f>
        <v>5710.2091601214861</v>
      </c>
      <c r="S72" s="1">
        <f>R72/Notes!$C$2</f>
        <v>4.5681673280971891E-9</v>
      </c>
      <c r="U72" s="1">
        <f t="shared" si="14"/>
        <v>98459964.585443944</v>
      </c>
      <c r="V72" s="14">
        <f t="shared" si="13"/>
        <v>0.99454303051647519</v>
      </c>
      <c r="Y72" s="1">
        <f>Notes!$A$14*R72</f>
        <v>0.74232719081579313</v>
      </c>
      <c r="Z72">
        <f>Notes!$A$14*S72</f>
        <v>5.9386175265263449E-13</v>
      </c>
    </row>
    <row r="73" spans="1:26" x14ac:dyDescent="0.3">
      <c r="A73" t="s">
        <v>17</v>
      </c>
      <c r="B73">
        <v>25</v>
      </c>
      <c r="C73">
        <v>52</v>
      </c>
      <c r="D73" s="1">
        <v>86315100000</v>
      </c>
      <c r="E73" s="1">
        <v>123853</v>
      </c>
      <c r="F73" s="1">
        <v>134.185</v>
      </c>
      <c r="G73" s="1">
        <v>3979.77</v>
      </c>
      <c r="H73" s="1">
        <v>2420.44</v>
      </c>
      <c r="I73" s="1">
        <f t="shared" si="12"/>
        <v>3979.77</v>
      </c>
      <c r="J73" s="1">
        <f t="shared" si="8"/>
        <v>483066</v>
      </c>
      <c r="K73">
        <f>J73/LN(2)/Notes!$F$9*(1-EXP(-Notes!$F$9*LN(2)/J73))</f>
        <v>0.26235146155401434</v>
      </c>
      <c r="L73">
        <f>EXP(-Notes!$F$10*LN(2)/J73)</f>
        <v>0.98972196665512724</v>
      </c>
      <c r="M73">
        <f t="shared" si="9"/>
        <v>0.25965500448408607</v>
      </c>
      <c r="N73" s="13">
        <f t="shared" si="10"/>
        <v>0.60818590019021201</v>
      </c>
      <c r="O73" s="1">
        <f t="shared" si="11"/>
        <v>15327.145370864266</v>
      </c>
      <c r="P73">
        <f>O73/Notes!$C$3</f>
        <v>4.7306004231062549E-15</v>
      </c>
      <c r="R73" s="1">
        <f>O73*J73/Notes!$F$9</f>
        <v>2856.4902799853076</v>
      </c>
      <c r="S73" s="1">
        <f>R73/Notes!$C$2</f>
        <v>2.285192223988246E-9</v>
      </c>
      <c r="U73" s="1">
        <f t="shared" si="14"/>
        <v>98462821.075723931</v>
      </c>
      <c r="V73" s="14">
        <f t="shared" si="13"/>
        <v>0.99457188389369966</v>
      </c>
      <c r="Y73" s="1">
        <f>Notes!$A$14*R73</f>
        <v>0.37134373639808993</v>
      </c>
      <c r="Z73">
        <f>Notes!$A$14*S73</f>
        <v>2.9707498911847193E-13</v>
      </c>
    </row>
    <row r="74" spans="1:26" x14ac:dyDescent="0.3">
      <c r="A74" t="s">
        <v>50</v>
      </c>
      <c r="B74">
        <v>37</v>
      </c>
      <c r="C74">
        <v>79</v>
      </c>
      <c r="D74" s="1">
        <v>245345000</v>
      </c>
      <c r="E74" s="1">
        <v>123770</v>
      </c>
      <c r="F74" s="1">
        <v>0.38166699999999998</v>
      </c>
      <c r="G74" s="1">
        <v>3977.1</v>
      </c>
      <c r="H74" s="1">
        <v>332.53800000000001</v>
      </c>
      <c r="I74" s="1">
        <f t="shared" si="12"/>
        <v>3977.1</v>
      </c>
      <c r="J74" s="12">
        <f t="shared" si="8"/>
        <v>1374.0011999999999</v>
      </c>
      <c r="K74">
        <f>J74/LN(2)/Notes!$F$9*(1-EXP(-Notes!$F$9*LN(2)/J74))</f>
        <v>7.6476262245967776E-4</v>
      </c>
      <c r="L74">
        <f>EXP(-Notes!$F$10*LN(2)/J74)</f>
        <v>2.6457671428063771E-2</v>
      </c>
      <c r="M74">
        <f t="shared" si="9"/>
        <v>2.0233838185502536E-5</v>
      </c>
      <c r="N74" s="13">
        <f t="shared" si="10"/>
        <v>8.3613185486912572E-2</v>
      </c>
      <c r="O74" s="1">
        <f t="shared" si="11"/>
        <v>196556874.85182995</v>
      </c>
      <c r="P74">
        <f>O74/Notes!$C$3</f>
        <v>6.0665702114762324E-11</v>
      </c>
      <c r="R74" s="1">
        <f>O74*J74/Notes!$F$9</f>
        <v>104193.43438065746</v>
      </c>
      <c r="S74" s="1">
        <f>R74/Notes!$C$2</f>
        <v>8.3354747504525967E-8</v>
      </c>
      <c r="U74" s="1">
        <f t="shared" si="14"/>
        <v>98567014.510104582</v>
      </c>
      <c r="V74" s="14">
        <f t="shared" si="13"/>
        <v>0.99562434064020733</v>
      </c>
      <c r="Y74" s="1">
        <f>Notes!$A$14*R74</f>
        <v>13.545146469485468</v>
      </c>
      <c r="Z74">
        <f>Notes!$A$14*S74</f>
        <v>1.0836117175588374E-11</v>
      </c>
    </row>
    <row r="75" spans="1:26" x14ac:dyDescent="0.3">
      <c r="A75" t="s">
        <v>56</v>
      </c>
      <c r="B75">
        <v>33</v>
      </c>
      <c r="C75">
        <v>77</v>
      </c>
      <c r="D75" s="1">
        <v>24957200000</v>
      </c>
      <c r="E75" s="1">
        <v>123752</v>
      </c>
      <c r="F75" s="1">
        <v>38.829900000000002</v>
      </c>
      <c r="G75" s="1">
        <v>3976.52</v>
      </c>
      <c r="H75" s="1">
        <v>1964.23</v>
      </c>
      <c r="I75" s="1">
        <f t="shared" si="12"/>
        <v>3976.52</v>
      </c>
      <c r="J75" s="1">
        <f t="shared" si="8"/>
        <v>139787.64000000001</v>
      </c>
      <c r="K75">
        <f>J75/LN(2)/Notes!$F$9*(1-EXP(-Notes!$F$9*LN(2)/J75))</f>
        <v>7.7804940886540996E-2</v>
      </c>
      <c r="L75">
        <f>EXP(-Notes!$F$10*LN(2)/J75)</f>
        <v>0.96492806573585366</v>
      </c>
      <c r="M75">
        <f t="shared" si="9"/>
        <v>7.5076171114342435E-2</v>
      </c>
      <c r="N75" s="13">
        <f t="shared" si="10"/>
        <v>0.49395702775290956</v>
      </c>
      <c r="O75" s="1">
        <f t="shared" si="11"/>
        <v>52966.473129585742</v>
      </c>
      <c r="P75">
        <f>O75/Notes!$C$3</f>
        <v>1.634767689184745E-14</v>
      </c>
      <c r="R75" s="1">
        <f>O75*J75/Notes!$F$9</f>
        <v>2856.5039652423634</v>
      </c>
      <c r="S75" s="1">
        <f>R75/Notes!$C$2</f>
        <v>2.2852031721938908E-9</v>
      </c>
      <c r="U75" s="1">
        <f t="shared" si="14"/>
        <v>98569871.014069825</v>
      </c>
      <c r="V75" s="14">
        <f t="shared" si="13"/>
        <v>0.99565319415566655</v>
      </c>
      <c r="Y75" s="1">
        <f>Notes!$A$14*R75</f>
        <v>0.37134551548150718</v>
      </c>
      <c r="Z75">
        <f>Notes!$A$14*S75</f>
        <v>2.970764123852058E-13</v>
      </c>
    </row>
    <row r="76" spans="1:26" x14ac:dyDescent="0.3">
      <c r="A76" t="s">
        <v>2</v>
      </c>
      <c r="B76">
        <v>19</v>
      </c>
      <c r="C76">
        <v>42</v>
      </c>
      <c r="D76" s="1">
        <v>7362900000</v>
      </c>
      <c r="E76" s="1">
        <v>114697</v>
      </c>
      <c r="F76" s="1">
        <v>12.36</v>
      </c>
      <c r="G76" s="1">
        <v>3685.56</v>
      </c>
      <c r="H76" s="1">
        <v>1820.51</v>
      </c>
      <c r="I76" s="1">
        <f t="shared" si="12"/>
        <v>3685.56</v>
      </c>
      <c r="J76" s="1">
        <f t="shared" si="8"/>
        <v>44495.999999999993</v>
      </c>
      <c r="K76">
        <f>J76/LN(2)/Notes!$F$9*(1-EXP(-Notes!$F$9*LN(2)/J76))</f>
        <v>2.4766264868593867E-2</v>
      </c>
      <c r="L76">
        <f>EXP(-Notes!$F$10*LN(2)/J76)</f>
        <v>0.89390145610497251</v>
      </c>
      <c r="M76">
        <f t="shared" si="9"/>
        <v>2.2138600228317484E-2</v>
      </c>
      <c r="N76" s="13">
        <f t="shared" si="10"/>
        <v>0.49395749899608199</v>
      </c>
      <c r="O76" s="1">
        <f t="shared" si="11"/>
        <v>166476.64992323227</v>
      </c>
      <c r="P76">
        <f>O76/Notes!$C$3</f>
        <v>5.1381682075071687E-14</v>
      </c>
      <c r="R76" s="1">
        <f>O76*J76/Notes!$F$9</f>
        <v>2857.8491570154865</v>
      </c>
      <c r="S76" s="1">
        <f>R76/Notes!$C$2</f>
        <v>2.2862793256123894E-9</v>
      </c>
      <c r="U76" s="1">
        <f t="shared" si="14"/>
        <v>98572728.863226846</v>
      </c>
      <c r="V76" s="14">
        <f t="shared" si="13"/>
        <v>0.99568206125889314</v>
      </c>
      <c r="Y76" s="1">
        <f>Notes!$A$14*R76</f>
        <v>0.37152039041201323</v>
      </c>
      <c r="Z76">
        <f>Notes!$A$14*S76</f>
        <v>2.972163123296106E-13</v>
      </c>
    </row>
    <row r="77" spans="1:26" x14ac:dyDescent="0.3">
      <c r="A77" t="s">
        <v>17</v>
      </c>
      <c r="B77">
        <v>25</v>
      </c>
      <c r="C77">
        <v>56</v>
      </c>
      <c r="D77" s="1">
        <v>1514660000</v>
      </c>
      <c r="E77" s="1">
        <v>113085</v>
      </c>
      <c r="F77" s="1">
        <v>2.5788899999999999</v>
      </c>
      <c r="G77" s="1">
        <v>3633.76</v>
      </c>
      <c r="H77" s="1">
        <v>1599.48</v>
      </c>
      <c r="I77" s="1">
        <f t="shared" si="12"/>
        <v>3633.76</v>
      </c>
      <c r="J77" s="1">
        <f t="shared" si="8"/>
        <v>9284.003999999999</v>
      </c>
      <c r="K77">
        <f>J77/LN(2)/Notes!$F$9*(1-EXP(-Notes!$F$9*LN(2)/J77))</f>
        <v>5.1674330749974145E-3</v>
      </c>
      <c r="L77">
        <f>EXP(-Notes!$F$10*LN(2)/J77)</f>
        <v>0.58417500829797075</v>
      </c>
      <c r="M77">
        <f t="shared" si="9"/>
        <v>3.0186852594658231E-3</v>
      </c>
      <c r="N77" s="13">
        <f t="shared" si="10"/>
        <v>0.44017216326890052</v>
      </c>
      <c r="O77" s="1">
        <f t="shared" si="11"/>
        <v>1203755.8366197536</v>
      </c>
      <c r="P77">
        <f>O77/Notes!$C$3</f>
        <v>3.7152957920362766E-13</v>
      </c>
      <c r="R77" s="1">
        <f>O77*J77/Notes!$F$9</f>
        <v>4311.6026243059941</v>
      </c>
      <c r="S77" s="1">
        <f>R77/Notes!$C$2</f>
        <v>3.4492820994447953E-9</v>
      </c>
      <c r="U77" s="1">
        <f t="shared" si="14"/>
        <v>98577040.465851158</v>
      </c>
      <c r="V77" s="14">
        <f t="shared" si="13"/>
        <v>0.99572561271006843</v>
      </c>
      <c r="Y77" s="1">
        <f>Notes!$A$14*R77</f>
        <v>0.56050834115977921</v>
      </c>
      <c r="Z77">
        <f>Notes!$A$14*S77</f>
        <v>4.4840667292782336E-13</v>
      </c>
    </row>
    <row r="78" spans="1:26" x14ac:dyDescent="0.3">
      <c r="A78" t="s">
        <v>62</v>
      </c>
      <c r="B78">
        <v>30</v>
      </c>
      <c r="C78">
        <v>63</v>
      </c>
      <c r="D78" s="1">
        <v>331623000</v>
      </c>
      <c r="E78" s="1">
        <v>99585.600000000006</v>
      </c>
      <c r="F78" s="1">
        <v>0.64116700000000004</v>
      </c>
      <c r="G78" s="1">
        <v>3199.98</v>
      </c>
      <c r="H78" s="1">
        <v>644.80399999999997</v>
      </c>
      <c r="I78" s="1">
        <f t="shared" si="12"/>
        <v>3199.98</v>
      </c>
      <c r="J78" s="12">
        <f t="shared" si="8"/>
        <v>2308.2012000000004</v>
      </c>
      <c r="K78">
        <f>J78/LN(2)/Notes!$F$9*(1-EXP(-Notes!$F$9*LN(2)/J78))</f>
        <v>1.2847339601134086E-3</v>
      </c>
      <c r="L78">
        <f>EXP(-Notes!$F$10*LN(2)/J78)</f>
        <v>0.11507831208746973</v>
      </c>
      <c r="M78">
        <f t="shared" si="9"/>
        <v>1.4784501561130171E-4</v>
      </c>
      <c r="N78" s="13">
        <f t="shared" si="10"/>
        <v>0.20150250939068368</v>
      </c>
      <c r="O78" s="1">
        <f t="shared" si="11"/>
        <v>21644152.065383419</v>
      </c>
      <c r="P78">
        <f>O78/Notes!$C$3</f>
        <v>6.6802938473405616E-12</v>
      </c>
      <c r="R78" s="1">
        <f>O78*J78/Notes!$F$9</f>
        <v>19274.327843480132</v>
      </c>
      <c r="S78" s="1">
        <f>R78/Notes!$C$2</f>
        <v>1.5419462274784105E-8</v>
      </c>
      <c r="U78" s="1">
        <f t="shared" si="14"/>
        <v>98596314.793694645</v>
      </c>
      <c r="V78" s="14">
        <f t="shared" si="13"/>
        <v>0.99592030248580976</v>
      </c>
      <c r="Y78" s="1">
        <f>Notes!$A$14*R78</f>
        <v>2.505662619652417</v>
      </c>
      <c r="Z78">
        <f>Notes!$A$14*S78</f>
        <v>2.0045300957219335E-12</v>
      </c>
    </row>
    <row r="79" spans="1:26" x14ac:dyDescent="0.3">
      <c r="A79" t="s">
        <v>1</v>
      </c>
      <c r="B79">
        <v>15</v>
      </c>
      <c r="C79">
        <v>32</v>
      </c>
      <c r="D79" s="1">
        <v>174235000000</v>
      </c>
      <c r="E79" s="1">
        <v>98009.2</v>
      </c>
      <c r="F79" s="1">
        <v>342.28800000000001</v>
      </c>
      <c r="G79" s="1">
        <v>3149.33</v>
      </c>
      <c r="H79" s="1">
        <v>1555.63</v>
      </c>
      <c r="I79" s="1">
        <f t="shared" si="12"/>
        <v>3149.33</v>
      </c>
      <c r="J79" s="1">
        <f t="shared" si="8"/>
        <v>1232236.7999999998</v>
      </c>
      <c r="K79">
        <f>J79/LN(2)/Notes!$F$9*(1-EXP(-Notes!$F$9*LN(2)/J79))</f>
        <v>0.52626210891698311</v>
      </c>
      <c r="L79">
        <f>EXP(-Notes!$F$10*LN(2)/J79)</f>
        <v>0.99595810883081781</v>
      </c>
      <c r="M79">
        <f t="shared" si="9"/>
        <v>0.52413501474627633</v>
      </c>
      <c r="N79" s="13">
        <f t="shared" si="10"/>
        <v>0.49395585727757974</v>
      </c>
      <c r="O79" s="1">
        <f t="shared" si="11"/>
        <v>6008.6235633857241</v>
      </c>
      <c r="P79">
        <f>O79/Notes!$C$3</f>
        <v>1.8545134454894211E-15</v>
      </c>
      <c r="R79" s="1">
        <f>O79*J79/Notes!$F$9</f>
        <v>2856.4996420335729</v>
      </c>
      <c r="S79" s="1">
        <f>R79/Notes!$C$2</f>
        <v>2.2851997136268583E-9</v>
      </c>
      <c r="U79" s="1">
        <f t="shared" si="14"/>
        <v>98599171.293336675</v>
      </c>
      <c r="V79" s="14">
        <f t="shared" si="13"/>
        <v>0.99594915595760014</v>
      </c>
      <c r="Y79" s="1">
        <f>Notes!$A$14*R79</f>
        <v>0.37134495346436441</v>
      </c>
      <c r="Z79">
        <f>Notes!$A$14*S79</f>
        <v>2.9707596277149157E-13</v>
      </c>
    </row>
    <row r="80" spans="1:26" x14ac:dyDescent="0.3">
      <c r="A80" t="s">
        <v>2</v>
      </c>
      <c r="B80">
        <v>19</v>
      </c>
      <c r="C80">
        <v>43</v>
      </c>
      <c r="D80" s="1">
        <v>10464800000</v>
      </c>
      <c r="E80" s="1">
        <v>90354.8</v>
      </c>
      <c r="F80" s="1">
        <v>22.299900000000001</v>
      </c>
      <c r="G80" s="1">
        <v>2903.37</v>
      </c>
      <c r="H80" s="1">
        <v>1663.06</v>
      </c>
      <c r="I80" s="1">
        <f t="shared" si="12"/>
        <v>2903.37</v>
      </c>
      <c r="J80" s="1">
        <f t="shared" si="8"/>
        <v>80279.640000000014</v>
      </c>
      <c r="K80">
        <f>J80/LN(2)/Notes!$F$9*(1-EXP(-Notes!$F$9*LN(2)/J80))</f>
        <v>4.4683271022473686E-2</v>
      </c>
      <c r="L80">
        <f>EXP(-Notes!$F$10*LN(2)/J80)</f>
        <v>0.93972693068825519</v>
      </c>
      <c r="M80">
        <f t="shared" si="9"/>
        <v>4.1990073131060651E-2</v>
      </c>
      <c r="N80" s="13">
        <f t="shared" si="10"/>
        <v>0.5728033285457933</v>
      </c>
      <c r="O80" s="1">
        <f t="shared" si="11"/>
        <v>69144.199652568263</v>
      </c>
      <c r="P80">
        <f>O80/Notes!$C$3</f>
        <v>2.1340802361903784E-14</v>
      </c>
      <c r="R80" s="1">
        <f>O80*J80/Notes!$F$9</f>
        <v>2141.5399136559822</v>
      </c>
      <c r="S80" s="1">
        <f>R80/Notes!$C$2</f>
        <v>1.7132319309247859E-9</v>
      </c>
      <c r="U80" s="1">
        <f t="shared" si="14"/>
        <v>98601312.833250329</v>
      </c>
      <c r="V80" s="14">
        <f t="shared" si="13"/>
        <v>0.99597078762895674</v>
      </c>
      <c r="Y80" s="1">
        <f>Notes!$A$14*R80</f>
        <v>0.27840018877527767</v>
      </c>
      <c r="Z80">
        <f>Notes!$A$14*S80</f>
        <v>2.2272015102022214E-13</v>
      </c>
    </row>
    <row r="81" spans="1:26" x14ac:dyDescent="0.3">
      <c r="A81" t="s">
        <v>51</v>
      </c>
      <c r="B81">
        <v>35</v>
      </c>
      <c r="C81">
        <v>74</v>
      </c>
      <c r="D81" s="1">
        <v>175433000</v>
      </c>
      <c r="E81" s="1">
        <v>79790.5</v>
      </c>
      <c r="F81" s="1">
        <v>0.42333399999999999</v>
      </c>
      <c r="G81" s="1">
        <v>2563.91</v>
      </c>
      <c r="H81" s="1">
        <v>302.32600000000002</v>
      </c>
      <c r="I81" s="1">
        <f t="shared" si="12"/>
        <v>2563.91</v>
      </c>
      <c r="J81" s="12">
        <f t="shared" si="8"/>
        <v>1524.0024000000001</v>
      </c>
      <c r="K81">
        <f>J81/LN(2)/Notes!$F$9*(1-EXP(-Notes!$F$9*LN(2)/J81))</f>
        <v>8.4825258672178961E-4</v>
      </c>
      <c r="L81">
        <f>EXP(-Notes!$F$10*LN(2)/J81)</f>
        <v>3.7827991586543194E-2</v>
      </c>
      <c r="M81">
        <f t="shared" si="9"/>
        <v>3.2087691713775355E-5</v>
      </c>
      <c r="N81" s="13">
        <f t="shared" si="10"/>
        <v>0.1179159954912614</v>
      </c>
      <c r="O81" s="1">
        <f t="shared" si="11"/>
        <v>79903223.418819636</v>
      </c>
      <c r="P81">
        <f>O81/Notes!$C$3</f>
        <v>2.4661488709512233E-11</v>
      </c>
      <c r="R81" s="1">
        <f>O81*J81/Notes!$F$9</f>
        <v>46980.209976086931</v>
      </c>
      <c r="S81" s="1">
        <f>R81/Notes!$C$2</f>
        <v>3.7584167980869544E-8</v>
      </c>
      <c r="U81" s="1">
        <f t="shared" si="14"/>
        <v>98648293.043226421</v>
      </c>
      <c r="V81" s="14">
        <f t="shared" si="13"/>
        <v>0.9964453342185341</v>
      </c>
      <c r="Y81" s="1">
        <f>Notes!$A$14*R81</f>
        <v>6.1074272968913004</v>
      </c>
      <c r="Z81">
        <f>Notes!$A$14*S81</f>
        <v>4.8859418375130401E-12</v>
      </c>
    </row>
    <row r="82" spans="1:26" x14ac:dyDescent="0.3">
      <c r="A82" t="s">
        <v>22</v>
      </c>
      <c r="B82">
        <v>27</v>
      </c>
      <c r="C82">
        <v>61</v>
      </c>
      <c r="D82" s="1">
        <v>592758000</v>
      </c>
      <c r="E82" s="1">
        <v>69169.5</v>
      </c>
      <c r="F82" s="1">
        <v>1.65001</v>
      </c>
      <c r="G82" s="1">
        <v>2222.62</v>
      </c>
      <c r="H82" s="1">
        <v>978.33600000000001</v>
      </c>
      <c r="I82" s="1">
        <f t="shared" si="12"/>
        <v>2222.62</v>
      </c>
      <c r="J82" s="12">
        <f t="shared" si="8"/>
        <v>5940.0359999999991</v>
      </c>
      <c r="K82">
        <f>J82/LN(2)/Notes!$F$9*(1-EXP(-Notes!$F$9*LN(2)/J82))</f>
        <v>3.306196172801664E-3</v>
      </c>
      <c r="L82">
        <f>EXP(-Notes!$F$10*LN(2)/J82)</f>
        <v>0.43163571071420187</v>
      </c>
      <c r="M82">
        <f t="shared" si="9"/>
        <v>1.4270723348078205E-3</v>
      </c>
      <c r="N82" s="13">
        <f t="shared" si="10"/>
        <v>0.44017240913876421</v>
      </c>
      <c r="O82" s="1">
        <f t="shared" si="11"/>
        <v>1557468.3537673044</v>
      </c>
      <c r="P82">
        <f>O82/Notes!$C$3</f>
        <v>4.8070010918743965E-13</v>
      </c>
      <c r="R82" s="1">
        <f>O82*J82/Notes!$F$9</f>
        <v>3569.2199422216527</v>
      </c>
      <c r="S82" s="1">
        <f>R82/Notes!$C$2</f>
        <v>2.855375953777322E-9</v>
      </c>
      <c r="U82" s="1">
        <f t="shared" si="14"/>
        <v>98651862.263168648</v>
      </c>
      <c r="V82" s="14">
        <f t="shared" si="13"/>
        <v>0.99648138687031862</v>
      </c>
      <c r="Y82" s="1">
        <f>Notes!$A$14*R82</f>
        <v>0.46399859248881481</v>
      </c>
      <c r="Z82">
        <f>Notes!$A$14*S82</f>
        <v>3.7119887399105183E-13</v>
      </c>
    </row>
    <row r="83" spans="1:26" x14ac:dyDescent="0.3">
      <c r="A83" t="s">
        <v>9</v>
      </c>
      <c r="B83">
        <v>21</v>
      </c>
      <c r="C83">
        <v>43</v>
      </c>
      <c r="D83" s="1">
        <v>1360680000</v>
      </c>
      <c r="E83" s="1">
        <v>67331.399999999994</v>
      </c>
      <c r="F83" s="1">
        <v>3.891</v>
      </c>
      <c r="G83" s="1">
        <v>2163.56</v>
      </c>
      <c r="H83" s="1">
        <v>1239.29</v>
      </c>
      <c r="I83" s="1">
        <f t="shared" si="12"/>
        <v>2163.56</v>
      </c>
      <c r="J83" s="1">
        <f t="shared" si="8"/>
        <v>14007.6</v>
      </c>
      <c r="K83">
        <f>J83/LN(2)/Notes!$F$9*(1-EXP(-Notes!$F$9*LN(2)/J83))</f>
        <v>7.7965644501374401E-3</v>
      </c>
      <c r="L83">
        <f>EXP(-Notes!$F$10*LN(2)/J83)</f>
        <v>0.7002749169939958</v>
      </c>
      <c r="M83">
        <f t="shared" si="9"/>
        <v>5.4597385231583339E-3</v>
      </c>
      <c r="N83" s="13">
        <f t="shared" si="10"/>
        <v>0.57280130895376136</v>
      </c>
      <c r="O83" s="1">
        <f t="shared" si="11"/>
        <v>396275.38769904862</v>
      </c>
      <c r="P83">
        <f>O83/Notes!$C$3</f>
        <v>1.2230721842563228E-13</v>
      </c>
      <c r="R83" s="1">
        <f>O83*J83/Notes!$F$9</f>
        <v>2141.5382410236084</v>
      </c>
      <c r="S83" s="1">
        <f>R83/Notes!$C$2</f>
        <v>1.7132305928188868E-9</v>
      </c>
      <c r="U83" s="1">
        <f t="shared" si="14"/>
        <v>98654003.801409677</v>
      </c>
      <c r="V83" s="14">
        <f t="shared" si="13"/>
        <v>0.99650301852478007</v>
      </c>
      <c r="Y83" s="1">
        <f>Notes!$A$14*R83</f>
        <v>0.2783999713330691</v>
      </c>
      <c r="Z83">
        <f>Notes!$A$14*S83</f>
        <v>2.2271997706645527E-13</v>
      </c>
    </row>
    <row r="84" spans="1:26" x14ac:dyDescent="0.3">
      <c r="A84" t="s">
        <v>18</v>
      </c>
      <c r="B84">
        <v>24</v>
      </c>
      <c r="C84">
        <v>48</v>
      </c>
      <c r="D84" s="1">
        <v>6730680000</v>
      </c>
      <c r="E84" s="1">
        <v>60108.1</v>
      </c>
      <c r="F84" s="1">
        <v>21.56</v>
      </c>
      <c r="G84" s="1">
        <v>1931.45</v>
      </c>
      <c r="H84" s="1">
        <v>1360.45</v>
      </c>
      <c r="I84" s="1">
        <f t="shared" si="12"/>
        <v>1931.45</v>
      </c>
      <c r="J84" s="1">
        <f t="shared" si="8"/>
        <v>77616</v>
      </c>
      <c r="K84">
        <f>J84/LN(2)/Notes!$F$9*(1-EXP(-Notes!$F$9*LN(2)/J84))</f>
        <v>4.3200701498350869E-2</v>
      </c>
      <c r="L84">
        <f>EXP(-Notes!$F$10*LN(2)/J84)</f>
        <v>0.93772423344208555</v>
      </c>
      <c r="M84">
        <f t="shared" si="9"/>
        <v>4.0510344696701422E-2</v>
      </c>
      <c r="N84" s="13">
        <f t="shared" si="10"/>
        <v>0.70436718527531128</v>
      </c>
      <c r="O84" s="1">
        <f t="shared" si="11"/>
        <v>47677.945336201235</v>
      </c>
      <c r="P84">
        <f>O84/Notes!$C$3</f>
        <v>1.4715415227222603E-14</v>
      </c>
      <c r="R84" s="1">
        <f>O84*J84/Notes!$F$9</f>
        <v>1427.6895853451372</v>
      </c>
      <c r="S84" s="1">
        <f>R84/Notes!$C$2</f>
        <v>1.1421516682761097E-9</v>
      </c>
      <c r="U84" s="1">
        <f t="shared" si="14"/>
        <v>98655431.49099502</v>
      </c>
      <c r="V84" s="14">
        <f t="shared" si="13"/>
        <v>0.99651743960174088</v>
      </c>
      <c r="Y84" s="1">
        <f>Notes!$A$14*R84</f>
        <v>0.18559964609486782</v>
      </c>
      <c r="Z84">
        <f>Notes!$A$14*S84</f>
        <v>1.4847971687589424E-13</v>
      </c>
    </row>
    <row r="85" spans="1:26" x14ac:dyDescent="0.3">
      <c r="A85" t="s">
        <v>1</v>
      </c>
      <c r="B85">
        <v>15</v>
      </c>
      <c r="C85">
        <v>33</v>
      </c>
      <c r="D85" s="1">
        <v>169636000000</v>
      </c>
      <c r="E85" s="1">
        <v>53706</v>
      </c>
      <c r="F85" s="1">
        <v>608.16</v>
      </c>
      <c r="G85" s="1">
        <v>1725.74</v>
      </c>
      <c r="H85" s="1">
        <v>988.50599999999997</v>
      </c>
      <c r="I85" s="1">
        <f t="shared" si="12"/>
        <v>1725.74</v>
      </c>
      <c r="J85" s="1">
        <f t="shared" si="8"/>
        <v>2189376</v>
      </c>
      <c r="K85">
        <f>J85/LN(2)/Notes!$F$9*(1-EXP(-Notes!$F$9*LN(2)/J85))</f>
        <v>0.68221861474215417</v>
      </c>
      <c r="L85">
        <f>EXP(-Notes!$F$10*LN(2)/J85)</f>
        <v>0.99772310651928253</v>
      </c>
      <c r="M85">
        <f t="shared" si="9"/>
        <v>0.68066527562582368</v>
      </c>
      <c r="N85" s="13">
        <f t="shared" si="10"/>
        <v>0.57280123309420883</v>
      </c>
      <c r="O85" s="1">
        <f t="shared" si="11"/>
        <v>2535.372468374127</v>
      </c>
      <c r="P85">
        <f>O85/Notes!$C$3</f>
        <v>7.8252236678213797E-16</v>
      </c>
      <c r="R85" s="1">
        <f>O85*J85/Notes!$F$9</f>
        <v>2141.5446116200128</v>
      </c>
      <c r="S85" s="1">
        <f>R85/Notes!$C$2</f>
        <v>1.7132356892960102E-9</v>
      </c>
      <c r="U85" s="1">
        <f t="shared" si="14"/>
        <v>98657573.035606638</v>
      </c>
      <c r="V85" s="14">
        <f t="shared" si="13"/>
        <v>0.99653907132055164</v>
      </c>
      <c r="Y85" s="1">
        <f>Notes!$A$14*R85</f>
        <v>0.27840079951060165</v>
      </c>
      <c r="Z85">
        <f>Notes!$A$14*S85</f>
        <v>2.2272063960848131E-13</v>
      </c>
    </row>
    <row r="86" spans="1:26" x14ac:dyDescent="0.3">
      <c r="A86" t="s">
        <v>44</v>
      </c>
      <c r="B86">
        <v>40</v>
      </c>
      <c r="C86">
        <v>84</v>
      </c>
      <c r="D86" s="1">
        <v>115977000</v>
      </c>
      <c r="E86" s="1">
        <v>51730.400000000001</v>
      </c>
      <c r="F86" s="1">
        <v>0.43166700000000002</v>
      </c>
      <c r="G86" s="1">
        <v>1662.25</v>
      </c>
      <c r="H86" s="1">
        <v>227.40700000000001</v>
      </c>
      <c r="I86" s="1">
        <f t="shared" si="12"/>
        <v>1662.25</v>
      </c>
      <c r="J86" s="12">
        <f t="shared" si="8"/>
        <v>1554.0012000000002</v>
      </c>
      <c r="K86">
        <f>J86/LN(2)/Notes!$F$9*(1-EXP(-Notes!$F$9*LN(2)/J86))</f>
        <v>8.6494977807696706E-4</v>
      </c>
      <c r="L86">
        <f>EXP(-Notes!$F$10*LN(2)/J86)</f>
        <v>4.029651667826057E-2</v>
      </c>
      <c r="M86">
        <f t="shared" si="9"/>
        <v>3.4854463158136283E-5</v>
      </c>
      <c r="N86" s="13">
        <f t="shared" si="10"/>
        <v>0.13680673785531661</v>
      </c>
      <c r="O86" s="1">
        <f t="shared" si="11"/>
        <v>47691166.335235067</v>
      </c>
      <c r="P86">
        <f>O86/Notes!$C$3</f>
        <v>1.4719495782479958E-11</v>
      </c>
      <c r="R86" s="1">
        <f>O86*J86/Notes!$F$9</f>
        <v>28592.642636710996</v>
      </c>
      <c r="S86" s="1">
        <f>R86/Notes!$C$2</f>
        <v>2.2874114109368798E-8</v>
      </c>
      <c r="U86" s="1">
        <f t="shared" si="14"/>
        <v>98686165.678243354</v>
      </c>
      <c r="V86" s="14">
        <f t="shared" si="13"/>
        <v>0.99682788529258715</v>
      </c>
      <c r="Y86" s="1">
        <f>Notes!$A$14*R86</f>
        <v>3.7170435427724291</v>
      </c>
      <c r="Z86">
        <f>Notes!$A$14*S86</f>
        <v>2.9736348342179437E-12</v>
      </c>
    </row>
    <row r="87" spans="1:26" x14ac:dyDescent="0.3">
      <c r="A87" t="s">
        <v>22</v>
      </c>
      <c r="B87">
        <v>27</v>
      </c>
      <c r="C87">
        <v>56</v>
      </c>
      <c r="D87" s="1">
        <v>490286000000</v>
      </c>
      <c r="E87" s="1">
        <v>50927.9</v>
      </c>
      <c r="F87" s="1">
        <v>1853.6</v>
      </c>
      <c r="G87" s="1">
        <v>1636.47</v>
      </c>
      <c r="H87" s="1">
        <v>655.11900000000003</v>
      </c>
      <c r="I87" s="1">
        <f t="shared" si="12"/>
        <v>1636.47</v>
      </c>
      <c r="J87" s="1">
        <f t="shared" si="8"/>
        <v>6672960</v>
      </c>
      <c r="K87">
        <f>J87/LN(2)/Notes!$F$9*(1-EXP(-Notes!$F$9*LN(2)/J87))</f>
        <v>0.87668976436089641</v>
      </c>
      <c r="L87">
        <f>EXP(-Notes!$F$10*LN(2)/J87)</f>
        <v>0.99925238665815386</v>
      </c>
      <c r="M87">
        <f t="shared" si="9"/>
        <v>0.8760343393964003</v>
      </c>
      <c r="N87" s="13">
        <f t="shared" si="10"/>
        <v>0.40032447890887091</v>
      </c>
      <c r="O87" s="1">
        <f t="shared" si="11"/>
        <v>1868.0432106434896</v>
      </c>
      <c r="P87">
        <f>O87/Notes!$C$3</f>
        <v>5.7655654649490421E-16</v>
      </c>
      <c r="R87" s="1">
        <f>O87*J87/Notes!$F$9</f>
        <v>4809.1734656232948</v>
      </c>
      <c r="S87" s="1">
        <f>R87/Notes!$C$2</f>
        <v>3.8473387724986361E-9</v>
      </c>
      <c r="U87" s="1">
        <f t="shared" si="14"/>
        <v>98690974.851708978</v>
      </c>
      <c r="V87" s="14">
        <f t="shared" si="13"/>
        <v>0.99687646270141428</v>
      </c>
      <c r="Y87" s="1">
        <f>Notes!$A$14*R87</f>
        <v>0.62519255053102829</v>
      </c>
      <c r="Z87">
        <f>Notes!$A$14*S87</f>
        <v>5.0015404042482265E-13</v>
      </c>
    </row>
    <row r="88" spans="1:26" x14ac:dyDescent="0.3">
      <c r="A88" t="s">
        <v>50</v>
      </c>
      <c r="B88">
        <v>37</v>
      </c>
      <c r="C88">
        <v>88</v>
      </c>
      <c r="D88" s="1">
        <v>73917100</v>
      </c>
      <c r="E88" s="1">
        <v>48027.199999999997</v>
      </c>
      <c r="F88" s="1">
        <v>0.29633300000000001</v>
      </c>
      <c r="G88" s="1">
        <v>1543.26</v>
      </c>
      <c r="H88" s="1">
        <v>421.31099999999998</v>
      </c>
      <c r="I88" s="1">
        <f t="shared" si="12"/>
        <v>1543.26</v>
      </c>
      <c r="J88" s="12">
        <f t="shared" si="8"/>
        <v>1066.7988</v>
      </c>
      <c r="K88">
        <f>J88/LN(2)/Notes!$F$9*(1-EXP(-Notes!$F$9*LN(2)/J88))</f>
        <v>5.9377520771076281E-4</v>
      </c>
      <c r="L88">
        <f>EXP(-Notes!$F$10*LN(2)/J88)</f>
        <v>9.2960661659437782E-3</v>
      </c>
      <c r="M88">
        <f t="shared" si="9"/>
        <v>5.5197736185762618E-6</v>
      </c>
      <c r="N88" s="13">
        <f t="shared" si="10"/>
        <v>0.2730006609385327</v>
      </c>
      <c r="O88" s="1">
        <f t="shared" si="11"/>
        <v>279587553.15730858</v>
      </c>
      <c r="P88">
        <f>O88/Notes!$C$3</f>
        <v>8.6292454678181656E-11</v>
      </c>
      <c r="R88" s="1">
        <f>O88*J88/Notes!$F$9</f>
        <v>115070.85887467323</v>
      </c>
      <c r="S88" s="1">
        <f>R88/Notes!$C$2</f>
        <v>9.2056687099738584E-8</v>
      </c>
      <c r="U88" s="1">
        <f t="shared" si="14"/>
        <v>98806045.710583657</v>
      </c>
      <c r="V88" s="14">
        <f t="shared" si="13"/>
        <v>0.99803879219433267</v>
      </c>
      <c r="Y88" s="1">
        <f>Notes!$A$14*R88</f>
        <v>14.959211653707518</v>
      </c>
      <c r="Z88">
        <f>Notes!$A$14*S88</f>
        <v>1.1967369322966016E-11</v>
      </c>
    </row>
    <row r="89" spans="1:26" x14ac:dyDescent="0.3">
      <c r="A89" t="s">
        <v>19</v>
      </c>
      <c r="B89">
        <v>26</v>
      </c>
      <c r="C89">
        <v>59</v>
      </c>
      <c r="D89" s="1">
        <v>265181000000</v>
      </c>
      <c r="E89" s="1">
        <v>47837.4</v>
      </c>
      <c r="F89" s="1">
        <v>1067.33</v>
      </c>
      <c r="G89" s="1">
        <v>1537.16</v>
      </c>
      <c r="H89" s="1">
        <v>759.29100000000005</v>
      </c>
      <c r="I89" s="1">
        <f t="shared" si="12"/>
        <v>1537.16</v>
      </c>
      <c r="J89" s="1">
        <f t="shared" si="8"/>
        <v>3842387.9999999995</v>
      </c>
      <c r="K89">
        <f>J89/LN(2)/Notes!$F$9*(1-EXP(-Notes!$F$9*LN(2)/J89))</f>
        <v>0.79875696137980801</v>
      </c>
      <c r="L89">
        <f>EXP(-Notes!$F$10*LN(2)/J89)</f>
        <v>0.99870199988640984</v>
      </c>
      <c r="M89">
        <f t="shared" si="9"/>
        <v>0.79772017475320611</v>
      </c>
      <c r="N89" s="13">
        <f t="shared" si="10"/>
        <v>0.49395703765385518</v>
      </c>
      <c r="O89" s="1">
        <f t="shared" si="11"/>
        <v>1926.941361957603</v>
      </c>
      <c r="P89">
        <f>O89/Notes!$C$3</f>
        <v>5.9473498825851943E-16</v>
      </c>
      <c r="R89" s="1">
        <f>O89*J89/Notes!$F$9</f>
        <v>2856.5032275808444</v>
      </c>
      <c r="S89" s="1">
        <f>R89/Notes!$C$2</f>
        <v>2.2852025820646753E-9</v>
      </c>
      <c r="U89" s="1">
        <f t="shared" si="14"/>
        <v>98808902.213811234</v>
      </c>
      <c r="V89" s="14">
        <f t="shared" si="13"/>
        <v>0.99806764570234063</v>
      </c>
      <c r="Y89" s="1">
        <f>Notes!$A$14*R89</f>
        <v>0.37134541958550976</v>
      </c>
      <c r="Z89">
        <f>Notes!$A$14*S89</f>
        <v>2.9707633566840774E-13</v>
      </c>
    </row>
    <row r="90" spans="1:26" x14ac:dyDescent="0.3">
      <c r="A90" t="s">
        <v>22</v>
      </c>
      <c r="B90">
        <v>27</v>
      </c>
      <c r="C90">
        <v>57</v>
      </c>
      <c r="D90" s="1">
        <v>1439170000000</v>
      </c>
      <c r="E90" s="1">
        <v>42488.5</v>
      </c>
      <c r="F90" s="1">
        <v>6521.74</v>
      </c>
      <c r="G90" s="1">
        <v>1365.28</v>
      </c>
      <c r="H90" s="1">
        <v>318.61500000000001</v>
      </c>
      <c r="I90" s="1">
        <f t="shared" si="12"/>
        <v>1365.28</v>
      </c>
      <c r="J90" s="1">
        <f t="shared" si="8"/>
        <v>23478263.999999996</v>
      </c>
      <c r="K90">
        <f>J90/LN(2)/Notes!$F$9*(1-EXP(-Notes!$F$9*LN(2)/J90))</f>
        <v>0.9626958644624044</v>
      </c>
      <c r="L90">
        <f>EXP(-Notes!$F$10*LN(2)/J90)</f>
        <v>0.99978745748333198</v>
      </c>
      <c r="M90">
        <f t="shared" si="9"/>
        <v>0.96249125066058572</v>
      </c>
      <c r="N90" s="13">
        <f t="shared" si="10"/>
        <v>0.23336971170748858</v>
      </c>
      <c r="O90" s="1">
        <f t="shared" si="11"/>
        <v>1418.4856216230212</v>
      </c>
      <c r="P90">
        <f>O90/Notes!$C$3</f>
        <v>4.3780420420463619E-16</v>
      </c>
      <c r="R90" s="1">
        <f>O90*J90/Notes!$F$9</f>
        <v>12848.603358282946</v>
      </c>
      <c r="S90" s="1">
        <f>R90/Notes!$C$2</f>
        <v>1.0278882686626357E-8</v>
      </c>
      <c r="U90" s="1">
        <f t="shared" si="14"/>
        <v>98821750.817169517</v>
      </c>
      <c r="V90" s="14">
        <f t="shared" si="13"/>
        <v>0.99819742930500244</v>
      </c>
      <c r="Y90" s="1">
        <f>Notes!$A$14*R90</f>
        <v>1.6703184365767829</v>
      </c>
      <c r="Z90">
        <f>Notes!$A$14*S90</f>
        <v>1.3362547492614263E-12</v>
      </c>
    </row>
    <row r="91" spans="1:26" x14ac:dyDescent="0.3">
      <c r="A91" t="s">
        <v>52</v>
      </c>
      <c r="B91">
        <v>36</v>
      </c>
      <c r="C91">
        <v>88</v>
      </c>
      <c r="D91" s="1">
        <v>580310000</v>
      </c>
      <c r="E91" s="1">
        <v>39342.800000000003</v>
      </c>
      <c r="F91" s="1">
        <v>2.84</v>
      </c>
      <c r="G91" s="1">
        <v>1264.2</v>
      </c>
      <c r="H91" s="1">
        <v>890.46400000000006</v>
      </c>
      <c r="I91" s="1">
        <f t="shared" si="12"/>
        <v>1264.2</v>
      </c>
      <c r="J91" s="1">
        <f t="shared" si="8"/>
        <v>10223.999999999998</v>
      </c>
      <c r="K91">
        <f>J91/LN(2)/Notes!$F$9*(1-EXP(-Notes!$F$9*LN(2)/J91))</f>
        <v>5.6906304390620215E-3</v>
      </c>
      <c r="L91">
        <f>EXP(-Notes!$F$10*LN(2)/J91)</f>
        <v>0.61377196194997052</v>
      </c>
      <c r="M91">
        <f t="shared" si="9"/>
        <v>3.4927494093153189E-3</v>
      </c>
      <c r="N91" s="13">
        <f t="shared" si="10"/>
        <v>0.70436956177819965</v>
      </c>
      <c r="O91" s="1">
        <f t="shared" si="11"/>
        <v>361949.81427190913</v>
      </c>
      <c r="P91">
        <f>O91/Notes!$C$3</f>
        <v>1.1171290563947813E-13</v>
      </c>
      <c r="R91" s="1">
        <f>O91*J91/Notes!$F$9</f>
        <v>1427.6909340725301</v>
      </c>
      <c r="S91" s="1">
        <f>R91/Notes!$C$2</f>
        <v>1.1421527472580241E-9</v>
      </c>
      <c r="U91" s="1">
        <f t="shared" si="14"/>
        <v>98823178.508103594</v>
      </c>
      <c r="V91" s="14">
        <f t="shared" si="13"/>
        <v>0.9982118503955868</v>
      </c>
      <c r="Y91" s="1">
        <f>Notes!$A$14*R91</f>
        <v>0.18559982142942891</v>
      </c>
      <c r="Z91">
        <f>Notes!$A$14*S91</f>
        <v>1.4847985714354313E-13</v>
      </c>
    </row>
    <row r="92" spans="1:26" x14ac:dyDescent="0.3">
      <c r="A92" t="s">
        <v>51</v>
      </c>
      <c r="B92">
        <v>35</v>
      </c>
      <c r="C92">
        <v>83</v>
      </c>
      <c r="D92" s="1">
        <v>448423000</v>
      </c>
      <c r="E92" s="1">
        <v>35974.9</v>
      </c>
      <c r="F92" s="1">
        <v>2.4</v>
      </c>
      <c r="G92" s="1">
        <v>1155.98</v>
      </c>
      <c r="H92" s="1">
        <v>814.23699999999997</v>
      </c>
      <c r="I92" s="1">
        <f t="shared" si="12"/>
        <v>1155.98</v>
      </c>
      <c r="J92" s="1">
        <f t="shared" si="8"/>
        <v>8640</v>
      </c>
      <c r="K92">
        <f>J92/LN(2)/Notes!$F$9*(1-EXP(-Notes!$F$9*LN(2)/J92))</f>
        <v>4.8089834696298777E-3</v>
      </c>
      <c r="L92">
        <f>EXP(-Notes!$F$10*LN(2)/J92)</f>
        <v>0.56123102415468651</v>
      </c>
      <c r="M92">
        <f t="shared" si="9"/>
        <v>2.698950717803334E-3</v>
      </c>
      <c r="N92" s="13">
        <f t="shared" si="10"/>
        <v>0.70436945275869822</v>
      </c>
      <c r="O92" s="1">
        <f t="shared" si="11"/>
        <v>428307.19078147819</v>
      </c>
      <c r="P92">
        <f>O92/Notes!$C$3</f>
        <v>1.321935774016908E-13</v>
      </c>
      <c r="R92" s="1">
        <f>O92*J92/Notes!$F$9</f>
        <v>1427.6906359382606</v>
      </c>
      <c r="S92" s="1">
        <f>R92/Notes!$C$2</f>
        <v>1.1421525087506085E-9</v>
      </c>
      <c r="U92" s="1">
        <f t="shared" si="14"/>
        <v>98824606.198739529</v>
      </c>
      <c r="V92" s="14">
        <f t="shared" si="13"/>
        <v>0.99822627148315957</v>
      </c>
      <c r="Y92" s="1">
        <f>Notes!$A$14*R92</f>
        <v>0.18559978267197386</v>
      </c>
      <c r="Z92">
        <f>Notes!$A$14*S92</f>
        <v>1.4847982613757909E-13</v>
      </c>
    </row>
    <row r="93" spans="1:26" x14ac:dyDescent="0.3">
      <c r="A93" t="s">
        <v>17</v>
      </c>
      <c r="B93">
        <v>25</v>
      </c>
      <c r="C93">
        <v>54</v>
      </c>
      <c r="D93" s="1">
        <v>1366040000000</v>
      </c>
      <c r="E93" s="1">
        <v>35112</v>
      </c>
      <c r="F93" s="1">
        <v>7490.84</v>
      </c>
      <c r="G93" s="1">
        <v>1128.25</v>
      </c>
      <c r="H93" s="1">
        <v>256.08999999999997</v>
      </c>
      <c r="I93" s="1">
        <f t="shared" si="12"/>
        <v>1128.25</v>
      </c>
      <c r="J93" s="1">
        <f t="shared" si="8"/>
        <v>26967024</v>
      </c>
      <c r="K93">
        <f>J93/LN(2)/Notes!$F$9*(1-EXP(-Notes!$F$9*LN(2)/J93))</f>
        <v>0.96741587301415</v>
      </c>
      <c r="L93">
        <f>EXP(-Notes!$F$10*LN(2)/J93)</f>
        <v>0.99981495184898361</v>
      </c>
      <c r="M93">
        <f t="shared" si="9"/>
        <v>0.96723685449558483</v>
      </c>
      <c r="N93" s="13">
        <f t="shared" si="10"/>
        <v>0.22697983602924882</v>
      </c>
      <c r="O93" s="1">
        <f t="shared" si="11"/>
        <v>1166.4671323844289</v>
      </c>
      <c r="P93">
        <f>O93/Notes!$C$3</f>
        <v>3.6002071987173728E-16</v>
      </c>
      <c r="R93" s="1">
        <f>O93*J93/Notes!$F$9</f>
        <v>12135.85924159802</v>
      </c>
      <c r="S93" s="1">
        <f>R93/Notes!$C$2</f>
        <v>9.7086873932784154E-9</v>
      </c>
      <c r="U93" s="1">
        <f t="shared" si="14"/>
        <v>98836742.057981133</v>
      </c>
      <c r="V93" s="14">
        <f t="shared" si="13"/>
        <v>0.99834885566525722</v>
      </c>
      <c r="Y93" s="1">
        <f>Notes!$A$14*R93</f>
        <v>1.5776617014077425</v>
      </c>
      <c r="Z93">
        <f>Notes!$A$14*S93</f>
        <v>1.262129361126194E-12</v>
      </c>
    </row>
    <row r="94" spans="1:26" x14ac:dyDescent="0.3">
      <c r="A94" t="s">
        <v>57</v>
      </c>
      <c r="B94">
        <v>29</v>
      </c>
      <c r="C94">
        <v>67</v>
      </c>
      <c r="D94" s="1">
        <v>10060800000</v>
      </c>
      <c r="E94" s="1">
        <v>31329.599999999999</v>
      </c>
      <c r="F94" s="1">
        <v>61.830199999999998</v>
      </c>
      <c r="G94" s="1">
        <v>1006.71</v>
      </c>
      <c r="H94" s="1">
        <v>1006.71</v>
      </c>
      <c r="I94" s="1">
        <f t="shared" si="12"/>
        <v>1006.71</v>
      </c>
      <c r="J94" s="1">
        <f t="shared" si="8"/>
        <v>222588.72</v>
      </c>
      <c r="K94">
        <f>J94/LN(2)/Notes!$F$9*(1-EXP(-Notes!$F$9*LN(2)/J94))</f>
        <v>0.1238531463698658</v>
      </c>
      <c r="L94">
        <f>EXP(-Notes!$F$10*LN(2)/J94)</f>
        <v>0.97782849133904537</v>
      </c>
      <c r="M94">
        <f t="shared" si="9"/>
        <v>0.12110713526243984</v>
      </c>
      <c r="N94" s="13">
        <f t="shared" si="10"/>
        <v>1</v>
      </c>
      <c r="O94" s="1">
        <f t="shared" si="11"/>
        <v>8312.5572892006221</v>
      </c>
      <c r="P94">
        <f>O94/Notes!$C$3</f>
        <v>2.5656041016051302E-15</v>
      </c>
      <c r="R94" s="1">
        <f>O94*J94/Notes!$F$9</f>
        <v>713.84316625379483</v>
      </c>
      <c r="S94" s="1">
        <f>R94/Notes!$C$2</f>
        <v>5.7107453300303588E-10</v>
      </c>
      <c r="U94" s="1">
        <f t="shared" si="14"/>
        <v>98837455.90114738</v>
      </c>
      <c r="V94" s="14">
        <f t="shared" si="13"/>
        <v>0.9983560661873091</v>
      </c>
      <c r="Y94" s="1">
        <f>Notes!$A$14*R94</f>
        <v>9.2799611612993327E-2</v>
      </c>
      <c r="Z94">
        <f>Notes!$A$14*S94</f>
        <v>7.4239689290394662E-14</v>
      </c>
    </row>
    <row r="95" spans="1:26" x14ac:dyDescent="0.3">
      <c r="A95" t="s">
        <v>12</v>
      </c>
      <c r="B95">
        <v>20</v>
      </c>
      <c r="C95">
        <v>47</v>
      </c>
      <c r="D95" s="1">
        <v>17709300000</v>
      </c>
      <c r="E95" s="1">
        <v>31321.3</v>
      </c>
      <c r="F95" s="1">
        <v>108.864</v>
      </c>
      <c r="G95" s="1">
        <v>1006.45</v>
      </c>
      <c r="H95" s="1">
        <v>1006.45</v>
      </c>
      <c r="I95" s="1">
        <f t="shared" si="12"/>
        <v>1006.45</v>
      </c>
      <c r="J95" s="1">
        <f t="shared" si="8"/>
        <v>391910.40000000002</v>
      </c>
      <c r="K95">
        <f>J95/LN(2)/Notes!$F$9*(1-EXP(-Notes!$F$9*LN(2)/J95))</f>
        <v>0.21590814664937014</v>
      </c>
      <c r="L95">
        <f>EXP(-Notes!$F$10*LN(2)/J95)</f>
        <v>0.98734655125456527</v>
      </c>
      <c r="M95">
        <f t="shared" si="9"/>
        <v>0.21317616398202052</v>
      </c>
      <c r="N95" s="13">
        <f t="shared" si="10"/>
        <v>1</v>
      </c>
      <c r="O95" s="1">
        <f t="shared" si="11"/>
        <v>4721.212640287893</v>
      </c>
      <c r="P95">
        <f>O95/Notes!$C$3</f>
        <v>1.4571643951505843E-15</v>
      </c>
      <c r="R95" s="1">
        <f>O95*J95/Notes!$F$9</f>
        <v>713.84735121152949</v>
      </c>
      <c r="S95" s="1">
        <f>R95/Notes!$C$2</f>
        <v>5.7107788096922357E-10</v>
      </c>
      <c r="U95" s="1">
        <f t="shared" si="14"/>
        <v>98838169.748498589</v>
      </c>
      <c r="V95" s="14">
        <f t="shared" si="13"/>
        <v>0.99836327675163328</v>
      </c>
      <c r="Y95" s="1">
        <f>Notes!$A$14*R95</f>
        <v>9.2800155657498828E-2</v>
      </c>
      <c r="Z95">
        <f>Notes!$A$14*S95</f>
        <v>7.4240124525999057E-14</v>
      </c>
    </row>
    <row r="96" spans="1:26" x14ac:dyDescent="0.3">
      <c r="A96" t="s">
        <v>9</v>
      </c>
      <c r="B96">
        <v>21</v>
      </c>
      <c r="C96">
        <v>48</v>
      </c>
      <c r="D96" s="1">
        <v>7042010000</v>
      </c>
      <c r="E96" s="1">
        <v>31048.2</v>
      </c>
      <c r="F96" s="1">
        <v>43.67</v>
      </c>
      <c r="G96" s="1">
        <v>997.67200000000003</v>
      </c>
      <c r="H96" s="1">
        <v>997.67200000000003</v>
      </c>
      <c r="I96" s="1">
        <f t="shared" si="12"/>
        <v>997.67200000000003</v>
      </c>
      <c r="J96" s="1">
        <f t="shared" si="8"/>
        <v>157212.00000000003</v>
      </c>
      <c r="K96">
        <f>J96/LN(2)/Notes!$F$9*(1-EXP(-Notes!$F$9*LN(2)/J96))</f>
        <v>8.7502509235664425E-2</v>
      </c>
      <c r="L96">
        <f>EXP(-Notes!$F$10*LN(2)/J96)</f>
        <v>0.96875379990055188</v>
      </c>
      <c r="M96">
        <f t="shared" si="9"/>
        <v>8.4768388322883054E-2</v>
      </c>
      <c r="N96" s="13">
        <f t="shared" si="10"/>
        <v>1</v>
      </c>
      <c r="O96" s="1">
        <f t="shared" si="11"/>
        <v>11769.387382945919</v>
      </c>
      <c r="P96">
        <f>O96/Notes!$C$3</f>
        <v>3.6325269700450365E-15</v>
      </c>
      <c r="R96" s="1">
        <f>O96*J96/Notes!$F$9</f>
        <v>713.84603751840052</v>
      </c>
      <c r="S96" s="1">
        <f>R96/Notes!$C$2</f>
        <v>5.710768300147204E-10</v>
      </c>
      <c r="U96" s="1">
        <f t="shared" si="14"/>
        <v>98838883.594536111</v>
      </c>
      <c r="V96" s="14">
        <f t="shared" si="13"/>
        <v>0.99837048730268785</v>
      </c>
      <c r="Y96" s="1">
        <f>Notes!$A$14*R96</f>
        <v>9.2799984877392064E-2</v>
      </c>
      <c r="Z96">
        <f>Notes!$A$14*S96</f>
        <v>7.423998790191365E-14</v>
      </c>
    </row>
    <row r="97" spans="1:26" x14ac:dyDescent="0.3">
      <c r="A97" t="s">
        <v>42</v>
      </c>
      <c r="B97">
        <v>28</v>
      </c>
      <c r="C97">
        <v>56</v>
      </c>
      <c r="D97" s="1">
        <v>23255900000</v>
      </c>
      <c r="E97" s="1">
        <v>30711.200000000001</v>
      </c>
      <c r="F97" s="1">
        <v>145.80099999999999</v>
      </c>
      <c r="G97" s="1">
        <v>986.84299999999996</v>
      </c>
      <c r="H97" s="1">
        <v>986.84299999999996</v>
      </c>
      <c r="I97" s="1">
        <f t="shared" si="12"/>
        <v>986.84299999999996</v>
      </c>
      <c r="J97" s="1">
        <f t="shared" si="8"/>
        <v>524883.6</v>
      </c>
      <c r="K97">
        <f>J97/LN(2)/Notes!$F$9*(1-EXP(-Notes!$F$9*LN(2)/J97))</f>
        <v>0.28261880362384506</v>
      </c>
      <c r="L97">
        <f>EXP(-Notes!$F$10*LN(2)/J97)</f>
        <v>0.99053693274867127</v>
      </c>
      <c r="M97">
        <f t="shared" si="9"/>
        <v>0.27994436287866253</v>
      </c>
      <c r="N97" s="13">
        <f t="shared" si="10"/>
        <v>1</v>
      </c>
      <c r="O97" s="1">
        <f t="shared" si="11"/>
        <v>3525.1397450990344</v>
      </c>
      <c r="P97">
        <f>O97/Notes!$C$3</f>
        <v>1.0880060941663687E-15</v>
      </c>
      <c r="R97" s="1">
        <f>O97*J97/Notes!$F$9</f>
        <v>713.84569440997814</v>
      </c>
      <c r="S97" s="1">
        <f>R97/Notes!$C$2</f>
        <v>5.7107655552798247E-10</v>
      </c>
      <c r="U97" s="1">
        <f t="shared" si="14"/>
        <v>98839597.440230519</v>
      </c>
      <c r="V97" s="14">
        <f t="shared" si="13"/>
        <v>0.99837769785027675</v>
      </c>
      <c r="Y97" s="1">
        <f>Notes!$A$14*R97</f>
        <v>9.2799940273297146E-2</v>
      </c>
      <c r="Z97">
        <f>Notes!$A$14*S97</f>
        <v>7.4239952218637713E-14</v>
      </c>
    </row>
    <row r="98" spans="1:26" x14ac:dyDescent="0.3">
      <c r="A98" t="s">
        <v>60</v>
      </c>
      <c r="B98">
        <v>31</v>
      </c>
      <c r="C98">
        <v>72</v>
      </c>
      <c r="D98" s="1">
        <v>2127280000</v>
      </c>
      <c r="E98" s="1">
        <v>29048.799999999999</v>
      </c>
      <c r="F98" s="1">
        <v>14.1</v>
      </c>
      <c r="G98" s="1">
        <v>933.42499999999995</v>
      </c>
      <c r="H98" s="1">
        <v>933.42499999999995</v>
      </c>
      <c r="I98" s="1">
        <f t="shared" si="12"/>
        <v>933.42499999999995</v>
      </c>
      <c r="J98" s="1">
        <f t="shared" si="8"/>
        <v>50760</v>
      </c>
      <c r="K98">
        <f>J98/LN(2)/Notes!$F$9*(1-EXP(-Notes!$F$9*LN(2)/J98))</f>
        <v>2.8252777884075524E-2</v>
      </c>
      <c r="L98">
        <f>EXP(-Notes!$F$10*LN(2)/J98)</f>
        <v>0.9063599563616539</v>
      </c>
      <c r="M98">
        <f t="shared" si="9"/>
        <v>2.5607186530106192E-2</v>
      </c>
      <c r="N98" s="13">
        <f t="shared" si="10"/>
        <v>1</v>
      </c>
      <c r="O98" s="1">
        <f t="shared" si="11"/>
        <v>36451.681206858811</v>
      </c>
      <c r="P98">
        <f>O98/Notes!$C$3</f>
        <v>1.1250518891005806E-14</v>
      </c>
      <c r="R98" s="1">
        <f>O98*J98/Notes!$F$9</f>
        <v>713.84542363431842</v>
      </c>
      <c r="S98" s="1">
        <f>R98/Notes!$C$2</f>
        <v>5.7107633890745477E-10</v>
      </c>
      <c r="U98" s="1">
        <f t="shared" si="14"/>
        <v>98840311.285654157</v>
      </c>
      <c r="V98" s="14">
        <f t="shared" si="13"/>
        <v>0.9983849083951305</v>
      </c>
      <c r="Y98" s="1">
        <f>Notes!$A$14*R98</f>
        <v>9.2799905072461386E-2</v>
      </c>
      <c r="Z98">
        <f>Notes!$A$14*S98</f>
        <v>7.4239924057969117E-14</v>
      </c>
    </row>
    <row r="99" spans="1:26" x14ac:dyDescent="0.3">
      <c r="A99" t="s">
        <v>0</v>
      </c>
      <c r="B99">
        <v>18</v>
      </c>
      <c r="C99">
        <v>37</v>
      </c>
      <c r="D99" s="1">
        <v>125102000000</v>
      </c>
      <c r="E99" s="1">
        <v>28642.7</v>
      </c>
      <c r="F99" s="1">
        <v>840.95600000000002</v>
      </c>
      <c r="G99" s="1">
        <v>920.37599999999998</v>
      </c>
      <c r="H99" s="1">
        <v>648.28399999999999</v>
      </c>
      <c r="I99" s="1">
        <f t="shared" si="12"/>
        <v>920.37599999999998</v>
      </c>
      <c r="J99" s="1">
        <f t="shared" si="8"/>
        <v>3027441.6</v>
      </c>
      <c r="K99">
        <f>J99/LN(2)/Notes!$F$9*(1-EXP(-Notes!$F$9*LN(2)/J99))</f>
        <v>0.75420287749391424</v>
      </c>
      <c r="L99">
        <f>EXP(-Notes!$F$10*LN(2)/J99)</f>
        <v>0.99835288367832575</v>
      </c>
      <c r="M99">
        <f t="shared" si="9"/>
        <v>0.75296061762454036</v>
      </c>
      <c r="N99" s="13">
        <f t="shared" si="10"/>
        <v>0.70436864933461973</v>
      </c>
      <c r="O99" s="1">
        <f t="shared" ref="O99:O130" si="15">I99/M99</f>
        <v>1222.3428137631236</v>
      </c>
      <c r="P99">
        <f>O99/Notes!$C$3</f>
        <v>3.7726630054417394E-16</v>
      </c>
      <c r="R99" s="1">
        <f>O99*J99/Notes!$F$9</f>
        <v>1427.6896156819184</v>
      </c>
      <c r="S99" s="1">
        <f>R99/Notes!$C$2</f>
        <v>1.1421516925455347E-9</v>
      </c>
      <c r="U99" s="1">
        <f t="shared" si="14"/>
        <v>98841738.975269839</v>
      </c>
      <c r="V99" s="14">
        <f t="shared" si="13"/>
        <v>0.99839932947239773</v>
      </c>
      <c r="Y99" s="1">
        <f>Notes!$A$14*R99</f>
        <v>0.18559965003864939</v>
      </c>
      <c r="Z99">
        <f>Notes!$A$14*S99</f>
        <v>1.484797200309195E-13</v>
      </c>
    </row>
    <row r="100" spans="1:26" x14ac:dyDescent="0.3">
      <c r="A100" t="s">
        <v>3</v>
      </c>
      <c r="B100">
        <v>16</v>
      </c>
      <c r="C100">
        <v>35</v>
      </c>
      <c r="D100" s="1">
        <v>295684000000</v>
      </c>
      <c r="E100" s="1">
        <v>27107</v>
      </c>
      <c r="F100" s="1">
        <v>2100.2399999999998</v>
      </c>
      <c r="G100" s="1">
        <v>871.029</v>
      </c>
      <c r="H100" s="1">
        <v>430.25099999999998</v>
      </c>
      <c r="I100" s="1">
        <f t="shared" si="12"/>
        <v>871.029</v>
      </c>
      <c r="J100" s="1">
        <f t="shared" si="8"/>
        <v>7560864</v>
      </c>
      <c r="K100">
        <f>J100/LN(2)/Notes!$F$9*(1-EXP(-Notes!$F$9*LN(2)/J100))</f>
        <v>0.89006564809880206</v>
      </c>
      <c r="L100">
        <f>EXP(-Notes!$F$10*LN(2)/J100)</f>
        <v>0.99934015305881363</v>
      </c>
      <c r="M100">
        <f t="shared" si="9"/>
        <v>0.88947834100344902</v>
      </c>
      <c r="N100" s="13">
        <f t="shared" si="10"/>
        <v>0.49395714723619993</v>
      </c>
      <c r="O100" s="1">
        <f t="shared" si="15"/>
        <v>979.25824592576839</v>
      </c>
      <c r="P100">
        <f>O100/Notes!$C$3</f>
        <v>3.0224019935980508E-16</v>
      </c>
      <c r="R100" s="1">
        <f>O100*J100/Notes!$F$9</f>
        <v>2856.4963033654662</v>
      </c>
      <c r="S100" s="1">
        <f>R100/Notes!$C$2</f>
        <v>2.2851970426923732E-9</v>
      </c>
      <c r="U100" s="1">
        <f t="shared" si="14"/>
        <v>98844595.471573204</v>
      </c>
      <c r="V100" s="14">
        <f t="shared" si="13"/>
        <v>0.99842818291046442</v>
      </c>
      <c r="Y100" s="1">
        <f>Notes!$A$14*R100</f>
        <v>0.37134451943751057</v>
      </c>
      <c r="Z100">
        <f>Notes!$A$14*S100</f>
        <v>2.9707561555000851E-13</v>
      </c>
    </row>
    <row r="101" spans="1:26" x14ac:dyDescent="0.3">
      <c r="A101" t="s">
        <v>17</v>
      </c>
      <c r="B101">
        <v>25</v>
      </c>
      <c r="C101">
        <v>51</v>
      </c>
      <c r="D101" s="1">
        <v>105894000</v>
      </c>
      <c r="E101" s="1">
        <v>26479</v>
      </c>
      <c r="F101" s="1">
        <v>0.77000400000000002</v>
      </c>
      <c r="G101" s="1">
        <v>850.85</v>
      </c>
      <c r="H101" s="1">
        <v>374.52</v>
      </c>
      <c r="I101" s="1">
        <f t="shared" si="12"/>
        <v>850.85</v>
      </c>
      <c r="J101" s="12">
        <f t="shared" si="8"/>
        <v>2772.0144</v>
      </c>
      <c r="K101">
        <f>J101/LN(2)/Notes!$F$9*(1-EXP(-Notes!$F$9*LN(2)/J101))</f>
        <v>1.5428902114787021E-3</v>
      </c>
      <c r="L101">
        <f>EXP(-Notes!$F$10*LN(2)/J101)</f>
        <v>0.16523725404327255</v>
      </c>
      <c r="M101">
        <f t="shared" si="9"/>
        <v>2.5494294183498481E-4</v>
      </c>
      <c r="N101" s="13">
        <f t="shared" si="10"/>
        <v>0.44017159311276954</v>
      </c>
      <c r="O101" s="1">
        <f t="shared" si="15"/>
        <v>3337413.4379869355</v>
      </c>
      <c r="P101">
        <f>O101/Notes!$C$3</f>
        <v>1.0300658759218937E-12</v>
      </c>
      <c r="R101" s="1">
        <f>O101*J101/Notes!$F$9</f>
        <v>3569.1968012551283</v>
      </c>
      <c r="S101" s="1">
        <f>R101/Notes!$C$2</f>
        <v>2.8553574410041027E-9</v>
      </c>
      <c r="U101" s="1">
        <f t="shared" si="14"/>
        <v>98848164.668374464</v>
      </c>
      <c r="V101" s="14">
        <f t="shared" si="13"/>
        <v>0.99846423532850237</v>
      </c>
      <c r="Y101" s="1">
        <f>Notes!$A$14*R101</f>
        <v>0.46399558416316666</v>
      </c>
      <c r="Z101">
        <f>Notes!$A$14*S101</f>
        <v>3.7119646733053333E-13</v>
      </c>
    </row>
    <row r="102" spans="1:26" x14ac:dyDescent="0.3">
      <c r="A102" t="s">
        <v>39</v>
      </c>
      <c r="B102">
        <v>42</v>
      </c>
      <c r="C102">
        <v>90</v>
      </c>
      <c r="D102" s="1">
        <v>721265000</v>
      </c>
      <c r="E102" s="1">
        <v>24977.200000000001</v>
      </c>
      <c r="F102" s="1">
        <v>5.55999</v>
      </c>
      <c r="G102" s="1">
        <v>802.59299999999996</v>
      </c>
      <c r="H102" s="1">
        <v>802.59299999999996</v>
      </c>
      <c r="I102" s="1">
        <f t="shared" si="12"/>
        <v>802.59299999999996</v>
      </c>
      <c r="J102" s="1">
        <f t="shared" si="8"/>
        <v>20015.964</v>
      </c>
      <c r="K102">
        <f>J102/LN(2)/Notes!$F$9*(1-EXP(-Notes!$F$9*LN(2)/J102))</f>
        <v>1.1140791667211427E-2</v>
      </c>
      <c r="L102">
        <f>EXP(-Notes!$F$10*LN(2)/J102)</f>
        <v>0.7793196631585122</v>
      </c>
      <c r="M102">
        <f t="shared" si="9"/>
        <v>8.6822380094103684E-3</v>
      </c>
      <c r="N102" s="13">
        <f t="shared" si="10"/>
        <v>1</v>
      </c>
      <c r="O102" s="1">
        <f t="shared" si="15"/>
        <v>92440.796846400437</v>
      </c>
      <c r="P102">
        <f>O102/Notes!$C$3</f>
        <v>2.853111013777791E-14</v>
      </c>
      <c r="R102" s="1">
        <f>O102*J102/Notes!$F$9</f>
        <v>713.84709174724719</v>
      </c>
      <c r="S102" s="1">
        <f>R102/Notes!$C$2</f>
        <v>5.7107767339779772E-10</v>
      </c>
      <c r="U102" s="1">
        <f t="shared" si="14"/>
        <v>98848878.515466213</v>
      </c>
      <c r="V102" s="14">
        <f t="shared" si="13"/>
        <v>0.99847144589020564</v>
      </c>
      <c r="Y102" s="1">
        <f>Notes!$A$14*R102</f>
        <v>9.2800121927142126E-2</v>
      </c>
      <c r="Z102">
        <f>Notes!$A$14*S102</f>
        <v>7.4240097541713695E-14</v>
      </c>
    </row>
    <row r="103" spans="1:26" x14ac:dyDescent="0.3">
      <c r="A103" t="s">
        <v>52</v>
      </c>
      <c r="B103">
        <v>36</v>
      </c>
      <c r="C103" t="s">
        <v>49</v>
      </c>
      <c r="D103" s="1">
        <v>552234000</v>
      </c>
      <c r="E103" s="1">
        <v>23733.8</v>
      </c>
      <c r="F103" s="1">
        <v>4.48001</v>
      </c>
      <c r="G103" s="1">
        <v>762.63800000000003</v>
      </c>
      <c r="H103" s="1">
        <v>246.24600000000001</v>
      </c>
      <c r="I103" s="1">
        <f t="shared" si="12"/>
        <v>762.63800000000003</v>
      </c>
      <c r="J103" s="1">
        <f t="shared" si="8"/>
        <v>16128.036000000002</v>
      </c>
      <c r="K103">
        <f>J103/LN(2)/Notes!$F$9*(1-EXP(-Notes!$F$9*LN(2)/J103))</f>
        <v>8.9767891807402307E-3</v>
      </c>
      <c r="L103">
        <f>EXP(-Notes!$F$10*LN(2)/J103)</f>
        <v>0.73385779061653111</v>
      </c>
      <c r="M103">
        <f t="shared" si="9"/>
        <v>6.5876866750084065E-3</v>
      </c>
      <c r="N103" s="13">
        <f t="shared" si="10"/>
        <v>0.3228871364920185</v>
      </c>
      <c r="O103" s="1">
        <f t="shared" si="15"/>
        <v>115767.19380009476</v>
      </c>
      <c r="P103">
        <f>O103/Notes!$C$3</f>
        <v>3.5730615370399616E-14</v>
      </c>
      <c r="R103" s="1">
        <f>O103*J103/Notes!$F$9</f>
        <v>720.33081374494805</v>
      </c>
      <c r="S103" s="1">
        <f>R103/Notes!$C$2</f>
        <v>5.7626465099595841E-10</v>
      </c>
      <c r="U103" s="1">
        <f t="shared" si="14"/>
        <v>98849598.846279964</v>
      </c>
      <c r="V103" s="14">
        <f t="shared" si="13"/>
        <v>0.9984787219439144</v>
      </c>
      <c r="Y103" s="1">
        <f>Notes!$A$14*R103</f>
        <v>9.3643005786843231E-2</v>
      </c>
      <c r="Z103">
        <f>Notes!$A$14*S103</f>
        <v>7.4914404629474584E-14</v>
      </c>
    </row>
    <row r="104" spans="1:26" x14ac:dyDescent="0.3">
      <c r="A104" t="s">
        <v>62</v>
      </c>
      <c r="B104">
        <v>30</v>
      </c>
      <c r="C104">
        <v>69</v>
      </c>
      <c r="D104" s="1">
        <v>107415000</v>
      </c>
      <c r="E104" s="1">
        <v>22001.8</v>
      </c>
      <c r="F104" s="1">
        <v>0.94000399999999995</v>
      </c>
      <c r="G104" s="1">
        <v>706.98400000000004</v>
      </c>
      <c r="H104" s="1">
        <v>404.96199999999999</v>
      </c>
      <c r="I104" s="1">
        <f t="shared" si="12"/>
        <v>706.98400000000004</v>
      </c>
      <c r="J104" s="12">
        <f t="shared" si="8"/>
        <v>3384.0144</v>
      </c>
      <c r="K104">
        <f>J104/LN(2)/Notes!$F$9*(1-EXP(-Notes!$F$9*LN(2)/J104))</f>
        <v>1.8835265405774849E-3</v>
      </c>
      <c r="L104">
        <f>EXP(-Notes!$F$10*LN(2)/J104)</f>
        <v>0.22883021729590514</v>
      </c>
      <c r="M104">
        <f t="shared" si="9"/>
        <v>4.3100778756295036E-4</v>
      </c>
      <c r="N104" s="13">
        <f t="shared" si="10"/>
        <v>0.57280221334570514</v>
      </c>
      <c r="O104" s="1">
        <f t="shared" si="15"/>
        <v>1640304.4687371044</v>
      </c>
      <c r="P104">
        <f>O104/Notes!$C$3</f>
        <v>5.0626681133861247E-13</v>
      </c>
      <c r="R104" s="1">
        <f>O104*J104/Notes!$F$9</f>
        <v>2141.5177247649349</v>
      </c>
      <c r="S104" s="1">
        <f>R104/Notes!$C$2</f>
        <v>1.7132141798119479E-9</v>
      </c>
      <c r="U104" s="1">
        <f t="shared" si="14"/>
        <v>98851740.364004731</v>
      </c>
      <c r="V104" s="14">
        <f t="shared" si="13"/>
        <v>0.99850035339114129</v>
      </c>
      <c r="Y104" s="1">
        <f>Notes!$A$14*R104</f>
        <v>0.27839730421944153</v>
      </c>
      <c r="Z104">
        <f>Notes!$A$14*S104</f>
        <v>2.227178433755532E-13</v>
      </c>
    </row>
    <row r="105" spans="1:26" x14ac:dyDescent="0.3">
      <c r="A105" t="s">
        <v>55</v>
      </c>
      <c r="B105">
        <v>34</v>
      </c>
      <c r="C105" t="s">
        <v>63</v>
      </c>
      <c r="D105" s="1">
        <v>74672200</v>
      </c>
      <c r="E105" s="1">
        <v>21674.6</v>
      </c>
      <c r="F105" s="1">
        <v>0.66333200000000003</v>
      </c>
      <c r="G105" s="1">
        <v>696.47</v>
      </c>
      <c r="H105" s="1">
        <v>56.989199999999997</v>
      </c>
      <c r="I105" s="1">
        <f t="shared" si="12"/>
        <v>696.47</v>
      </c>
      <c r="J105" s="12">
        <f t="shared" si="8"/>
        <v>2387.9951999999998</v>
      </c>
      <c r="K105">
        <f>J105/LN(2)/Notes!$F$9*(1-EXP(-Notes!$F$9*LN(2)/J105))</f>
        <v>1.3291469261985525E-3</v>
      </c>
      <c r="L105">
        <f>EXP(-Notes!$F$10*LN(2)/J105)</f>
        <v>0.1237000992230478</v>
      </c>
      <c r="M105">
        <f t="shared" si="9"/>
        <v>1.6441560665276993E-4</v>
      </c>
      <c r="N105" s="13">
        <f t="shared" si="10"/>
        <v>8.1825778569069724E-2</v>
      </c>
      <c r="O105" s="1">
        <f t="shared" si="15"/>
        <v>4236033.3923219237</v>
      </c>
      <c r="P105">
        <f>O105/Notes!$C$3</f>
        <v>1.3074177136796062E-12</v>
      </c>
      <c r="R105" s="1">
        <f>O105*J105/Notes!$F$9</f>
        <v>3902.634030827342</v>
      </c>
      <c r="S105" s="1">
        <f>R105/Notes!$C$2</f>
        <v>3.1221072246618738E-9</v>
      </c>
      <c r="U105" s="1">
        <f t="shared" si="14"/>
        <v>98855642.998035565</v>
      </c>
      <c r="V105" s="14">
        <f t="shared" si="13"/>
        <v>0.99853977385500559</v>
      </c>
      <c r="Y105" s="1">
        <f>Notes!$A$14*R105</f>
        <v>0.50734242400755447</v>
      </c>
      <c r="Z105">
        <f>Notes!$A$14*S105</f>
        <v>4.0587393920604357E-13</v>
      </c>
    </row>
    <row r="106" spans="1:26" x14ac:dyDescent="0.3">
      <c r="A106" t="s">
        <v>52</v>
      </c>
      <c r="B106">
        <v>36</v>
      </c>
      <c r="C106">
        <v>87</v>
      </c>
      <c r="D106" s="1">
        <v>142321000</v>
      </c>
      <c r="E106" s="1">
        <v>21548.5</v>
      </c>
      <c r="F106" s="1">
        <v>1.2716700000000001</v>
      </c>
      <c r="G106" s="1">
        <v>692.41800000000001</v>
      </c>
      <c r="H106" s="1">
        <v>487.71699999999998</v>
      </c>
      <c r="I106" s="1">
        <f t="shared" si="12"/>
        <v>692.41800000000001</v>
      </c>
      <c r="J106" s="12">
        <f t="shared" si="8"/>
        <v>4578.0120000000006</v>
      </c>
      <c r="K106">
        <f>J106/LN(2)/Notes!$F$9*(1-EXP(-Notes!$F$9*LN(2)/J106))</f>
        <v>2.5481000036767618E-3</v>
      </c>
      <c r="L106">
        <f>EXP(-Notes!$F$10*LN(2)/J106)</f>
        <v>0.33617047688282548</v>
      </c>
      <c r="M106">
        <f t="shared" si="9"/>
        <v>8.5659599338114636E-4</v>
      </c>
      <c r="N106" s="13">
        <f t="shared" si="10"/>
        <v>0.70436788182860643</v>
      </c>
      <c r="O106" s="1">
        <f t="shared" si="15"/>
        <v>808336.72507256921</v>
      </c>
      <c r="P106">
        <f>O106/Notes!$C$3</f>
        <v>2.4948664354091643E-13</v>
      </c>
      <c r="R106" s="1">
        <f>O106*J106/Notes!$F$9</f>
        <v>1427.6910599625476</v>
      </c>
      <c r="S106" s="1">
        <f>R106/Notes!$C$2</f>
        <v>1.1421528479700381E-9</v>
      </c>
      <c r="U106" s="1">
        <f t="shared" si="14"/>
        <v>98857070.689095527</v>
      </c>
      <c r="V106" s="14">
        <f t="shared" si="13"/>
        <v>0.99855419494686148</v>
      </c>
      <c r="Y106" s="1">
        <f>Notes!$A$14*R106</f>
        <v>0.18559983779513117</v>
      </c>
      <c r="Z106">
        <f>Notes!$A$14*S106</f>
        <v>1.4847987023610493E-13</v>
      </c>
    </row>
    <row r="107" spans="1:26" x14ac:dyDescent="0.3">
      <c r="A107" t="s">
        <v>43</v>
      </c>
      <c r="B107">
        <v>41</v>
      </c>
      <c r="C107" t="s">
        <v>64</v>
      </c>
      <c r="D107" s="1">
        <v>8811710000</v>
      </c>
      <c r="E107" s="1">
        <v>19582.400000000001</v>
      </c>
      <c r="F107" s="1">
        <v>86.639799999999994</v>
      </c>
      <c r="G107" s="1">
        <v>629.24099999999999</v>
      </c>
      <c r="H107" s="1">
        <v>203.59299999999999</v>
      </c>
      <c r="I107" s="1">
        <f t="shared" si="12"/>
        <v>629.24099999999999</v>
      </c>
      <c r="J107" s="1">
        <f t="shared" si="8"/>
        <v>311903.27999999997</v>
      </c>
      <c r="K107">
        <f>J107/LN(2)/Notes!$F$9*(1-EXP(-Notes!$F$9*LN(2)/J107))</f>
        <v>0.17305698805775621</v>
      </c>
      <c r="L107">
        <f>EXP(-Notes!$F$10*LN(2)/J107)</f>
        <v>0.98412666622815437</v>
      </c>
      <c r="M107">
        <f t="shared" si="9"/>
        <v>0.17030999672476516</v>
      </c>
      <c r="N107" s="13">
        <f t="shared" si="10"/>
        <v>0.32355329674957606</v>
      </c>
      <c r="O107" s="1">
        <f t="shared" si="15"/>
        <v>3694.6803599374425</v>
      </c>
      <c r="P107">
        <f>O107/Notes!$C$3</f>
        <v>1.1403334444251367E-15</v>
      </c>
      <c r="R107" s="1">
        <f>O107*J107/Notes!$F$9</f>
        <v>444.59217701237225</v>
      </c>
      <c r="S107" s="1">
        <f>R107/Notes!$C$2</f>
        <v>3.5567374160989782E-10</v>
      </c>
      <c r="U107" s="1">
        <f t="shared" si="14"/>
        <v>98857515.281272545</v>
      </c>
      <c r="V107" s="14">
        <f t="shared" si="13"/>
        <v>0.99855868576760209</v>
      </c>
      <c r="Y107" s="1">
        <f>Notes!$A$14*R107</f>
        <v>5.7796983011608384E-2</v>
      </c>
      <c r="Z107">
        <f>Notes!$A$14*S107</f>
        <v>4.623758640928671E-14</v>
      </c>
    </row>
    <row r="108" spans="1:26" x14ac:dyDescent="0.3">
      <c r="A108" t="s">
        <v>4</v>
      </c>
      <c r="B108">
        <v>14</v>
      </c>
      <c r="C108">
        <v>31</v>
      </c>
      <c r="D108" s="1">
        <v>257178000</v>
      </c>
      <c r="E108" s="1">
        <v>18887.7</v>
      </c>
      <c r="F108" s="1">
        <v>2.6216699999999999</v>
      </c>
      <c r="G108" s="1">
        <v>606.91899999999998</v>
      </c>
      <c r="H108" s="1">
        <v>606.91899999999998</v>
      </c>
      <c r="I108" s="1">
        <f t="shared" si="12"/>
        <v>606.91899999999998</v>
      </c>
      <c r="J108" s="1">
        <f t="shared" si="8"/>
        <v>9438.0119999999988</v>
      </c>
      <c r="K108">
        <f>J108/LN(2)/Notes!$F$9*(1-EXP(-Notes!$F$9*LN(2)/J108))</f>
        <v>5.2531532053435677E-3</v>
      </c>
      <c r="L108">
        <f>EXP(-Notes!$F$10*LN(2)/J108)</f>
        <v>0.58932177541659891</v>
      </c>
      <c r="M108">
        <f t="shared" si="9"/>
        <v>3.0957975735084685E-3</v>
      </c>
      <c r="N108" s="13">
        <f t="shared" si="10"/>
        <v>1</v>
      </c>
      <c r="O108" s="1">
        <f t="shared" si="15"/>
        <v>196046.08686096309</v>
      </c>
      <c r="P108">
        <f>O108/Notes!$C$3</f>
        <v>6.0508051500297242E-14</v>
      </c>
      <c r="R108" s="1">
        <f>O108*J108/Notes!$F$9</f>
        <v>713.84464519552921</v>
      </c>
      <c r="S108" s="1">
        <f>R108/Notes!$C$2</f>
        <v>5.7107571615642341E-10</v>
      </c>
      <c r="U108" s="1">
        <f t="shared" si="14"/>
        <v>98858229.125917748</v>
      </c>
      <c r="V108" s="14">
        <f t="shared" si="13"/>
        <v>0.99856589630459291</v>
      </c>
      <c r="Y108" s="1">
        <f>Notes!$A$14*R108</f>
        <v>9.2799803875418793E-2</v>
      </c>
      <c r="Z108">
        <f>Notes!$A$14*S108</f>
        <v>7.4239843100335033E-14</v>
      </c>
    </row>
    <row r="109" spans="1:26" x14ac:dyDescent="0.3">
      <c r="A109" t="s">
        <v>19</v>
      </c>
      <c r="B109">
        <v>26</v>
      </c>
      <c r="C109">
        <v>55</v>
      </c>
      <c r="D109" s="1">
        <v>2219760000000</v>
      </c>
      <c r="E109" s="1">
        <v>17814</v>
      </c>
      <c r="F109" s="1">
        <v>23992.1</v>
      </c>
      <c r="G109" s="1">
        <v>572.41700000000003</v>
      </c>
      <c r="H109" s="1">
        <v>107.24</v>
      </c>
      <c r="I109" s="1">
        <f t="shared" si="12"/>
        <v>572.41700000000003</v>
      </c>
      <c r="J109" s="1">
        <f t="shared" si="8"/>
        <v>86371560</v>
      </c>
      <c r="K109">
        <f>J109/LN(2)/Notes!$F$9*(1-EXP(-Notes!$F$9*LN(2)/J109))</f>
        <v>0.98967111070258884</v>
      </c>
      <c r="L109">
        <f>EXP(-Notes!$F$10*LN(2)/J109)</f>
        <v>0.99994222038458669</v>
      </c>
      <c r="M109">
        <f t="shared" si="9"/>
        <v>0.98961392788642677</v>
      </c>
      <c r="N109" s="13">
        <f t="shared" si="10"/>
        <v>0.18734593836311639</v>
      </c>
      <c r="O109" s="1">
        <f t="shared" si="15"/>
        <v>578.42455918394626</v>
      </c>
      <c r="P109">
        <f>O109/Notes!$C$3</f>
        <v>1.7852609851356367E-16</v>
      </c>
      <c r="R109" s="1">
        <f>O109*J109/Notes!$F$9</f>
        <v>19274.472036662715</v>
      </c>
      <c r="S109" s="1">
        <f>R109/Notes!$C$2</f>
        <v>1.5419577629330173E-8</v>
      </c>
      <c r="U109" s="1">
        <f t="shared" si="14"/>
        <v>98877503.597954407</v>
      </c>
      <c r="V109" s="14">
        <f t="shared" si="13"/>
        <v>0.99876058753682784</v>
      </c>
      <c r="Y109" s="1">
        <f>Notes!$A$14*R109</f>
        <v>2.5056813647661529</v>
      </c>
      <c r="Z109">
        <f>Notes!$A$14*S109</f>
        <v>2.0045450918129221E-12</v>
      </c>
    </row>
    <row r="110" spans="1:26" x14ac:dyDescent="0.3">
      <c r="A110" t="s">
        <v>60</v>
      </c>
      <c r="B110">
        <v>31</v>
      </c>
      <c r="C110">
        <v>70</v>
      </c>
      <c r="D110" s="1">
        <v>32108800</v>
      </c>
      <c r="E110" s="1">
        <v>17546.599999999999</v>
      </c>
      <c r="F110" s="1">
        <v>0.35233399999999998</v>
      </c>
      <c r="G110" s="1">
        <v>563.82500000000005</v>
      </c>
      <c r="H110" s="1">
        <v>110.66</v>
      </c>
      <c r="I110" s="1">
        <f t="shared" si="12"/>
        <v>563.82500000000005</v>
      </c>
      <c r="J110" s="12">
        <f t="shared" si="8"/>
        <v>1268.4023999999999</v>
      </c>
      <c r="K110">
        <f>J110/LN(2)/Notes!$F$9*(1-EXP(-Notes!$F$9*LN(2)/J110))</f>
        <v>7.0598682574523892E-4</v>
      </c>
      <c r="L110">
        <f>EXP(-Notes!$F$10*LN(2)/J110)</f>
        <v>1.955346341209822E-2</v>
      </c>
      <c r="M110">
        <f t="shared" si="9"/>
        <v>1.3804487566632891E-5</v>
      </c>
      <c r="N110" s="13">
        <f t="shared" si="10"/>
        <v>0.19626657207466855</v>
      </c>
      <c r="O110" s="1">
        <f t="shared" si="15"/>
        <v>40843602.290811069</v>
      </c>
      <c r="P110">
        <f>O110/Notes!$C$3</f>
        <v>1.2606050089756502E-11</v>
      </c>
      <c r="R110" s="1">
        <f>O110*J110/Notes!$F$9</f>
        <v>19986.930235459204</v>
      </c>
      <c r="S110" s="1">
        <f>R110/Notes!$C$2</f>
        <v>1.5989544188367362E-8</v>
      </c>
      <c r="U110" s="1">
        <f t="shared" si="14"/>
        <v>98897490.528189868</v>
      </c>
      <c r="V110" s="14">
        <f t="shared" si="13"/>
        <v>0.99896247530157356</v>
      </c>
      <c r="Y110" s="1">
        <f>Notes!$A$14*R110</f>
        <v>2.5983009306096965</v>
      </c>
      <c r="Z110">
        <f>Notes!$A$14*S110</f>
        <v>2.078640744487757E-12</v>
      </c>
    </row>
    <row r="111" spans="1:26" x14ac:dyDescent="0.3">
      <c r="A111" t="s">
        <v>48</v>
      </c>
      <c r="B111">
        <v>39</v>
      </c>
      <c r="C111">
        <v>94</v>
      </c>
      <c r="D111" s="1">
        <v>25512100</v>
      </c>
      <c r="E111" s="1">
        <v>15760.8</v>
      </c>
      <c r="F111" s="1">
        <v>0.31166700000000003</v>
      </c>
      <c r="G111" s="1">
        <v>506.44200000000001</v>
      </c>
      <c r="H111" s="1">
        <v>76.834500000000006</v>
      </c>
      <c r="I111" s="1">
        <f t="shared" si="12"/>
        <v>506.44200000000001</v>
      </c>
      <c r="J111" s="12">
        <f t="shared" si="8"/>
        <v>1122.0012000000002</v>
      </c>
      <c r="K111">
        <f>J111/LN(2)/Notes!$F$9*(1-EXP(-Notes!$F$9*LN(2)/J111))</f>
        <v>6.2450060459547313E-4</v>
      </c>
      <c r="L111">
        <f>EXP(-Notes!$F$10*LN(2)/J111)</f>
        <v>1.1701964556133907E-2</v>
      </c>
      <c r="M111">
        <f t="shared" si="9"/>
        <v>7.3078839402604225E-6</v>
      </c>
      <c r="N111" s="13">
        <f t="shared" si="10"/>
        <v>0.15171431279396261</v>
      </c>
      <c r="O111" s="1">
        <f t="shared" si="15"/>
        <v>69300772.171534032</v>
      </c>
      <c r="P111">
        <f>O111/Notes!$C$3</f>
        <v>2.1389127213436428E-11</v>
      </c>
      <c r="R111" s="1">
        <f>O111*J111/Notes!$F$9</f>
        <v>29998.283000535419</v>
      </c>
      <c r="S111" s="1">
        <f>R111/Notes!$C$2</f>
        <v>2.3998626400428336E-8</v>
      </c>
      <c r="U111" s="1">
        <f t="shared" si="14"/>
        <v>98927488.811190397</v>
      </c>
      <c r="V111" s="14">
        <f t="shared" si="13"/>
        <v>0.99926548763162315</v>
      </c>
      <c r="Y111" s="1">
        <f>Notes!$A$14*R111</f>
        <v>3.8997767900696041</v>
      </c>
      <c r="Z111">
        <f>Notes!$A$14*S111</f>
        <v>3.1198214320556834E-12</v>
      </c>
    </row>
    <row r="112" spans="1:26" x14ac:dyDescent="0.3">
      <c r="A112" t="s">
        <v>20</v>
      </c>
      <c r="B112">
        <v>23</v>
      </c>
      <c r="C112">
        <v>49</v>
      </c>
      <c r="D112" s="1">
        <v>644024000000</v>
      </c>
      <c r="E112" s="1">
        <v>15656.7</v>
      </c>
      <c r="F112" s="1">
        <v>7919.99</v>
      </c>
      <c r="G112" s="1">
        <v>503.09699999999998</v>
      </c>
      <c r="H112" s="1">
        <v>185.655</v>
      </c>
      <c r="I112" s="1">
        <f t="shared" si="12"/>
        <v>503.09699999999998</v>
      </c>
      <c r="J112" s="1">
        <f t="shared" si="8"/>
        <v>28511963.999999996</v>
      </c>
      <c r="K112">
        <f>J112/LN(2)/Notes!$F$9*(1-EXP(-Notes!$F$9*LN(2)/J112))</f>
        <v>0.96914475759068297</v>
      </c>
      <c r="L112">
        <f>EXP(-Notes!$F$10*LN(2)/J112)</f>
        <v>0.99982497793033498</v>
      </c>
      <c r="M112">
        <f t="shared" si="9"/>
        <v>0.96897513586940442</v>
      </c>
      <c r="N112" s="13">
        <f t="shared" si="10"/>
        <v>0.36902426371057673</v>
      </c>
      <c r="O112" s="1">
        <f t="shared" si="15"/>
        <v>519.20527305233747</v>
      </c>
      <c r="P112">
        <f>O112/Notes!$C$3</f>
        <v>1.6024854106553625E-16</v>
      </c>
      <c r="R112" s="1">
        <f>O112*J112/Notes!$F$9</f>
        <v>5711.2507923913636</v>
      </c>
      <c r="S112" s="1">
        <f>R112/Notes!$C$2</f>
        <v>4.5690006339130912E-9</v>
      </c>
      <c r="U112" s="1">
        <f t="shared" si="14"/>
        <v>98933200.061982781</v>
      </c>
      <c r="V112" s="14">
        <f t="shared" si="13"/>
        <v>0.99932317691370864</v>
      </c>
      <c r="Y112" s="1">
        <f>Notes!$A$14*R112</f>
        <v>0.74246260301087719</v>
      </c>
      <c r="Z112">
        <f>Notes!$A$14*S112</f>
        <v>5.9397008240870181E-13</v>
      </c>
    </row>
    <row r="113" spans="1:26" x14ac:dyDescent="0.3">
      <c r="A113" t="s">
        <v>10</v>
      </c>
      <c r="B113">
        <v>9</v>
      </c>
      <c r="C113">
        <v>18</v>
      </c>
      <c r="D113" s="1">
        <v>142743000</v>
      </c>
      <c r="E113" s="1">
        <v>15022.6</v>
      </c>
      <c r="F113" s="1">
        <v>1.8294999999999999</v>
      </c>
      <c r="G113" s="1">
        <v>482.721</v>
      </c>
      <c r="H113" s="1">
        <v>482.721</v>
      </c>
      <c r="I113" s="1">
        <f t="shared" si="12"/>
        <v>482.721</v>
      </c>
      <c r="J113" s="12">
        <f t="shared" si="8"/>
        <v>6586.2</v>
      </c>
      <c r="K113">
        <f>J113/LN(2)/Notes!$F$9*(1-EXP(-Notes!$F$9*LN(2)/J113))</f>
        <v>3.6658480240366088E-3</v>
      </c>
      <c r="L113">
        <f>EXP(-Notes!$F$10*LN(2)/J113)</f>
        <v>0.46872223456168355</v>
      </c>
      <c r="M113">
        <f t="shared" si="9"/>
        <v>1.7182644773899715E-3</v>
      </c>
      <c r="N113" s="13">
        <f t="shared" si="10"/>
        <v>1</v>
      </c>
      <c r="O113" s="1">
        <f t="shared" si="15"/>
        <v>280935.21477744158</v>
      </c>
      <c r="P113">
        <f>O113/Notes!$C$3</f>
        <v>8.6708399622667156E-14</v>
      </c>
      <c r="R113" s="1">
        <f>O113*J113/Notes!$F$9</f>
        <v>713.84857699351301</v>
      </c>
      <c r="S113" s="1">
        <f>R113/Notes!$C$2</f>
        <v>5.7107886159481037E-10</v>
      </c>
      <c r="U113" s="1">
        <f t="shared" si="14"/>
        <v>98933913.910559773</v>
      </c>
      <c r="V113" s="14">
        <f t="shared" si="13"/>
        <v>0.99933038749041436</v>
      </c>
      <c r="Y113" s="1">
        <f>Notes!$A$14*R113</f>
        <v>9.2800315009156684E-2</v>
      </c>
      <c r="Z113">
        <f>Notes!$A$14*S113</f>
        <v>7.4240252007325337E-14</v>
      </c>
    </row>
    <row r="114" spans="1:26" x14ac:dyDescent="0.3">
      <c r="A114" t="s">
        <v>0</v>
      </c>
      <c r="B114">
        <v>18</v>
      </c>
      <c r="C114">
        <v>41</v>
      </c>
      <c r="D114" s="1">
        <v>142377000</v>
      </c>
      <c r="E114" s="1">
        <v>15005.9</v>
      </c>
      <c r="F114" s="1">
        <v>1.82684</v>
      </c>
      <c r="G114" s="1">
        <v>482.185</v>
      </c>
      <c r="H114" s="1">
        <v>482.185</v>
      </c>
      <c r="I114" s="1">
        <f t="shared" si="12"/>
        <v>482.185</v>
      </c>
      <c r="J114" s="12">
        <f t="shared" si="8"/>
        <v>6576.6239999999998</v>
      </c>
      <c r="K114">
        <f>J114/LN(2)/Notes!$F$9*(1-EXP(-Notes!$F$9*LN(2)/J114))</f>
        <v>3.6605180673577693E-3</v>
      </c>
      <c r="L114">
        <f>EXP(-Notes!$F$10*LN(2)/J114)</f>
        <v>0.46820536594859957</v>
      </c>
      <c r="M114">
        <f t="shared" si="9"/>
        <v>1.7138742012887049E-3</v>
      </c>
      <c r="N114" s="13">
        <f t="shared" si="10"/>
        <v>1</v>
      </c>
      <c r="O114" s="1">
        <f t="shared" si="15"/>
        <v>281342.11929757334</v>
      </c>
      <c r="P114">
        <f>O114/Notes!$C$3</f>
        <v>8.6833987437522632E-14</v>
      </c>
      <c r="R114" s="1">
        <f>O114*J114/Notes!$F$9</f>
        <v>713.84310724663737</v>
      </c>
      <c r="S114" s="1">
        <f>R114/Notes!$C$2</f>
        <v>5.7107448579730988E-10</v>
      </c>
      <c r="U114" s="1">
        <f t="shared" si="14"/>
        <v>98934627.753667027</v>
      </c>
      <c r="V114" s="14">
        <f t="shared" si="13"/>
        <v>0.99933759801187039</v>
      </c>
      <c r="Y114" s="1">
        <f>Notes!$A$14*R114</f>
        <v>9.2799603942062853E-2</v>
      </c>
      <c r="Z114">
        <f>Notes!$A$14*S114</f>
        <v>7.4239683153650283E-14</v>
      </c>
    </row>
    <row r="115" spans="1:26" x14ac:dyDescent="0.3">
      <c r="A115" t="s">
        <v>9</v>
      </c>
      <c r="B115">
        <v>21</v>
      </c>
      <c r="C115">
        <v>46</v>
      </c>
      <c r="D115" s="1">
        <v>147034000000</v>
      </c>
      <c r="E115" s="1">
        <v>14077.9</v>
      </c>
      <c r="F115" s="1">
        <v>2010.96</v>
      </c>
      <c r="G115" s="1">
        <v>452.36500000000001</v>
      </c>
      <c r="H115" s="1">
        <v>318.63200000000001</v>
      </c>
      <c r="I115" s="1">
        <f t="shared" si="12"/>
        <v>452.36500000000001</v>
      </c>
      <c r="J115" s="1">
        <f t="shared" si="8"/>
        <v>7239456</v>
      </c>
      <c r="K115">
        <f>J115/LN(2)/Notes!$F$9*(1-EXP(-Notes!$F$9*LN(2)/J115))</f>
        <v>0.88557195034703073</v>
      </c>
      <c r="L115">
        <f>EXP(-Notes!$F$10*LN(2)/J115)</f>
        <v>0.99931086812446712</v>
      </c>
      <c r="M115">
        <f t="shared" si="9"/>
        <v>0.88496167448796881</v>
      </c>
      <c r="N115" s="13">
        <f t="shared" si="10"/>
        <v>0.70436925933703975</v>
      </c>
      <c r="O115" s="1">
        <f t="shared" si="15"/>
        <v>511.16902916923999</v>
      </c>
      <c r="P115">
        <f>O115/Notes!$C$3</f>
        <v>1.5776821887939505E-16</v>
      </c>
      <c r="R115" s="1">
        <f>O115*J115/Notes!$F$9</f>
        <v>1427.6950984696873</v>
      </c>
      <c r="S115" s="1">
        <f>R115/Notes!$C$2</f>
        <v>1.1421560787757498E-9</v>
      </c>
      <c r="U115" s="1">
        <f t="shared" si="14"/>
        <v>98936055.448765501</v>
      </c>
      <c r="V115" s="14">
        <f t="shared" si="13"/>
        <v>0.99935201914451932</v>
      </c>
      <c r="Y115" s="1">
        <f>Notes!$A$14*R115</f>
        <v>0.18560036280105932</v>
      </c>
      <c r="Z115">
        <f>Notes!$A$14*S115</f>
        <v>1.4848029024084746E-13</v>
      </c>
    </row>
    <row r="116" spans="1:26" x14ac:dyDescent="0.3">
      <c r="A116" t="s">
        <v>50</v>
      </c>
      <c r="B116">
        <v>37</v>
      </c>
      <c r="C116">
        <v>78</v>
      </c>
      <c r="D116" s="1">
        <v>20152800</v>
      </c>
      <c r="E116" s="1">
        <v>13183.1</v>
      </c>
      <c r="F116" s="1">
        <v>0.29433399999999998</v>
      </c>
      <c r="G116" s="1">
        <v>423.613</v>
      </c>
      <c r="H116" s="1">
        <v>57.815399999999997</v>
      </c>
      <c r="I116" s="1">
        <f t="shared" si="12"/>
        <v>423.613</v>
      </c>
      <c r="J116" s="12">
        <f t="shared" si="8"/>
        <v>1059.6024</v>
      </c>
      <c r="K116">
        <f>J116/LN(2)/Notes!$F$9*(1-EXP(-Notes!$F$9*LN(2)/J116))</f>
        <v>5.8976972522918353E-4</v>
      </c>
      <c r="L116">
        <f>EXP(-Notes!$F$10*LN(2)/J116)</f>
        <v>9.0053521169216402E-3</v>
      </c>
      <c r="M116">
        <f t="shared" si="9"/>
        <v>5.3110840435889222E-6</v>
      </c>
      <c r="N116" s="13">
        <f t="shared" si="10"/>
        <v>0.13648164716380282</v>
      </c>
      <c r="O116" s="1">
        <f t="shared" si="15"/>
        <v>79760176.363872215</v>
      </c>
      <c r="P116">
        <f>O116/Notes!$C$3</f>
        <v>2.4617338383911178E-11</v>
      </c>
      <c r="R116" s="1">
        <f>O116*J116/Notes!$F$9</f>
        <v>32605.738541505507</v>
      </c>
      <c r="S116" s="1">
        <f>R116/Notes!$C$2</f>
        <v>2.6084590833204406E-8</v>
      </c>
      <c r="U116" s="1">
        <f t="shared" si="14"/>
        <v>98968661.187307</v>
      </c>
      <c r="V116" s="14">
        <f t="shared" si="13"/>
        <v>0.99968136935460539</v>
      </c>
      <c r="Y116" s="1">
        <f>Notes!$A$14*R116</f>
        <v>4.2387460103957153</v>
      </c>
      <c r="Z116">
        <f>Notes!$A$14*S116</f>
        <v>3.3909968083165726E-12</v>
      </c>
    </row>
    <row r="117" spans="1:26" x14ac:dyDescent="0.3">
      <c r="A117" t="s">
        <v>51</v>
      </c>
      <c r="B117">
        <v>35</v>
      </c>
      <c r="C117">
        <v>80</v>
      </c>
      <c r="D117" s="1">
        <v>19622700</v>
      </c>
      <c r="E117" s="1">
        <v>12821.9</v>
      </c>
      <c r="F117" s="1">
        <v>0.29466599999999998</v>
      </c>
      <c r="G117" s="1">
        <v>412.00599999999997</v>
      </c>
      <c r="H117" s="1">
        <v>59.928199999999997</v>
      </c>
      <c r="I117" s="1">
        <f t="shared" si="12"/>
        <v>412.00599999999997</v>
      </c>
      <c r="J117" s="12">
        <f t="shared" si="8"/>
        <v>1060.7975999999999</v>
      </c>
      <c r="K117">
        <f>J117/LN(2)/Notes!$F$9*(1-EXP(-Notes!$F$9*LN(2)/J117))</f>
        <v>5.9043496794248238E-4</v>
      </c>
      <c r="L117">
        <f>EXP(-Notes!$F$10*LN(2)/J117)</f>
        <v>9.0532676826253732E-3</v>
      </c>
      <c r="M117">
        <f t="shared" si="9"/>
        <v>5.3453658139656236E-6</v>
      </c>
      <c r="N117" s="13">
        <f t="shared" si="10"/>
        <v>0.14545467784449742</v>
      </c>
      <c r="O117" s="1">
        <f t="shared" si="15"/>
        <v>77077231.81892778</v>
      </c>
      <c r="P117">
        <f>O117/Notes!$C$3</f>
        <v>2.3789269079915981E-11</v>
      </c>
      <c r="R117" s="1">
        <f>O117*J117/Notes!$F$9</f>
        <v>31544.499432161349</v>
      </c>
      <c r="S117" s="1">
        <f>R117/Notes!$C$2</f>
        <v>2.523559954572908E-8</v>
      </c>
      <c r="U117" s="1">
        <f t="shared" si="14"/>
        <v>99000205.686739162</v>
      </c>
      <c r="V117" s="14">
        <f t="shared" si="13"/>
        <v>1</v>
      </c>
      <c r="Y117" s="1">
        <f>Notes!$A$14*R117</f>
        <v>4.1007849261809746</v>
      </c>
      <c r="Z117">
        <f>Notes!$A$14*S117</f>
        <v>3.2806279409447803E-12</v>
      </c>
    </row>
    <row r="118" spans="1:26" x14ac:dyDescent="0.3">
      <c r="A118" t="s">
        <v>59</v>
      </c>
      <c r="B118">
        <v>32</v>
      </c>
      <c r="C118">
        <v>67</v>
      </c>
      <c r="D118" s="1">
        <v>11602300</v>
      </c>
      <c r="E118" s="1">
        <v>7091.79</v>
      </c>
      <c r="F118" s="1">
        <v>0.315</v>
      </c>
      <c r="G118" s="1">
        <v>227.881</v>
      </c>
      <c r="H118" s="1">
        <v>51.723999999999997</v>
      </c>
      <c r="I118" s="1">
        <f t="shared" si="12"/>
        <v>227.881</v>
      </c>
      <c r="J118" s="12">
        <f t="shared" si="8"/>
        <v>1134</v>
      </c>
      <c r="K118">
        <f>J118/LN(2)/Notes!$F$9*(1-EXP(-Notes!$F$9*LN(2)/J118))</f>
        <v>6.3117908038892159E-4</v>
      </c>
      <c r="L118">
        <f>EXP(-Notes!$F$10*LN(2)/J118)</f>
        <v>1.2265872336536976E-2</v>
      </c>
      <c r="M118">
        <f t="shared" si="9"/>
        <v>7.7419620215433216E-6</v>
      </c>
      <c r="N118" s="13">
        <f t="shared" si="10"/>
        <v>0.22697811577095062</v>
      </c>
      <c r="O118" s="1">
        <f t="shared" si="15"/>
        <v>29434528.271500491</v>
      </c>
      <c r="P118">
        <f>O118/Notes!$C$3</f>
        <v>9.0847309479939787E-12</v>
      </c>
      <c r="R118" s="1">
        <f>O118*J118/Notes!$F$9</f>
        <v>12877.606118781465</v>
      </c>
      <c r="S118" s="1">
        <f>R118/Notes!$C$2</f>
        <v>1.0302084895025171E-8</v>
      </c>
      <c r="U118" s="1">
        <f t="shared" si="14"/>
        <v>99013083.292857945</v>
      </c>
      <c r="V118" s="14">
        <f t="shared" si="13"/>
        <v>1.0001300765592298</v>
      </c>
      <c r="Y118" s="1">
        <f>Notes!$A$14*R118</f>
        <v>1.6740887954415902</v>
      </c>
      <c r="Z118">
        <f>Notes!$A$14*S118</f>
        <v>1.3392710363532722E-12</v>
      </c>
    </row>
    <row r="119" spans="1:26" x14ac:dyDescent="0.3">
      <c r="A119" t="s">
        <v>46</v>
      </c>
      <c r="B119">
        <v>38</v>
      </c>
      <c r="C119">
        <v>90</v>
      </c>
      <c r="D119" s="1">
        <v>7583520000000</v>
      </c>
      <c r="E119" s="1">
        <v>5785.75</v>
      </c>
      <c r="F119" s="1">
        <v>252368</v>
      </c>
      <c r="G119" s="1">
        <v>185.91399999999999</v>
      </c>
      <c r="H119" s="1">
        <v>20.494800000000001</v>
      </c>
      <c r="I119" s="1">
        <f t="shared" si="12"/>
        <v>185.91399999999999</v>
      </c>
      <c r="J119" s="16">
        <f t="shared" si="8"/>
        <v>908524800</v>
      </c>
      <c r="K119">
        <f>J119/LN(2)/Notes!$F$9*(1-EXP(-Notes!$F$9*LN(2)/J119))</f>
        <v>0.99901188510532246</v>
      </c>
      <c r="L119">
        <f>EXP(-Notes!$F$10*LN(2)/J119)</f>
        <v>0.99999450686872515</v>
      </c>
      <c r="M119">
        <f t="shared" si="9"/>
        <v>0.99900639740189245</v>
      </c>
      <c r="N119" s="13">
        <f t="shared" si="10"/>
        <v>0.11023806706326583</v>
      </c>
      <c r="O119" s="1">
        <f t="shared" si="15"/>
        <v>186.09890835885031</v>
      </c>
      <c r="P119">
        <f>O119/Notes!$C$3</f>
        <v>5.7437934678657502E-17</v>
      </c>
      <c r="R119" s="1">
        <f>O119*J119/Notes!$F$9</f>
        <v>65229.735145425468</v>
      </c>
      <c r="S119" s="1">
        <f>R119/Notes!$C$2</f>
        <v>5.2183788116340377E-8</v>
      </c>
      <c r="U119" s="1">
        <f t="shared" si="14"/>
        <v>99078313.028003365</v>
      </c>
      <c r="V119" s="14">
        <f t="shared" si="13"/>
        <v>1.0007889614038921</v>
      </c>
      <c r="Y119" s="1">
        <f>Notes!$A$14*R119</f>
        <v>8.4798655689053106</v>
      </c>
      <c r="Z119">
        <f>Notes!$A$14*S119</f>
        <v>6.7838924551242485E-12</v>
      </c>
    </row>
    <row r="120" spans="1:26" x14ac:dyDescent="0.3">
      <c r="A120" t="s">
        <v>20</v>
      </c>
      <c r="B120">
        <v>23</v>
      </c>
      <c r="C120">
        <v>47</v>
      </c>
      <c r="D120" s="1">
        <v>14103100</v>
      </c>
      <c r="E120" s="1">
        <v>4997.71</v>
      </c>
      <c r="F120" s="1">
        <v>0.54333399999999998</v>
      </c>
      <c r="G120" s="1">
        <v>160.59100000000001</v>
      </c>
      <c r="H120" s="1">
        <v>113.116</v>
      </c>
      <c r="I120" s="1">
        <f t="shared" si="12"/>
        <v>160.59100000000001</v>
      </c>
      <c r="J120" s="12">
        <f t="shared" si="8"/>
        <v>1956.0024000000001</v>
      </c>
      <c r="K120">
        <f>J120/LN(2)/Notes!$F$9*(1-EXP(-Notes!$F$9*LN(2)/J120))</f>
        <v>1.0887017602032836E-3</v>
      </c>
      <c r="L120">
        <f>EXP(-Notes!$F$10*LN(2)/J120)</f>
        <v>7.7967836982671998E-2</v>
      </c>
      <c r="M120">
        <f t="shared" si="9"/>
        <v>8.4883721362277685E-5</v>
      </c>
      <c r="N120" s="13">
        <f t="shared" si="10"/>
        <v>0.70437322141340419</v>
      </c>
      <c r="O120" s="1">
        <f t="shared" si="15"/>
        <v>1891893.9629732897</v>
      </c>
      <c r="P120">
        <f>O120/Notes!$C$3</f>
        <v>5.8391788980657092E-13</v>
      </c>
      <c r="R120" s="1">
        <f>O120*J120/Notes!$F$9</f>
        <v>1427.6809923307353</v>
      </c>
      <c r="S120" s="1">
        <f>R120/Notes!$C$2</f>
        <v>1.1421447938645882E-9</v>
      </c>
      <c r="U120" s="1">
        <f t="shared" si="14"/>
        <v>99079740.7089957</v>
      </c>
      <c r="V120" s="14">
        <f t="shared" si="13"/>
        <v>1.000803382394055</v>
      </c>
      <c r="Y120" s="1">
        <f>Notes!$A$14*R120</f>
        <v>0.18559852900299556</v>
      </c>
      <c r="Z120">
        <f>Notes!$A$14*S120</f>
        <v>1.4847882320239645E-13</v>
      </c>
    </row>
    <row r="121" spans="1:26" x14ac:dyDescent="0.3">
      <c r="A121" t="s">
        <v>18</v>
      </c>
      <c r="B121">
        <v>24</v>
      </c>
      <c r="C121">
        <v>49</v>
      </c>
      <c r="D121" s="1">
        <v>16425000</v>
      </c>
      <c r="E121" s="1">
        <v>4485.8100000000004</v>
      </c>
      <c r="F121" s="1">
        <v>0.70499699999999998</v>
      </c>
      <c r="G121" s="1">
        <v>144.143</v>
      </c>
      <c r="H121" s="1">
        <v>144.143</v>
      </c>
      <c r="I121" s="1">
        <f t="shared" si="12"/>
        <v>144.143</v>
      </c>
      <c r="J121" s="12">
        <f t="shared" si="8"/>
        <v>2537.9892</v>
      </c>
      <c r="K121">
        <f>J121/LN(2)/Notes!$F$9*(1-EXP(-Notes!$F$9*LN(2)/J121))</f>
        <v>1.4126328829744397E-3</v>
      </c>
      <c r="L121">
        <f>EXP(-Notes!$F$10*LN(2)/J121)</f>
        <v>0.13996213630724524</v>
      </c>
      <c r="M121">
        <f t="shared" si="9"/>
        <v>1.9771511611896535E-4</v>
      </c>
      <c r="N121" s="13">
        <f t="shared" si="10"/>
        <v>1</v>
      </c>
      <c r="O121" s="1">
        <f t="shared" si="15"/>
        <v>729043.90331626963</v>
      </c>
      <c r="P121">
        <f>O121/Notes!$C$3</f>
        <v>2.2501355040625607E-13</v>
      </c>
      <c r="R121" s="1">
        <f>O121*J121/Notes!$F$9</f>
        <v>713.85245098091684</v>
      </c>
      <c r="S121" s="1">
        <f>R121/Notes!$C$2</f>
        <v>5.7108196078473343E-10</v>
      </c>
      <c r="U121" s="1">
        <f t="shared" si="14"/>
        <v>99080454.561446682</v>
      </c>
      <c r="V121" s="14">
        <f t="shared" si="13"/>
        <v>1.0008105930098918</v>
      </c>
      <c r="Y121" s="1">
        <f>Notes!$A$14*R121</f>
        <v>9.2800818627519183E-2</v>
      </c>
      <c r="Z121">
        <f>Notes!$A$14*S121</f>
        <v>7.4240654902015344E-14</v>
      </c>
    </row>
    <row r="122" spans="1:26" x14ac:dyDescent="0.3">
      <c r="A122" t="s">
        <v>55</v>
      </c>
      <c r="B122">
        <v>34</v>
      </c>
      <c r="C122">
        <v>70</v>
      </c>
      <c r="D122" s="1">
        <v>15068600</v>
      </c>
      <c r="E122" s="1">
        <v>4235.5200000000004</v>
      </c>
      <c r="F122" s="1">
        <v>0.684998</v>
      </c>
      <c r="G122" s="1">
        <v>136.1</v>
      </c>
      <c r="H122" s="1">
        <v>136.1</v>
      </c>
      <c r="I122" s="1">
        <f t="shared" si="12"/>
        <v>136.1</v>
      </c>
      <c r="J122" s="12">
        <f t="shared" si="8"/>
        <v>2465.9928</v>
      </c>
      <c r="K122">
        <f>J122/LN(2)/Notes!$F$9*(1-EXP(-Notes!$F$9*LN(2)/J122))</f>
        <v>1.3725600244706363E-3</v>
      </c>
      <c r="L122">
        <f>EXP(-Notes!$F$10*LN(2)/J122)</f>
        <v>0.1321532166428441</v>
      </c>
      <c r="M122">
        <f t="shared" si="9"/>
        <v>1.8138822226917541E-4</v>
      </c>
      <c r="N122" s="13">
        <f t="shared" si="10"/>
        <v>1</v>
      </c>
      <c r="O122" s="1">
        <f t="shared" si="15"/>
        <v>750324.3501556078</v>
      </c>
      <c r="P122">
        <f>O122/Notes!$C$3</f>
        <v>2.3158158955419992E-13</v>
      </c>
      <c r="R122" s="1">
        <f>O122*J122/Notes!$F$9</f>
        <v>713.84816556651526</v>
      </c>
      <c r="S122" s="1">
        <f>R122/Notes!$C$2</f>
        <v>5.7107853245321217E-10</v>
      </c>
      <c r="U122" s="1">
        <f t="shared" si="14"/>
        <v>99081168.409612253</v>
      </c>
      <c r="V122" s="14">
        <f t="shared" si="13"/>
        <v>1.0008178035824418</v>
      </c>
      <c r="Y122" s="1">
        <f>Notes!$A$14*R122</f>
        <v>9.2800261523646982E-2</v>
      </c>
      <c r="Z122">
        <f>Notes!$A$14*S122</f>
        <v>7.4240209218917574E-14</v>
      </c>
    </row>
    <row r="123" spans="1:26" x14ac:dyDescent="0.3">
      <c r="A123" t="s">
        <v>22</v>
      </c>
      <c r="B123">
        <v>27</v>
      </c>
      <c r="C123">
        <v>60</v>
      </c>
      <c r="D123" s="1">
        <v>991554000000</v>
      </c>
      <c r="E123" s="1">
        <v>4131.71</v>
      </c>
      <c r="F123" s="1">
        <v>46207.199999999997</v>
      </c>
      <c r="G123" s="1">
        <v>132.76400000000001</v>
      </c>
      <c r="H123" s="1">
        <v>36.649299999999997</v>
      </c>
      <c r="I123" s="1">
        <f t="shared" si="12"/>
        <v>132.76400000000001</v>
      </c>
      <c r="J123" s="1">
        <f t="shared" si="8"/>
        <v>166345920</v>
      </c>
      <c r="K123">
        <f>J123/LN(2)/Notes!$F$9*(1-EXP(-Notes!$F$9*LN(2)/J123))</f>
        <v>0.99461908455870518</v>
      </c>
      <c r="L123">
        <f>EXP(-Notes!$F$10*LN(2)/J123)</f>
        <v>0.99996999875418258</v>
      </c>
      <c r="M123">
        <f t="shared" si="9"/>
        <v>0.99458924474705468</v>
      </c>
      <c r="N123" s="13">
        <f t="shared" si="10"/>
        <v>0.2760484769967762</v>
      </c>
      <c r="O123" s="1">
        <f t="shared" si="15"/>
        <v>133.48626149055607</v>
      </c>
      <c r="P123">
        <f>O123/Notes!$C$3</f>
        <v>4.1199463423011134E-17</v>
      </c>
      <c r="R123" s="1">
        <f>O123*J123/Notes!$F$9</f>
        <v>8566.7033082589205</v>
      </c>
      <c r="S123" s="1">
        <f>R123/Notes!$C$2</f>
        <v>6.8533626466071368E-9</v>
      </c>
      <c r="U123" s="1">
        <f t="shared" si="14"/>
        <v>99089735.112920508</v>
      </c>
      <c r="V123" s="14">
        <f t="shared" si="13"/>
        <v>1.0009043357593077</v>
      </c>
      <c r="Y123" s="1">
        <f>Notes!$A$14*R123</f>
        <v>1.1136714300736597</v>
      </c>
      <c r="Z123">
        <f>Notes!$A$14*S123</f>
        <v>8.9093714405892773E-13</v>
      </c>
    </row>
    <row r="124" spans="1:26" x14ac:dyDescent="0.3">
      <c r="A124" t="s">
        <v>12</v>
      </c>
      <c r="B124">
        <v>20</v>
      </c>
      <c r="C124">
        <v>45</v>
      </c>
      <c r="D124" s="1">
        <v>77953600000</v>
      </c>
      <c r="E124" s="1">
        <v>3845.93</v>
      </c>
      <c r="F124" s="1">
        <v>3902.63</v>
      </c>
      <c r="G124" s="1">
        <v>123.581</v>
      </c>
      <c r="H124" s="1">
        <v>123.581</v>
      </c>
      <c r="I124" s="1">
        <f t="shared" si="12"/>
        <v>123.581</v>
      </c>
      <c r="J124" s="1">
        <f t="shared" si="8"/>
        <v>14049468.000000002</v>
      </c>
      <c r="K124">
        <f>J124/LN(2)/Notes!$F$9*(1-EXP(-Notes!$F$9*LN(2)/J124))</f>
        <v>0.9387008723224205</v>
      </c>
      <c r="L124">
        <f>EXP(-Notes!$F$10*LN(2)/J124)</f>
        <v>0.9996448425369171</v>
      </c>
      <c r="M124">
        <f t="shared" si="9"/>
        <v>0.93836748570201278</v>
      </c>
      <c r="N124" s="13">
        <f t="shared" si="10"/>
        <v>1</v>
      </c>
      <c r="O124" s="1">
        <f t="shared" si="15"/>
        <v>131.69787091199819</v>
      </c>
      <c r="P124">
        <f>O124/Notes!$C$3</f>
        <v>4.0647491022221665E-17</v>
      </c>
      <c r="R124" s="1">
        <f>O124*J124/Notes!$F$9</f>
        <v>713.84453049623824</v>
      </c>
      <c r="S124" s="1">
        <f>R124/Notes!$C$2</f>
        <v>5.7107562439699061E-10</v>
      </c>
      <c r="U124" s="1">
        <f t="shared" si="14"/>
        <v>99090448.957451001</v>
      </c>
      <c r="V124" s="14">
        <f t="shared" si="13"/>
        <v>1.0009115462951399</v>
      </c>
      <c r="Y124" s="1">
        <f>Notes!$A$14*R124</f>
        <v>9.2799788964510965E-2</v>
      </c>
      <c r="Z124">
        <f>Notes!$A$14*S124</f>
        <v>7.423983117160877E-14</v>
      </c>
    </row>
    <row r="125" spans="1:26" x14ac:dyDescent="0.3">
      <c r="A125" t="s">
        <v>43</v>
      </c>
      <c r="B125">
        <v>41</v>
      </c>
      <c r="C125">
        <v>88</v>
      </c>
      <c r="D125" s="1">
        <v>4371020</v>
      </c>
      <c r="E125" s="1">
        <v>3482.49</v>
      </c>
      <c r="F125" s="1">
        <v>0.24166599999999999</v>
      </c>
      <c r="G125" s="1">
        <v>111.90300000000001</v>
      </c>
      <c r="H125" s="1">
        <v>21.6419</v>
      </c>
      <c r="I125" s="1">
        <f t="shared" si="12"/>
        <v>111.90300000000001</v>
      </c>
      <c r="J125" s="12">
        <f t="shared" si="8"/>
        <v>869.99760000000003</v>
      </c>
      <c r="K125">
        <f>J125/LN(2)/Notes!$F$9*(1-EXP(-Notes!$F$9*LN(2)/J125))</f>
        <v>4.8423658298815588E-4</v>
      </c>
      <c r="L125">
        <f>EXP(-Notes!$F$10*LN(2)/J125)</f>
        <v>3.22634202220847E-3</v>
      </c>
      <c r="M125">
        <f t="shared" si="9"/>
        <v>1.5623128363853263E-6</v>
      </c>
      <c r="N125" s="13">
        <f t="shared" si="10"/>
        <v>0.1933987471292101</v>
      </c>
      <c r="O125" s="1">
        <f t="shared" si="15"/>
        <v>71626499.759744942</v>
      </c>
      <c r="P125">
        <f>O125/Notes!$C$3</f>
        <v>2.2106944370291649E-11</v>
      </c>
      <c r="R125" s="1">
        <f>O125*J125/Notes!$F$9</f>
        <v>24041.235681859056</v>
      </c>
      <c r="S125" s="1">
        <f>R125/Notes!$C$2</f>
        <v>1.9232988545487246E-8</v>
      </c>
      <c r="U125" s="1">
        <f t="shared" si="14"/>
        <v>99114490.193132862</v>
      </c>
      <c r="V125" s="14">
        <f t="shared" si="13"/>
        <v>1.0011543865550676</v>
      </c>
      <c r="Y125" s="1">
        <f>Notes!$A$14*R125</f>
        <v>3.125360638641677</v>
      </c>
      <c r="Z125">
        <f>Notes!$A$14*S125</f>
        <v>2.500288510913342E-12</v>
      </c>
    </row>
    <row r="126" spans="1:26" x14ac:dyDescent="0.3">
      <c r="A126" t="s">
        <v>8</v>
      </c>
      <c r="B126">
        <v>17</v>
      </c>
      <c r="C126">
        <v>38</v>
      </c>
      <c r="D126" s="1">
        <v>11069900</v>
      </c>
      <c r="E126" s="1">
        <v>3434.06</v>
      </c>
      <c r="F126" s="1">
        <v>0.62066699999999997</v>
      </c>
      <c r="G126" s="1">
        <v>110.34699999999999</v>
      </c>
      <c r="H126" s="1">
        <v>110.34699999999999</v>
      </c>
      <c r="I126" s="1">
        <f t="shared" si="12"/>
        <v>110.34699999999999</v>
      </c>
      <c r="J126" s="12">
        <f t="shared" si="8"/>
        <v>2234.4012000000002</v>
      </c>
      <c r="K126">
        <f>J126/LN(2)/Notes!$F$9*(1-EXP(-Notes!$F$9*LN(2)/J126))</f>
        <v>1.2436572263103199E-3</v>
      </c>
      <c r="L126">
        <f>EXP(-Notes!$F$10*LN(2)/J126)</f>
        <v>0.10714676238371589</v>
      </c>
      <c r="M126">
        <f t="shared" si="9"/>
        <v>1.3325384531426301E-4</v>
      </c>
      <c r="N126" s="13">
        <f t="shared" si="10"/>
        <v>1</v>
      </c>
      <c r="O126" s="1">
        <f t="shared" si="15"/>
        <v>828096.17793587863</v>
      </c>
      <c r="P126">
        <f>O126/Notes!$C$3</f>
        <v>2.5558524010366624E-13</v>
      </c>
      <c r="R126" s="1">
        <f>O126*J126/Notes!$F$9</f>
        <v>713.84995898739999</v>
      </c>
      <c r="S126" s="1">
        <f>R126/Notes!$C$2</f>
        <v>5.7107996718991994E-10</v>
      </c>
      <c r="U126" s="1">
        <f t="shared" si="14"/>
        <v>99115204.043091848</v>
      </c>
      <c r="V126" s="14">
        <f t="shared" si="13"/>
        <v>1.0011615971457328</v>
      </c>
      <c r="Y126" s="1">
        <f>Notes!$A$14*R126</f>
        <v>9.2800494668361988E-2</v>
      </c>
      <c r="Z126">
        <f>Notes!$A$14*S126</f>
        <v>7.424039573468958E-14</v>
      </c>
    </row>
    <row r="127" spans="1:26" x14ac:dyDescent="0.3">
      <c r="A127" t="s">
        <v>51</v>
      </c>
      <c r="B127">
        <v>35</v>
      </c>
      <c r="C127">
        <v>84</v>
      </c>
      <c r="D127" s="1">
        <v>6450860</v>
      </c>
      <c r="E127" s="1">
        <v>2343.5</v>
      </c>
      <c r="F127" s="1">
        <v>0.53</v>
      </c>
      <c r="G127" s="1">
        <v>75.303700000000006</v>
      </c>
      <c r="H127" s="1">
        <v>75.303700000000006</v>
      </c>
      <c r="I127" s="1">
        <f t="shared" si="12"/>
        <v>75.303700000000006</v>
      </c>
      <c r="J127" s="12">
        <f t="shared" si="8"/>
        <v>1908</v>
      </c>
      <c r="K127">
        <f>J127/LN(2)/Notes!$F$9*(1-EXP(-Notes!$F$9*LN(2)/J127))</f>
        <v>1.0619838495432648E-3</v>
      </c>
      <c r="L127">
        <f>EXP(-Notes!$F$10*LN(2)/J127)</f>
        <v>7.3120264246957875E-2</v>
      </c>
      <c r="M127">
        <f t="shared" si="9"/>
        <v>7.7652539704605071E-5</v>
      </c>
      <c r="N127" s="13">
        <f t="shared" si="10"/>
        <v>1</v>
      </c>
      <c r="O127" s="1">
        <f t="shared" si="15"/>
        <v>969751.92680702789</v>
      </c>
      <c r="P127">
        <f>O127/Notes!$C$3</f>
        <v>2.9930615024908271E-13</v>
      </c>
      <c r="R127" s="1">
        <f>O127*J127/Notes!$F$9</f>
        <v>713.84516834406224</v>
      </c>
      <c r="S127" s="1">
        <f>R127/Notes!$C$2</f>
        <v>5.7107613467524983E-10</v>
      </c>
      <c r="U127" s="1">
        <f t="shared" si="14"/>
        <v>99115917.888260186</v>
      </c>
      <c r="V127" s="14">
        <f t="shared" si="13"/>
        <v>1.0011688076880079</v>
      </c>
      <c r="Y127" s="1">
        <f>Notes!$A$14*R127</f>
        <v>9.2799871884728088E-2</v>
      </c>
      <c r="Z127">
        <f>Notes!$A$14*S127</f>
        <v>7.4239897507782476E-14</v>
      </c>
    </row>
    <row r="128" spans="1:26" x14ac:dyDescent="0.3">
      <c r="A128" t="s">
        <v>57</v>
      </c>
      <c r="B128">
        <v>29</v>
      </c>
      <c r="C128">
        <v>60</v>
      </c>
      <c r="D128" s="1">
        <v>3933060</v>
      </c>
      <c r="E128" s="1">
        <v>1917.15</v>
      </c>
      <c r="F128" s="1">
        <v>0.39500000000000002</v>
      </c>
      <c r="G128" s="1">
        <v>61.6038</v>
      </c>
      <c r="H128" s="1">
        <v>43.391800000000003</v>
      </c>
      <c r="I128" s="1">
        <f t="shared" si="12"/>
        <v>61.6038</v>
      </c>
      <c r="J128" s="12">
        <f t="shared" si="8"/>
        <v>1422.0000000000002</v>
      </c>
      <c r="K128">
        <f>J128/LN(2)/Notes!$F$9*(1-EXP(-Notes!$F$9*LN(2)/J128))</f>
        <v>7.9147852937658432E-4</v>
      </c>
      <c r="L128">
        <f>EXP(-Notes!$F$10*LN(2)/J128)</f>
        <v>2.9908696814444052E-2</v>
      </c>
      <c r="M128">
        <f t="shared" si="9"/>
        <v>2.3672091370266309E-5</v>
      </c>
      <c r="N128" s="13">
        <f t="shared" si="10"/>
        <v>0.704368886334934</v>
      </c>
      <c r="O128" s="1">
        <f t="shared" si="15"/>
        <v>2602380.965687653</v>
      </c>
      <c r="P128">
        <f>O128/Notes!$C$3</f>
        <v>8.0320400175544845E-13</v>
      </c>
      <c r="R128" s="1">
        <f>O128*J128/Notes!$F$9</f>
        <v>1427.69511312031</v>
      </c>
      <c r="S128" s="1">
        <f>R128/Notes!$C$2</f>
        <v>1.1421560904962481E-9</v>
      </c>
      <c r="U128" s="1">
        <f t="shared" si="14"/>
        <v>99117345.583373308</v>
      </c>
      <c r="V128" s="14">
        <f t="shared" si="13"/>
        <v>1.0011832288208047</v>
      </c>
      <c r="Y128" s="1">
        <f>Notes!$A$14*R128</f>
        <v>0.18560036470564029</v>
      </c>
      <c r="Z128">
        <f>Notes!$A$14*S128</f>
        <v>1.4848029176451223E-13</v>
      </c>
    </row>
    <row r="129" spans="1:26" x14ac:dyDescent="0.3">
      <c r="A129" t="s">
        <v>50</v>
      </c>
      <c r="B129">
        <v>37</v>
      </c>
      <c r="C129" t="s">
        <v>66</v>
      </c>
      <c r="D129" s="1">
        <v>4734090</v>
      </c>
      <c r="E129" s="1">
        <v>1793.13</v>
      </c>
      <c r="F129" s="1">
        <v>0.50833200000000001</v>
      </c>
      <c r="G129" s="1">
        <v>57.618699999999997</v>
      </c>
      <c r="H129" s="1">
        <v>2.6783199999999998</v>
      </c>
      <c r="I129" s="1">
        <f t="shared" si="12"/>
        <v>57.618699999999997</v>
      </c>
      <c r="J129" s="12">
        <f t="shared" si="8"/>
        <v>1829.9952000000001</v>
      </c>
      <c r="K129">
        <f>J129/LN(2)/Notes!$F$9*(1-EXP(-Notes!$F$9*LN(2)/J129))</f>
        <v>1.0185667437849564E-3</v>
      </c>
      <c r="L129">
        <f>EXP(-Notes!$F$10*LN(2)/J129)</f>
        <v>6.5405848280468734E-2</v>
      </c>
      <c r="M129">
        <f t="shared" si="9"/>
        <v>6.6620221907529931E-5</v>
      </c>
      <c r="N129" s="13">
        <f t="shared" si="10"/>
        <v>4.6483520107187426E-2</v>
      </c>
      <c r="O129" s="1">
        <f t="shared" si="15"/>
        <v>864883.03926660272</v>
      </c>
      <c r="P129">
        <f>O129/Notes!$C$3</f>
        <v>2.6693920965018601E-13</v>
      </c>
      <c r="R129" s="1">
        <f>O129*J129/Notes!$F$9</f>
        <v>610.62184043954267</v>
      </c>
      <c r="S129" s="1">
        <f>R129/Notes!$C$2</f>
        <v>4.8849747235163418E-10</v>
      </c>
      <c r="U129" s="1">
        <f t="shared" si="14"/>
        <v>99117956.20521374</v>
      </c>
      <c r="V129" s="14">
        <f t="shared" si="13"/>
        <v>1.0011893967053682</v>
      </c>
      <c r="Y129" s="1">
        <f>Notes!$A$14*R129</f>
        <v>7.938083925714054E-2</v>
      </c>
      <c r="Z129">
        <f>Notes!$A$14*S129</f>
        <v>6.3504671405712431E-14</v>
      </c>
    </row>
    <row r="130" spans="1:26" x14ac:dyDescent="0.3">
      <c r="A130" t="s">
        <v>52</v>
      </c>
      <c r="B130">
        <v>36</v>
      </c>
      <c r="C130">
        <v>85</v>
      </c>
      <c r="D130" s="1">
        <v>763216000000</v>
      </c>
      <c r="E130" s="1">
        <v>1556.26</v>
      </c>
      <c r="F130" s="1">
        <v>94425.3</v>
      </c>
      <c r="G130" s="1">
        <v>50.007300000000001</v>
      </c>
      <c r="H130" s="1">
        <v>16.146699999999999</v>
      </c>
      <c r="I130" s="1">
        <f t="shared" si="12"/>
        <v>50.007300000000001</v>
      </c>
      <c r="J130" s="1">
        <f t="shared" si="8"/>
        <v>339931080</v>
      </c>
      <c r="K130">
        <f>J130/LN(2)/Notes!$F$9*(1-EXP(-Notes!$F$9*LN(2)/J130))</f>
        <v>0.99736199994671471</v>
      </c>
      <c r="L130">
        <f>EXP(-Notes!$F$10*LN(2)/J130)</f>
        <v>0.99998531872088514</v>
      </c>
      <c r="M130">
        <f t="shared" si="9"/>
        <v>0.9973473573968149</v>
      </c>
      <c r="N130" s="13">
        <f t="shared" si="10"/>
        <v>0.32288685851865623</v>
      </c>
      <c r="O130" s="1">
        <f t="shared" si="15"/>
        <v>50.140304307342319</v>
      </c>
      <c r="P130">
        <f>O130/Notes!$C$3</f>
        <v>1.5475402563994544E-17</v>
      </c>
      <c r="R130" s="1">
        <f>O130*J130/Notes!$F$9</f>
        <v>6575.7128837667924</v>
      </c>
      <c r="S130" s="1">
        <f>R130/Notes!$C$2</f>
        <v>5.2605703070134339E-9</v>
      </c>
      <c r="U130" s="1">
        <f t="shared" si="14"/>
        <v>99124531.918097511</v>
      </c>
      <c r="V130" s="14">
        <f t="shared" si="13"/>
        <v>1.0012558179096289</v>
      </c>
      <c r="Y130" s="1">
        <f>Notes!$A$14*R130</f>
        <v>0.85484267488968291</v>
      </c>
      <c r="Z130">
        <f>Notes!$A$14*S130</f>
        <v>6.8387413991174631E-13</v>
      </c>
    </row>
    <row r="131" spans="1:26" x14ac:dyDescent="0.3">
      <c r="A131" t="s">
        <v>60</v>
      </c>
      <c r="B131">
        <v>31</v>
      </c>
      <c r="C131">
        <v>65</v>
      </c>
      <c r="D131" s="1">
        <v>1955330</v>
      </c>
      <c r="E131" s="1">
        <v>1486.11</v>
      </c>
      <c r="F131" s="1">
        <v>0.25333299999999997</v>
      </c>
      <c r="G131" s="1">
        <v>47.7532</v>
      </c>
      <c r="H131" s="1">
        <v>14.564299999999999</v>
      </c>
      <c r="I131" s="1">
        <f t="shared" si="12"/>
        <v>47.7532</v>
      </c>
      <c r="J131" s="12">
        <f t="shared" ref="J131:J153" si="16">F131*60*60</f>
        <v>911.99879999999985</v>
      </c>
      <c r="K131">
        <f>J131/LN(2)/Notes!$F$9*(1-EXP(-Notes!$F$9*LN(2)/J131))</f>
        <v>5.0761425387989409E-4</v>
      </c>
      <c r="L131">
        <f>EXP(-Notes!$F$10*LN(2)/J131)</f>
        <v>4.2018860975075656E-3</v>
      </c>
      <c r="M131">
        <f t="shared" ref="M131:M153" si="17">K131*L131</f>
        <v>2.1329372762746026E-6</v>
      </c>
      <c r="N131" s="13">
        <f t="shared" ref="N131:N153" si="18">H131/G131</f>
        <v>0.30499107913186968</v>
      </c>
      <c r="O131" s="1">
        <f t="shared" ref="O131:O153" si="19">I131/M131</f>
        <v>22388468.958358657</v>
      </c>
      <c r="P131">
        <f>O131/Notes!$C$3</f>
        <v>6.9100212834440297E-12</v>
      </c>
      <c r="R131" s="1">
        <f>O131*J131/Notes!$F$9</f>
        <v>7877.4138980942671</v>
      </c>
      <c r="S131" s="1">
        <f>R131/Notes!$C$2</f>
        <v>6.3019311184754135E-9</v>
      </c>
      <c r="U131" s="1">
        <f t="shared" si="14"/>
        <v>99132409.331995606</v>
      </c>
      <c r="V131" s="14">
        <f t="shared" si="13"/>
        <v>1.001335387581666</v>
      </c>
      <c r="Y131" s="1">
        <f>Notes!$A$14*R131</f>
        <v>1.0240638067522547</v>
      </c>
      <c r="Z131">
        <f>Notes!$A$14*S131</f>
        <v>8.1925104540180371E-13</v>
      </c>
    </row>
    <row r="132" spans="1:26" x14ac:dyDescent="0.3">
      <c r="A132" t="s">
        <v>50</v>
      </c>
      <c r="B132">
        <v>37</v>
      </c>
      <c r="C132">
        <v>89</v>
      </c>
      <c r="D132" s="1">
        <v>1734490</v>
      </c>
      <c r="E132" s="1">
        <v>1322.61</v>
      </c>
      <c r="F132" s="1">
        <v>0.25250099999999998</v>
      </c>
      <c r="G132" s="1">
        <v>42.499400000000001</v>
      </c>
      <c r="H132" s="1">
        <v>12.962</v>
      </c>
      <c r="I132" s="1">
        <f t="shared" ref="I132:I153" si="20">G132</f>
        <v>42.499400000000001</v>
      </c>
      <c r="J132" s="12">
        <f t="shared" si="16"/>
        <v>909.00359999999989</v>
      </c>
      <c r="K132">
        <f>J132/LN(2)/Notes!$F$9*(1-EXP(-Notes!$F$9*LN(2)/J132))</f>
        <v>5.0594713961042237E-4</v>
      </c>
      <c r="L132">
        <f>EXP(-Notes!$F$10*LN(2)/J132)</f>
        <v>4.1268001519058229E-3</v>
      </c>
      <c r="M132">
        <f t="shared" si="17"/>
        <v>2.0879427326006077E-6</v>
      </c>
      <c r="N132" s="13">
        <f t="shared" si="18"/>
        <v>0.30499254107116802</v>
      </c>
      <c r="O132" s="1">
        <f t="shared" si="19"/>
        <v>20354677.039951891</v>
      </c>
      <c r="P132">
        <f>O132/Notes!$C$3</f>
        <v>6.282307728380213E-12</v>
      </c>
      <c r="R132" s="1">
        <f>O132*J132/Notes!$F$9</f>
        <v>7138.300426756794</v>
      </c>
      <c r="S132" s="1">
        <f>R132/Notes!$C$2</f>
        <v>5.7106403414054348E-9</v>
      </c>
      <c r="U132" s="1">
        <f t="shared" si="14"/>
        <v>99139547.632422358</v>
      </c>
      <c r="V132" s="14">
        <f t="shared" ref="V132:V153" si="21">U132/$U$117</f>
        <v>1.0014074914765745</v>
      </c>
      <c r="Y132" s="1">
        <f>Notes!$A$14*R132</f>
        <v>0.92797905547838311</v>
      </c>
      <c r="Z132">
        <f>Notes!$A$14*S132</f>
        <v>7.423832443827065E-13</v>
      </c>
    </row>
    <row r="133" spans="1:26" x14ac:dyDescent="0.3">
      <c r="A133" t="s">
        <v>56</v>
      </c>
      <c r="B133">
        <v>33</v>
      </c>
      <c r="C133">
        <v>69</v>
      </c>
      <c r="D133" s="1">
        <v>1599990</v>
      </c>
      <c r="E133" s="1">
        <v>1216.04</v>
      </c>
      <c r="F133" s="1">
        <v>0.25333299999999997</v>
      </c>
      <c r="G133" s="1">
        <v>39.075000000000003</v>
      </c>
      <c r="H133" s="1">
        <v>13.4353</v>
      </c>
      <c r="I133" s="1">
        <f t="shared" si="20"/>
        <v>39.075000000000003</v>
      </c>
      <c r="J133" s="12">
        <f t="shared" si="16"/>
        <v>911.99879999999985</v>
      </c>
      <c r="K133">
        <f>J133/LN(2)/Notes!$F$9*(1-EXP(-Notes!$F$9*LN(2)/J133))</f>
        <v>5.0761425387989409E-4</v>
      </c>
      <c r="L133">
        <f>EXP(-Notes!$F$10*LN(2)/J133)</f>
        <v>4.2018860975075656E-3</v>
      </c>
      <c r="M133">
        <f t="shared" si="17"/>
        <v>2.1329372762746026E-6</v>
      </c>
      <c r="N133" s="13">
        <f t="shared" si="18"/>
        <v>0.34383365323096604</v>
      </c>
      <c r="O133" s="1">
        <f t="shared" si="19"/>
        <v>18319807.354226828</v>
      </c>
      <c r="P133">
        <f>O133/Notes!$C$3</f>
        <v>5.6542615290823543E-12</v>
      </c>
      <c r="R133" s="1">
        <f>O133*J133/Notes!$F$9</f>
        <v>6445.8496617615892</v>
      </c>
      <c r="S133" s="1">
        <f>R133/Notes!$C$2</f>
        <v>5.1566797294092717E-9</v>
      </c>
      <c r="U133" s="1">
        <f t="shared" ref="U133:U153" si="22">U132+R133</f>
        <v>99145993.482084125</v>
      </c>
      <c r="V133" s="14">
        <f t="shared" si="21"/>
        <v>1.0014726009338433</v>
      </c>
      <c r="Y133" s="1">
        <f>Notes!$A$14*R133</f>
        <v>0.83796045602900648</v>
      </c>
      <c r="Z133">
        <f>Notes!$A$14*S133</f>
        <v>6.7036836482320528E-13</v>
      </c>
    </row>
    <row r="134" spans="1:26" x14ac:dyDescent="0.3">
      <c r="A134" t="s">
        <v>2</v>
      </c>
      <c r="B134">
        <v>19</v>
      </c>
      <c r="C134">
        <v>44</v>
      </c>
      <c r="D134" s="1">
        <v>1431520</v>
      </c>
      <c r="E134" s="1">
        <v>747.29399999999998</v>
      </c>
      <c r="F134" s="1">
        <v>0.36883199999999999</v>
      </c>
      <c r="G134" s="1">
        <v>24.012799999999999</v>
      </c>
      <c r="H134" s="1">
        <v>24.012799999999999</v>
      </c>
      <c r="I134" s="1">
        <f t="shared" si="20"/>
        <v>24.012799999999999</v>
      </c>
      <c r="J134" s="12">
        <f t="shared" si="16"/>
        <v>1327.7952</v>
      </c>
      <c r="K134">
        <f>J134/LN(2)/Notes!$F$9*(1-EXP(-Notes!$F$9*LN(2)/J134))</f>
        <v>7.390445796127197E-4</v>
      </c>
      <c r="L134">
        <f>EXP(-Notes!$F$10*LN(2)/J134)</f>
        <v>2.331620834619872E-2</v>
      </c>
      <c r="M134">
        <f t="shared" si="17"/>
        <v>1.7231717395379021E-5</v>
      </c>
      <c r="N134" s="13">
        <f t="shared" si="18"/>
        <v>1</v>
      </c>
      <c r="O134" s="1">
        <f t="shared" si="19"/>
        <v>1393523.3180204916</v>
      </c>
      <c r="P134">
        <f>O134/Notes!$C$3</f>
        <v>4.300997895124974E-13</v>
      </c>
      <c r="R134" s="1">
        <f>O134*J134/Notes!$F$9</f>
        <v>713.8555450446305</v>
      </c>
      <c r="S134" s="1">
        <f>R134/Notes!$C$2</f>
        <v>5.7108443603570443E-10</v>
      </c>
      <c r="U134" s="1">
        <f t="shared" si="22"/>
        <v>99146707.337629169</v>
      </c>
      <c r="V134" s="14">
        <f t="shared" si="21"/>
        <v>1.0014798115809331</v>
      </c>
      <c r="Y134" s="1">
        <f>Notes!$A$14*R134</f>
        <v>9.2801220855801961E-2</v>
      </c>
      <c r="Z134">
        <f>Notes!$A$14*S134</f>
        <v>7.4240976684641571E-14</v>
      </c>
    </row>
    <row r="135" spans="1:26" x14ac:dyDescent="0.3">
      <c r="A135" t="s">
        <v>43</v>
      </c>
      <c r="B135">
        <v>41</v>
      </c>
      <c r="C135">
        <v>91</v>
      </c>
      <c r="D135" s="1">
        <v>12303800000000</v>
      </c>
      <c r="E135" s="1">
        <v>397.43099999999998</v>
      </c>
      <c r="F135" s="1">
        <v>5960740</v>
      </c>
      <c r="G135" s="1">
        <v>12.7707</v>
      </c>
      <c r="H135" s="1">
        <v>1.0329600000000001</v>
      </c>
      <c r="I135" s="1">
        <f t="shared" si="20"/>
        <v>12.7707</v>
      </c>
      <c r="J135" s="16">
        <f t="shared" si="16"/>
        <v>21458664000</v>
      </c>
      <c r="K135">
        <f>J135/LN(2)/Notes!$F$9*(1-EXP(-Notes!$F$9*LN(2)/J135))</f>
        <v>0.99995813841490744</v>
      </c>
      <c r="L135">
        <f>EXP(-Notes!$F$10*LN(2)/J135)</f>
        <v>0.99999976742917829</v>
      </c>
      <c r="M135">
        <f t="shared" si="17"/>
        <v>0.99995790585382149</v>
      </c>
      <c r="N135" s="13">
        <f t="shared" si="18"/>
        <v>8.0885151166341721E-2</v>
      </c>
      <c r="O135" s="1">
        <f t="shared" si="19"/>
        <v>12.771237594342177</v>
      </c>
      <c r="P135">
        <f>O135/Notes!$C$3</f>
        <v>3.9417399982537579E-18</v>
      </c>
      <c r="R135" s="1">
        <f>O135*J135/Notes!$F$9</f>
        <v>105730.59274735999</v>
      </c>
      <c r="S135" s="1">
        <f>R135/Notes!$C$2</f>
        <v>8.458447419788799E-8</v>
      </c>
      <c r="U135" s="1">
        <f t="shared" si="22"/>
        <v>99252437.93037653</v>
      </c>
      <c r="V135" s="14">
        <f t="shared" si="21"/>
        <v>1.0025477951473707</v>
      </c>
      <c r="Y135" s="1">
        <f>Notes!$A$14*R135</f>
        <v>13.744977057156797</v>
      </c>
      <c r="Z135">
        <f>Notes!$A$14*S135</f>
        <v>1.0995981645725437E-11</v>
      </c>
    </row>
    <row r="136" spans="1:26" x14ac:dyDescent="0.3">
      <c r="A136" t="s">
        <v>55</v>
      </c>
      <c r="B136">
        <v>34</v>
      </c>
      <c r="C136">
        <v>81</v>
      </c>
      <c r="D136" s="1">
        <v>563939</v>
      </c>
      <c r="E136" s="1">
        <v>353.11</v>
      </c>
      <c r="F136" s="1">
        <v>0.3075</v>
      </c>
      <c r="G136" s="1">
        <v>11.346500000000001</v>
      </c>
      <c r="H136" s="1">
        <v>11.346500000000001</v>
      </c>
      <c r="I136" s="1">
        <f t="shared" si="20"/>
        <v>11.346500000000001</v>
      </c>
      <c r="J136" s="12">
        <f t="shared" si="16"/>
        <v>1107</v>
      </c>
      <c r="K136">
        <f>J136/LN(2)/Notes!$F$9*(1-EXP(-Notes!$F$9*LN(2)/J136))</f>
        <v>6.1615100704632815E-4</v>
      </c>
      <c r="L136">
        <f>EXP(-Notes!$F$10*LN(2)/J136)</f>
        <v>1.1017456107940691E-2</v>
      </c>
      <c r="M136">
        <f t="shared" si="17"/>
        <v>6.7884166759963756E-6</v>
      </c>
      <c r="N136" s="13">
        <f t="shared" si="18"/>
        <v>1</v>
      </c>
      <c r="O136" s="1">
        <f t="shared" si="19"/>
        <v>1671450.1394884705</v>
      </c>
      <c r="P136">
        <f>O136/Notes!$C$3</f>
        <v>5.1587967268162674E-13</v>
      </c>
      <c r="R136" s="1">
        <f>O136*J136/Notes!$F$9</f>
        <v>713.84849707320097</v>
      </c>
      <c r="S136" s="1">
        <f>R136/Notes!$C$2</f>
        <v>5.7107879765856083E-10</v>
      </c>
      <c r="U136" s="1">
        <f t="shared" si="22"/>
        <v>99253151.778873608</v>
      </c>
      <c r="V136" s="14">
        <f t="shared" si="21"/>
        <v>1.0025550057232693</v>
      </c>
      <c r="Y136" s="1">
        <f>Notes!$A$14*R136</f>
        <v>9.2800304619516119E-2</v>
      </c>
      <c r="Z136">
        <f>Notes!$A$14*S136</f>
        <v>7.4240243695612896E-14</v>
      </c>
    </row>
    <row r="137" spans="1:26" x14ac:dyDescent="0.3">
      <c r="A137" t="s">
        <v>42</v>
      </c>
      <c r="B137">
        <v>28</v>
      </c>
      <c r="C137">
        <v>63</v>
      </c>
      <c r="D137" s="1">
        <v>913419000000</v>
      </c>
      <c r="E137" s="1">
        <v>200.43100000000001</v>
      </c>
      <c r="F137" s="1">
        <v>877462</v>
      </c>
      <c r="G137" s="1">
        <v>6.4404500000000002</v>
      </c>
      <c r="H137" s="1">
        <v>1.8652200000000001</v>
      </c>
      <c r="I137" s="1">
        <f t="shared" si="20"/>
        <v>6.4404500000000002</v>
      </c>
      <c r="J137" s="16">
        <f t="shared" si="16"/>
        <v>3158863200</v>
      </c>
      <c r="K137">
        <f>J137/LN(2)/Notes!$F$9*(1-EXP(-Notes!$F$9*LN(2)/J137))</f>
        <v>0.99971567351792912</v>
      </c>
      <c r="L137">
        <f>EXP(-Notes!$F$10*LN(2)/J137)</f>
        <v>0.99999842011019735</v>
      </c>
      <c r="M137">
        <f t="shared" si="17"/>
        <v>0.99971409407733103</v>
      </c>
      <c r="N137" s="13">
        <f t="shared" si="18"/>
        <v>0.28961019804516763</v>
      </c>
      <c r="O137" s="1">
        <f t="shared" si="19"/>
        <v>6.4422918894067438</v>
      </c>
      <c r="P137">
        <f>O137/Notes!$C$3</f>
        <v>1.9883616942613406E-18</v>
      </c>
      <c r="R137" s="1">
        <f>O137*J137/Notes!$F$9</f>
        <v>7851.2032303647511</v>
      </c>
      <c r="S137" s="1">
        <f>R137/Notes!$C$2</f>
        <v>6.2809625842918011E-9</v>
      </c>
      <c r="U137" s="1">
        <f t="shared" si="22"/>
        <v>99261002.982103974</v>
      </c>
      <c r="V137" s="14">
        <f t="shared" si="21"/>
        <v>1.0026343106416369</v>
      </c>
      <c r="Y137" s="1">
        <f>Notes!$A$14*R137</f>
        <v>1.0206564199474175</v>
      </c>
      <c r="Z137">
        <f>Notes!$A$14*S137</f>
        <v>8.1652513595793407E-13</v>
      </c>
    </row>
    <row r="138" spans="1:26" x14ac:dyDescent="0.3">
      <c r="A138" t="s">
        <v>44</v>
      </c>
      <c r="B138">
        <v>40</v>
      </c>
      <c r="C138">
        <v>85</v>
      </c>
      <c r="D138" s="1">
        <v>107701</v>
      </c>
      <c r="E138" s="1">
        <v>158.297</v>
      </c>
      <c r="F138" s="1">
        <v>0.13100000000000001</v>
      </c>
      <c r="G138" s="1">
        <v>5.0865600000000004</v>
      </c>
      <c r="H138" s="1">
        <v>0.37074600000000002</v>
      </c>
      <c r="I138" s="1">
        <f t="shared" si="20"/>
        <v>5.0865600000000004</v>
      </c>
      <c r="J138" s="12">
        <f t="shared" si="16"/>
        <v>471.6</v>
      </c>
      <c r="K138">
        <f>J138/LN(2)/Notes!$F$9*(1-EXP(-Notes!$F$9*LN(2)/J138))</f>
        <v>2.6249034771729754E-4</v>
      </c>
      <c r="L138">
        <f>EXP(-Notes!$F$10*LN(2)/J138)</f>
        <v>2.5358420759991797E-5</v>
      </c>
      <c r="M138">
        <f t="shared" si="17"/>
        <v>6.6563406828517837E-9</v>
      </c>
      <c r="N138" s="13">
        <f t="shared" si="18"/>
        <v>7.2887373785033502E-2</v>
      </c>
      <c r="O138" s="1">
        <f t="shared" si="19"/>
        <v>764167617.36731899</v>
      </c>
      <c r="P138">
        <f>O138/Notes!$C$3</f>
        <v>2.3585420289114783E-10</v>
      </c>
      <c r="R138" s="1">
        <f>O138*J138/Notes!$F$9</f>
        <v>139036.05260433166</v>
      </c>
      <c r="S138" s="1">
        <f>R138/Notes!$C$2</f>
        <v>1.1122884208346534E-7</v>
      </c>
      <c r="U138" s="1">
        <f t="shared" si="22"/>
        <v>99400039.034708306</v>
      </c>
      <c r="V138" s="14">
        <f t="shared" si="21"/>
        <v>1.0040387122955514</v>
      </c>
      <c r="Y138" s="1">
        <f>Notes!$A$14*R138</f>
        <v>18.074686838563114</v>
      </c>
      <c r="Z138">
        <f>Notes!$A$14*S138</f>
        <v>1.4459749470850493E-11</v>
      </c>
    </row>
    <row r="139" spans="1:26" x14ac:dyDescent="0.3">
      <c r="A139" t="s">
        <v>39</v>
      </c>
      <c r="B139">
        <v>42</v>
      </c>
      <c r="C139">
        <v>91</v>
      </c>
      <c r="D139" s="1">
        <v>200053</v>
      </c>
      <c r="E139" s="1">
        <v>149.19999999999999</v>
      </c>
      <c r="F139" s="1">
        <v>0.25816600000000001</v>
      </c>
      <c r="G139" s="1">
        <v>4.7942400000000003</v>
      </c>
      <c r="H139" s="1">
        <v>4.7942400000000003</v>
      </c>
      <c r="I139" s="1">
        <f t="shared" si="20"/>
        <v>4.7942400000000003</v>
      </c>
      <c r="J139" s="12">
        <f t="shared" si="16"/>
        <v>929.39760000000001</v>
      </c>
      <c r="K139">
        <f>J139/LN(2)/Notes!$F$9*(1-EXP(-Notes!$F$9*LN(2)/J139))</f>
        <v>5.1729834434186136E-4</v>
      </c>
      <c r="L139">
        <f>EXP(-Notes!$F$10*LN(2)/J139)</f>
        <v>4.6551600625941644E-3</v>
      </c>
      <c r="M139">
        <f t="shared" si="17"/>
        <v>2.4081065930263168E-6</v>
      </c>
      <c r="N139" s="13">
        <f t="shared" si="18"/>
        <v>1</v>
      </c>
      <c r="O139" s="1">
        <f t="shared" si="19"/>
        <v>1990875.3266502961</v>
      </c>
      <c r="P139">
        <f>O139/Notes!$C$3</f>
        <v>6.1446769341058522E-13</v>
      </c>
      <c r="R139" s="1">
        <f>O139*J139/Notes!$F$9</f>
        <v>713.85599941666715</v>
      </c>
      <c r="S139" s="1">
        <f>R139/Notes!$C$2</f>
        <v>5.7108479953333369E-10</v>
      </c>
      <c r="U139" s="1">
        <f t="shared" si="22"/>
        <v>99400752.890707716</v>
      </c>
      <c r="V139" s="14">
        <f t="shared" si="21"/>
        <v>1.0040459229472309</v>
      </c>
      <c r="Y139" s="1">
        <f>Notes!$A$14*R139</f>
        <v>9.2801279924166716E-2</v>
      </c>
      <c r="Z139">
        <f>Notes!$A$14*S139</f>
        <v>7.4241023939333377E-14</v>
      </c>
    </row>
    <row r="140" spans="1:26" x14ac:dyDescent="0.3">
      <c r="A140" t="s">
        <v>48</v>
      </c>
      <c r="B140">
        <v>39</v>
      </c>
      <c r="C140">
        <v>95</v>
      </c>
      <c r="D140" s="1">
        <v>107122</v>
      </c>
      <c r="E140" s="1">
        <v>120.14700000000001</v>
      </c>
      <c r="F140" s="1">
        <v>0.17166799999999999</v>
      </c>
      <c r="G140" s="1">
        <v>3.8606799999999999</v>
      </c>
      <c r="H140" s="1">
        <v>1.0609999999999999</v>
      </c>
      <c r="I140" s="1">
        <f t="shared" si="20"/>
        <v>3.8606799999999999</v>
      </c>
      <c r="J140" s="12">
        <f t="shared" si="16"/>
        <v>618.00479999999993</v>
      </c>
      <c r="K140">
        <f>J140/LN(2)/Notes!$F$9*(1-EXP(-Notes!$F$9*LN(2)/J140))</f>
        <v>3.4397857261017574E-4</v>
      </c>
      <c r="L140">
        <f>EXP(-Notes!$F$10*LN(2)/J140)</f>
        <v>3.1108685417955383E-4</v>
      </c>
      <c r="M140">
        <f t="shared" si="17"/>
        <v>1.070072120584728E-7</v>
      </c>
      <c r="N140" s="13">
        <f t="shared" si="18"/>
        <v>0.27482205207372795</v>
      </c>
      <c r="O140" s="1">
        <f t="shared" si="19"/>
        <v>36078689.704488121</v>
      </c>
      <c r="P140">
        <f>O140/Notes!$C$3</f>
        <v>1.1135398056940778E-11</v>
      </c>
      <c r="R140" s="1">
        <f>O140*J140/Notes!$F$9</f>
        <v>8602.1618113750919</v>
      </c>
      <c r="S140" s="1">
        <f>R140/Notes!$C$2</f>
        <v>6.8817294491000736E-9</v>
      </c>
      <c r="U140" s="1">
        <f t="shared" si="22"/>
        <v>99409355.052519098</v>
      </c>
      <c r="V140" s="14">
        <f t="shared" si="21"/>
        <v>1.0041328132900509</v>
      </c>
      <c r="Y140" s="1">
        <f>Notes!$A$14*R140</f>
        <v>1.1182810354787618</v>
      </c>
      <c r="Z140">
        <f>Notes!$A$14*S140</f>
        <v>8.9462482838300951E-13</v>
      </c>
    </row>
    <row r="141" spans="1:26" x14ac:dyDescent="0.3">
      <c r="A141" t="s">
        <v>0</v>
      </c>
      <c r="B141">
        <v>18</v>
      </c>
      <c r="C141">
        <v>42</v>
      </c>
      <c r="D141" s="1">
        <v>83001400000</v>
      </c>
      <c r="E141" s="1">
        <v>55.414099999999998</v>
      </c>
      <c r="F141" s="1">
        <v>288395</v>
      </c>
      <c r="G141" s="1">
        <v>1.7806200000000001</v>
      </c>
      <c r="H141" s="1">
        <v>1.7806200000000001</v>
      </c>
      <c r="I141" s="1">
        <f t="shared" si="20"/>
        <v>1.7806200000000001</v>
      </c>
      <c r="J141" s="16">
        <f t="shared" si="16"/>
        <v>1038222000</v>
      </c>
      <c r="K141">
        <f>J141/LN(2)/Notes!$F$9*(1-EXP(-Notes!$F$9*LN(2)/J141))</f>
        <v>0.99913525162102601</v>
      </c>
      <c r="L141">
        <f>EXP(-Notes!$F$10*LN(2)/J141)</f>
        <v>0.999995193082303</v>
      </c>
      <c r="M141">
        <f t="shared" si="17"/>
        <v>0.99913044886010327</v>
      </c>
      <c r="N141" s="13">
        <f t="shared" si="18"/>
        <v>1</v>
      </c>
      <c r="O141" s="1">
        <f t="shared" si="19"/>
        <v>1.7821696876834145</v>
      </c>
      <c r="P141">
        <f>O141/Notes!$C$3</f>
        <v>5.5005237274179457E-19</v>
      </c>
      <c r="R141" s="1">
        <f>O141*J141/Notes!$F$9</f>
        <v>713.84559316591435</v>
      </c>
      <c r="S141" s="1">
        <f>R141/Notes!$C$2</f>
        <v>5.7107647453273143E-10</v>
      </c>
      <c r="U141" s="1">
        <f t="shared" si="22"/>
        <v>99410068.898112267</v>
      </c>
      <c r="V141" s="14">
        <f t="shared" si="21"/>
        <v>1.0041400238366172</v>
      </c>
      <c r="Y141" s="1">
        <f>Notes!$A$14*R141</f>
        <v>9.2799927111568856E-2</v>
      </c>
      <c r="Z141">
        <f>Notes!$A$14*S141</f>
        <v>7.4239941689255085E-14</v>
      </c>
    </row>
    <row r="142" spans="1:26" x14ac:dyDescent="0.3">
      <c r="A142" t="s">
        <v>52</v>
      </c>
      <c r="B142">
        <v>36</v>
      </c>
      <c r="C142">
        <v>74</v>
      </c>
      <c r="D142" s="1">
        <v>23050.1</v>
      </c>
      <c r="E142" s="1">
        <v>23.155200000000001</v>
      </c>
      <c r="F142" s="1">
        <v>0.191667</v>
      </c>
      <c r="G142" s="1">
        <v>0.74404599999999999</v>
      </c>
      <c r="H142" s="1">
        <v>0.74404599999999999</v>
      </c>
      <c r="I142" s="1">
        <f t="shared" si="20"/>
        <v>0.74404599999999999</v>
      </c>
      <c r="J142" s="12">
        <f t="shared" si="16"/>
        <v>690.00120000000004</v>
      </c>
      <c r="K142">
        <f>J142/LN(2)/Notes!$F$9*(1-EXP(-Notes!$F$9*LN(2)/J142))</f>
        <v>3.8405143111397915E-4</v>
      </c>
      <c r="L142">
        <f>EXP(-Notes!$F$10*LN(2)/J142)</f>
        <v>7.22475126078896E-4</v>
      </c>
      <c r="M142">
        <f t="shared" si="17"/>
        <v>2.7746760611485254E-7</v>
      </c>
      <c r="N142" s="13">
        <f t="shared" si="18"/>
        <v>1</v>
      </c>
      <c r="O142" s="1">
        <f t="shared" si="19"/>
        <v>2681559.8779917252</v>
      </c>
      <c r="P142">
        <f>O142/Notes!$C$3</f>
        <v>8.2764193765176705E-13</v>
      </c>
      <c r="R142" s="1">
        <f>O142*J142/Notes!$F$9</f>
        <v>713.84241268755557</v>
      </c>
      <c r="S142" s="1">
        <f>R142/Notes!$C$2</f>
        <v>5.7107393015004447E-10</v>
      </c>
      <c r="U142" s="1">
        <f t="shared" si="22"/>
        <v>99410782.740524948</v>
      </c>
      <c r="V142" s="14">
        <f t="shared" si="21"/>
        <v>1.0041472343510573</v>
      </c>
      <c r="Y142" s="1">
        <f>Notes!$A$14*R142</f>
        <v>9.2799513649382215E-2</v>
      </c>
      <c r="Z142">
        <f>Notes!$A$14*S142</f>
        <v>7.4239610919505777E-14</v>
      </c>
    </row>
    <row r="143" spans="1:26" x14ac:dyDescent="0.3">
      <c r="A143" t="s">
        <v>48</v>
      </c>
      <c r="B143">
        <v>39</v>
      </c>
      <c r="C143">
        <v>83</v>
      </c>
      <c r="D143" s="1">
        <v>11116.8</v>
      </c>
      <c r="E143" s="1">
        <v>18.139399999999998</v>
      </c>
      <c r="F143" s="1">
        <v>0.11799900000000001</v>
      </c>
      <c r="G143" s="1">
        <v>0.58287299999999997</v>
      </c>
      <c r="H143" s="1">
        <v>7.2199100000000002E-2</v>
      </c>
      <c r="I143" s="1">
        <f t="shared" si="20"/>
        <v>0.58287299999999997</v>
      </c>
      <c r="J143" s="12">
        <f t="shared" si="16"/>
        <v>424.79640000000006</v>
      </c>
      <c r="K143">
        <f>J143/LN(2)/Notes!$F$9*(1-EXP(-Notes!$F$9*LN(2)/J143))</f>
        <v>2.3643968351369003E-4</v>
      </c>
      <c r="L143">
        <f>EXP(-Notes!$F$10*LN(2)/J143)</f>
        <v>7.9022987486798708E-6</v>
      </c>
      <c r="M143">
        <f t="shared" si="17"/>
        <v>1.8684170151684972E-9</v>
      </c>
      <c r="N143" s="13">
        <f t="shared" si="18"/>
        <v>0.12386763497365637</v>
      </c>
      <c r="O143" s="1">
        <f t="shared" si="19"/>
        <v>311960871.29801452</v>
      </c>
      <c r="P143">
        <f>O143/Notes!$C$3</f>
        <v>9.6284219536424238E-11</v>
      </c>
      <c r="R143" s="1">
        <f>O143*J143/Notes!$F$9</f>
        <v>51126.487294853367</v>
      </c>
      <c r="S143" s="1">
        <f>R143/Notes!$C$2</f>
        <v>4.0901189835882692E-8</v>
      </c>
      <c r="U143" s="1">
        <f t="shared" si="22"/>
        <v>99461909.2278198</v>
      </c>
      <c r="V143" s="14">
        <f t="shared" si="21"/>
        <v>1.0046636624426981</v>
      </c>
      <c r="Y143" s="1">
        <f>Notes!$A$14*R143</f>
        <v>6.6464433483309371</v>
      </c>
      <c r="Z143">
        <f>Notes!$A$14*S143</f>
        <v>5.3171546786647499E-12</v>
      </c>
    </row>
    <row r="144" spans="1:26" x14ac:dyDescent="0.3">
      <c r="A144" t="s">
        <v>51</v>
      </c>
      <c r="B144">
        <v>35</v>
      </c>
      <c r="C144">
        <v>78</v>
      </c>
      <c r="D144" s="1">
        <v>5783.23</v>
      </c>
      <c r="E144" s="1">
        <v>10.3422</v>
      </c>
      <c r="F144" s="1">
        <v>0.107666</v>
      </c>
      <c r="G144" s="1">
        <v>0.33232600000000001</v>
      </c>
      <c r="H144" s="1">
        <v>2.8750899999999999E-2</v>
      </c>
      <c r="I144" s="1">
        <f t="shared" si="20"/>
        <v>0.33232600000000001</v>
      </c>
      <c r="J144" s="12">
        <f t="shared" si="16"/>
        <v>387.5976</v>
      </c>
      <c r="K144">
        <f>J144/LN(2)/Notes!$F$9*(1-EXP(-Notes!$F$9*LN(2)/J144))</f>
        <v>2.1573500593382103E-4</v>
      </c>
      <c r="L144">
        <f>EXP(-Notes!$F$10*LN(2)/J144)</f>
        <v>2.5590390360357009E-6</v>
      </c>
      <c r="M144">
        <f t="shared" si="17"/>
        <v>5.5207430162404161E-10</v>
      </c>
      <c r="N144" s="13">
        <f t="shared" si="18"/>
        <v>8.6514145748451815E-2</v>
      </c>
      <c r="O144" s="1">
        <f t="shared" si="19"/>
        <v>601958828.7706815</v>
      </c>
      <c r="P144">
        <f>O144/Notes!$C$3</f>
        <v>1.8578976196625973E-10</v>
      </c>
      <c r="R144" s="1">
        <f>O144*J144/Notes!$F$9</f>
        <v>90014.582303366929</v>
      </c>
      <c r="S144" s="1">
        <f>R144/Notes!$C$2</f>
        <v>7.2011665842693544E-8</v>
      </c>
      <c r="U144" s="1">
        <f t="shared" si="22"/>
        <v>99551923.81012316</v>
      </c>
      <c r="V144" s="14">
        <f t="shared" si="21"/>
        <v>1.0055728987587134</v>
      </c>
      <c r="Y144" s="1">
        <f>Notes!$A$14*R144</f>
        <v>11.701895699437699</v>
      </c>
      <c r="Z144">
        <f>Notes!$A$14*S144</f>
        <v>9.3615165595501591E-12</v>
      </c>
    </row>
    <row r="145" spans="1:26" x14ac:dyDescent="0.3">
      <c r="A145" t="s">
        <v>43</v>
      </c>
      <c r="B145">
        <v>41</v>
      </c>
      <c r="C145" t="s">
        <v>67</v>
      </c>
      <c r="D145" s="1">
        <v>6687.53</v>
      </c>
      <c r="E145" s="1">
        <v>9.9047599999999996</v>
      </c>
      <c r="F145" s="1">
        <v>0.13</v>
      </c>
      <c r="G145" s="1">
        <v>0.31827</v>
      </c>
      <c r="H145" s="1">
        <v>6.1552999999999997E-2</v>
      </c>
      <c r="I145" s="1">
        <f t="shared" si="20"/>
        <v>0.31827</v>
      </c>
      <c r="J145" s="12">
        <f t="shared" si="16"/>
        <v>468.00000000000006</v>
      </c>
      <c r="K145">
        <f>J145/LN(2)/Notes!$F$9*(1-EXP(-Notes!$F$9*LN(2)/J145))</f>
        <v>2.6048660460495176E-4</v>
      </c>
      <c r="L145">
        <f>EXP(-Notes!$F$10*LN(2)/J145)</f>
        <v>2.3375951497436172E-5</v>
      </c>
      <c r="M145">
        <f t="shared" si="17"/>
        <v>6.0891222349771858E-9</v>
      </c>
      <c r="N145" s="13">
        <f t="shared" si="18"/>
        <v>0.19339868664969992</v>
      </c>
      <c r="O145" s="1">
        <f t="shared" si="19"/>
        <v>52268617.334004372</v>
      </c>
      <c r="P145">
        <f>O145/Notes!$C$3</f>
        <v>1.6132289300618634E-11</v>
      </c>
      <c r="R145" s="1">
        <f>O145*J145/Notes!$F$9</f>
        <v>9437.3892408619013</v>
      </c>
      <c r="S145" s="1">
        <f>R145/Notes!$C$2</f>
        <v>7.5499113926895213E-9</v>
      </c>
      <c r="U145" s="1">
        <f t="shared" si="22"/>
        <v>99561361.199364021</v>
      </c>
      <c r="V145" s="14">
        <f t="shared" si="21"/>
        <v>1.0056682257247069</v>
      </c>
      <c r="Y145" s="1">
        <f>Notes!$A$14*R145</f>
        <v>1.2268606013120471</v>
      </c>
      <c r="Z145">
        <f>Notes!$A$14*S145</f>
        <v>9.8148848104963773E-13</v>
      </c>
    </row>
    <row r="146" spans="1:26" x14ac:dyDescent="0.3">
      <c r="A146" t="s">
        <v>11</v>
      </c>
      <c r="B146">
        <v>12</v>
      </c>
      <c r="C146">
        <v>27</v>
      </c>
      <c r="D146" s="1">
        <v>7954.37</v>
      </c>
      <c r="E146" s="1">
        <v>9.7158599999999993</v>
      </c>
      <c r="F146" s="1">
        <v>0.157633</v>
      </c>
      <c r="G146" s="1">
        <v>0.31219999999999998</v>
      </c>
      <c r="H146" s="1">
        <v>0.21990399999999999</v>
      </c>
      <c r="I146" s="1">
        <f t="shared" si="20"/>
        <v>0.31219999999999998</v>
      </c>
      <c r="J146" s="12">
        <f t="shared" si="16"/>
        <v>567.47879999999998</v>
      </c>
      <c r="K146">
        <f>J146/LN(2)/Notes!$F$9*(1-EXP(-Notes!$F$9*LN(2)/J146))</f>
        <v>3.1585603802840274E-4</v>
      </c>
      <c r="L146">
        <f>EXP(-Notes!$F$10*LN(2)/J146)</f>
        <v>1.5157309996792048E-4</v>
      </c>
      <c r="M146">
        <f t="shared" si="17"/>
        <v>4.7875278827550382E-8</v>
      </c>
      <c r="N146" s="13">
        <f t="shared" si="18"/>
        <v>0.70436899423446508</v>
      </c>
      <c r="O146" s="1">
        <f t="shared" si="19"/>
        <v>6521110.845632107</v>
      </c>
      <c r="P146">
        <f>O146/Notes!$C$3</f>
        <v>2.0126885326025022E-12</v>
      </c>
      <c r="R146" s="1">
        <f>O146*J146/Notes!$F$9</f>
        <v>1427.6975915687858</v>
      </c>
      <c r="S146" s="1">
        <f>R146/Notes!$C$2</f>
        <v>1.1421580732550287E-9</v>
      </c>
      <c r="U146" s="1">
        <f t="shared" si="22"/>
        <v>99562788.896955594</v>
      </c>
      <c r="V146" s="14">
        <f t="shared" si="21"/>
        <v>1.0056826468825386</v>
      </c>
      <c r="Y146" s="1">
        <f>Notes!$A$14*R146</f>
        <v>0.18560068690394213</v>
      </c>
      <c r="Z146">
        <f>Notes!$A$14*S146</f>
        <v>1.4848054952315373E-13</v>
      </c>
    </row>
    <row r="147" spans="1:26" x14ac:dyDescent="0.3">
      <c r="A147" t="s">
        <v>52</v>
      </c>
      <c r="B147">
        <v>36</v>
      </c>
      <c r="C147">
        <v>81</v>
      </c>
      <c r="D147" s="1">
        <v>75116600000000</v>
      </c>
      <c r="E147" s="1">
        <v>7.2049500000000002</v>
      </c>
      <c r="F147" s="1">
        <v>2007370000</v>
      </c>
      <c r="G147" s="1">
        <v>0.231517</v>
      </c>
      <c r="H147" s="1">
        <v>1.5740299999999999E-2</v>
      </c>
      <c r="I147" s="1">
        <f t="shared" si="20"/>
        <v>0.231517</v>
      </c>
      <c r="J147" s="16">
        <f t="shared" si="16"/>
        <v>7226532000000</v>
      </c>
      <c r="K147">
        <f>J147/LN(2)/Notes!$F$9*(1-EXP(-Notes!$F$9*LN(2)/J147))</f>
        <v>0.99999987554910297</v>
      </c>
      <c r="L147">
        <f>EXP(-Notes!$F$10*LN(2)/J147)</f>
        <v>0.99999999930939765</v>
      </c>
      <c r="M147">
        <f t="shared" si="17"/>
        <v>0.99999987485850073</v>
      </c>
      <c r="N147" s="13">
        <f t="shared" si="18"/>
        <v>6.7987663972840007E-2</v>
      </c>
      <c r="O147" s="1">
        <f t="shared" si="19"/>
        <v>0.2315170289723881</v>
      </c>
      <c r="P147">
        <f>O147/Notes!$C$3</f>
        <v>7.1455873139625952E-20</v>
      </c>
      <c r="R147" s="1">
        <f>O147*J147/Notes!$F$9</f>
        <v>645472.69228930923</v>
      </c>
      <c r="S147" s="1">
        <f>R147/Notes!$C$2</f>
        <v>5.1637815383144743E-7</v>
      </c>
      <c r="U147" s="1">
        <f t="shared" si="22"/>
        <v>100208261.5892449</v>
      </c>
      <c r="V147" s="14">
        <f t="shared" si="21"/>
        <v>1.012202559521223</v>
      </c>
      <c r="Y147" s="1">
        <f>Notes!$A$14*R147</f>
        <v>83.911449997610191</v>
      </c>
      <c r="Z147">
        <f>Notes!$A$14*S147</f>
        <v>6.7129159998088164E-11</v>
      </c>
    </row>
    <row r="148" spans="1:26" x14ac:dyDescent="0.3">
      <c r="A148" t="s">
        <v>0</v>
      </c>
      <c r="B148">
        <v>18</v>
      </c>
      <c r="C148">
        <v>39</v>
      </c>
      <c r="D148" s="1">
        <v>83064800000</v>
      </c>
      <c r="E148" s="1">
        <v>6.7825899999999999</v>
      </c>
      <c r="F148" s="1">
        <v>2358000</v>
      </c>
      <c r="G148" s="1">
        <v>0.217945</v>
      </c>
      <c r="H148" s="1">
        <v>0.217945</v>
      </c>
      <c r="I148" s="1">
        <f t="shared" si="20"/>
        <v>0.217945</v>
      </c>
      <c r="J148" s="16">
        <f t="shared" si="16"/>
        <v>8488800000</v>
      </c>
      <c r="K148">
        <f>J148/LN(2)/Notes!$F$9*(1-EXP(-Notes!$F$9*LN(2)/J148))</f>
        <v>0.99989418346824699</v>
      </c>
      <c r="L148">
        <f>EXP(-Notes!$F$10*LN(2)/J148)</f>
        <v>0.99999941208907817</v>
      </c>
      <c r="M148">
        <f t="shared" si="17"/>
        <v>0.99989359561953584</v>
      </c>
      <c r="N148" s="13">
        <f t="shared" si="18"/>
        <v>1</v>
      </c>
      <c r="O148" s="1">
        <f t="shared" si="19"/>
        <v>0.21796819277051263</v>
      </c>
      <c r="P148">
        <f>O148/Notes!$C$3</f>
        <v>6.7274133571145878E-20</v>
      </c>
      <c r="R148" s="1">
        <f>O148*J148/Notes!$F$9</f>
        <v>713.8458313234288</v>
      </c>
      <c r="S148" s="1">
        <f>R148/Notes!$C$2</f>
        <v>5.7107666505874305E-10</v>
      </c>
      <c r="U148" s="1">
        <f t="shared" si="22"/>
        <v>100208975.43507622</v>
      </c>
      <c r="V148" s="14">
        <f t="shared" si="21"/>
        <v>1.0122097700701946</v>
      </c>
      <c r="Y148" s="1">
        <f>Notes!$A$14*R148</f>
        <v>9.2799958072045732E-2</v>
      </c>
      <c r="Z148">
        <f>Notes!$A$14*S148</f>
        <v>7.4239966457636589E-14</v>
      </c>
    </row>
    <row r="149" spans="1:26" x14ac:dyDescent="0.3">
      <c r="A149" t="s">
        <v>43</v>
      </c>
      <c r="B149">
        <v>41</v>
      </c>
      <c r="C149">
        <v>94</v>
      </c>
      <c r="D149" s="1">
        <v>3405240000000</v>
      </c>
      <c r="E149" s="1">
        <v>3.6845300000000001</v>
      </c>
      <c r="F149" s="1">
        <v>177946000</v>
      </c>
      <c r="G149" s="1">
        <v>0.118395</v>
      </c>
      <c r="H149" s="1">
        <v>1.7415699999999999E-2</v>
      </c>
      <c r="I149" s="1">
        <f t="shared" si="20"/>
        <v>0.118395</v>
      </c>
      <c r="J149" s="16">
        <f t="shared" si="16"/>
        <v>640605600000</v>
      </c>
      <c r="K149">
        <f>J149/LN(2)/Notes!$F$9*(1-EXP(-Notes!$F$9*LN(2)/J149))</f>
        <v>0.99999859771975785</v>
      </c>
      <c r="L149">
        <f>EXP(-Notes!$F$10*LN(2)/J149)</f>
        <v>0.999999992209466</v>
      </c>
      <c r="M149">
        <f t="shared" si="17"/>
        <v>0.99999858992923474</v>
      </c>
      <c r="N149" s="13">
        <f t="shared" si="18"/>
        <v>0.14709827273111195</v>
      </c>
      <c r="O149" s="1">
        <f t="shared" si="19"/>
        <v>0.11839516694556367</v>
      </c>
      <c r="P149">
        <f>O149/Notes!$C$3</f>
        <v>3.6541718193075205E-20</v>
      </c>
      <c r="R149" s="1">
        <f>O149*J149/Notes!$F$9</f>
        <v>29261.036635132325</v>
      </c>
      <c r="S149" s="1">
        <f>R149/Notes!$C$2</f>
        <v>2.3408829308105859E-8</v>
      </c>
      <c r="U149" s="1">
        <f t="shared" si="22"/>
        <v>100238236.47171135</v>
      </c>
      <c r="V149" s="14">
        <f t="shared" si="21"/>
        <v>1.0125053354827325</v>
      </c>
      <c r="Y149" s="1">
        <f>Notes!$A$14*R149</f>
        <v>3.8039347625672018</v>
      </c>
      <c r="Z149">
        <f>Notes!$A$14*S149</f>
        <v>3.0431478100537615E-12</v>
      </c>
    </row>
    <row r="150" spans="1:26" x14ac:dyDescent="0.3">
      <c r="A150" t="s">
        <v>56</v>
      </c>
      <c r="B150">
        <v>33</v>
      </c>
      <c r="C150">
        <v>79</v>
      </c>
      <c r="D150" s="1">
        <v>2446.83</v>
      </c>
      <c r="E150" s="1">
        <v>3.1372800000000001</v>
      </c>
      <c r="F150" s="1">
        <v>0.15016699999999999</v>
      </c>
      <c r="G150" s="1">
        <v>0.10081</v>
      </c>
      <c r="H150" s="1">
        <v>0.10081</v>
      </c>
      <c r="I150" s="1">
        <f t="shared" si="20"/>
        <v>0.10081</v>
      </c>
      <c r="J150" s="12">
        <f t="shared" si="16"/>
        <v>540.60119999999995</v>
      </c>
      <c r="K150">
        <f>J150/LN(2)/Notes!$F$9*(1-EXP(-Notes!$F$9*LN(2)/J150))</f>
        <v>3.0089609195162913E-4</v>
      </c>
      <c r="L150">
        <f>EXP(-Notes!$F$10*LN(2)/J150)</f>
        <v>9.7888207969935214E-5</v>
      </c>
      <c r="M150">
        <f t="shared" si="17"/>
        <v>2.945417922630182E-8</v>
      </c>
      <c r="N150" s="13">
        <f t="shared" si="18"/>
        <v>1</v>
      </c>
      <c r="O150" s="1">
        <f t="shared" si="19"/>
        <v>3422604.2839441705</v>
      </c>
      <c r="P150">
        <f>O150/Notes!$C$3</f>
        <v>1.0563593468963489E-12</v>
      </c>
      <c r="R150" s="1">
        <f>O150*J150/Notes!$F$9</f>
        <v>713.83641320422805</v>
      </c>
      <c r="S150" s="1">
        <f>R150/Notes!$C$2</f>
        <v>5.710691305633824E-10</v>
      </c>
      <c r="U150" s="1">
        <f t="shared" si="22"/>
        <v>100238950.30812456</v>
      </c>
      <c r="V150" s="14">
        <f t="shared" si="21"/>
        <v>1.012512545936572</v>
      </c>
      <c r="Y150" s="1">
        <f>Notes!$A$14*R150</f>
        <v>9.2798733716549633E-2</v>
      </c>
      <c r="Z150">
        <f>Notes!$A$14*S150</f>
        <v>7.4238986973239712E-14</v>
      </c>
    </row>
    <row r="151" spans="1:26" x14ac:dyDescent="0.3">
      <c r="A151" t="s">
        <v>44</v>
      </c>
      <c r="B151">
        <v>40</v>
      </c>
      <c r="C151">
        <v>93</v>
      </c>
      <c r="D151" s="1">
        <v>157180000000000</v>
      </c>
      <c r="E151" s="1">
        <v>2.2565</v>
      </c>
      <c r="F151" s="1">
        <v>13411700000</v>
      </c>
      <c r="G151" s="1">
        <v>7.2508100000000006E-2</v>
      </c>
      <c r="H151" s="1">
        <v>1.7822999999999999E-3</v>
      </c>
      <c r="I151" s="1">
        <f t="shared" si="20"/>
        <v>7.2508100000000006E-2</v>
      </c>
      <c r="J151" s="16">
        <f t="shared" si="16"/>
        <v>48282120000000</v>
      </c>
      <c r="K151">
        <f>J151/LN(2)/Notes!$F$9*(1-EXP(-Notes!$F$9*LN(2)/J151))</f>
        <v>0.99999998078621311</v>
      </c>
      <c r="L151">
        <f>EXP(-Notes!$F$10*LN(2)/J151)</f>
        <v>0.99999999989663546</v>
      </c>
      <c r="M151">
        <f t="shared" si="17"/>
        <v>0.99999998068284857</v>
      </c>
      <c r="N151" s="13">
        <f t="shared" si="18"/>
        <v>2.4580702018119353E-2</v>
      </c>
      <c r="O151" s="1">
        <f t="shared" si="19"/>
        <v>7.2508101400649977E-2</v>
      </c>
      <c r="P151">
        <f>O151/Notes!$C$3</f>
        <v>2.2379043642175918E-20</v>
      </c>
      <c r="R151" s="1">
        <f>O151*J151/Notes!$F$9</f>
        <v>1350634.5882709683</v>
      </c>
      <c r="S151" s="1">
        <f>R151/Notes!$C$2</f>
        <v>1.0805076706167746E-6</v>
      </c>
      <c r="U151" s="1">
        <f t="shared" si="22"/>
        <v>101589584.89639552</v>
      </c>
      <c r="V151" s="14">
        <f t="shared" si="21"/>
        <v>1.026155291210705</v>
      </c>
      <c r="Y151" s="1">
        <f>Notes!$A$14*R151</f>
        <v>175.58249647522587</v>
      </c>
      <c r="Z151">
        <f>Notes!$A$14*S151</f>
        <v>1.4046599718018068E-10</v>
      </c>
    </row>
    <row r="152" spans="1:26" x14ac:dyDescent="0.3">
      <c r="A152" t="s">
        <v>19</v>
      </c>
      <c r="B152">
        <v>26</v>
      </c>
      <c r="C152">
        <v>53</v>
      </c>
      <c r="D152" s="1">
        <v>1343.46</v>
      </c>
      <c r="E152" s="1">
        <v>1.8237699999999999</v>
      </c>
      <c r="F152" s="1">
        <v>0.14183299999999999</v>
      </c>
      <c r="G152" s="1">
        <v>5.8603200000000001E-2</v>
      </c>
      <c r="H152" s="1">
        <v>5.8603200000000001E-2</v>
      </c>
      <c r="I152" s="1">
        <f t="shared" si="20"/>
        <v>5.8603200000000001E-2</v>
      </c>
      <c r="J152" s="12">
        <f>F152*60*60</f>
        <v>510.59879999999993</v>
      </c>
      <c r="K152">
        <f>J152/LN(2)/Notes!$F$9*(1-EXP(-Notes!$F$9*LN(2)/J152))</f>
        <v>2.8419689685333933E-4</v>
      </c>
      <c r="L152">
        <f>EXP(-Notes!$F$10*LN(2)/J152)</f>
        <v>5.6904776493593426E-5</v>
      </c>
      <c r="M152">
        <f t="shared" si="17"/>
        <v>1.6172160895612099E-8</v>
      </c>
      <c r="N152" s="13">
        <f t="shared" si="18"/>
        <v>1</v>
      </c>
      <c r="O152" s="1">
        <f t="shared" si="19"/>
        <v>3623708.6916381395</v>
      </c>
      <c r="P152">
        <f>O152/Notes!$C$3</f>
        <v>1.1184286085302901E-12</v>
      </c>
      <c r="R152" s="1">
        <f>O152*J152/Notes!$F$9</f>
        <v>713.83538175154467</v>
      </c>
      <c r="S152" s="1">
        <f>R152/Notes!$C$2</f>
        <v>5.7106830540123571E-10</v>
      </c>
      <c r="U152" s="1">
        <f t="shared" si="22"/>
        <v>101590298.73177727</v>
      </c>
      <c r="V152" s="14">
        <f t="shared" si="21"/>
        <v>1.0261625016541258</v>
      </c>
      <c r="Y152" s="1">
        <f>Notes!$A$14*R152</f>
        <v>9.2798599627700804E-2</v>
      </c>
      <c r="Z152">
        <f>Notes!$A$14*S152</f>
        <v>7.4238879702160637E-14</v>
      </c>
    </row>
    <row r="153" spans="1:26" x14ac:dyDescent="0.3">
      <c r="A153" t="s">
        <v>46</v>
      </c>
      <c r="B153">
        <v>38</v>
      </c>
      <c r="C153">
        <v>93</v>
      </c>
      <c r="D153" s="1">
        <v>1120.74</v>
      </c>
      <c r="E153" s="1">
        <v>1.7442200000000001</v>
      </c>
      <c r="F153" s="1">
        <v>0.12371600000000001</v>
      </c>
      <c r="G153" s="1">
        <v>5.6047E-2</v>
      </c>
      <c r="H153" s="1">
        <v>2.7684799999999999E-2</v>
      </c>
      <c r="I153" s="1">
        <f t="shared" si="20"/>
        <v>5.6047E-2</v>
      </c>
      <c r="J153" s="12">
        <f t="shared" si="16"/>
        <v>445.37760000000003</v>
      </c>
      <c r="K153">
        <f>J153/LN(2)/Notes!$F$9*(1-EXP(-Notes!$F$9*LN(2)/J153))</f>
        <v>2.4789508288697087E-4</v>
      </c>
      <c r="L153">
        <f>EXP(-Notes!$F$10*LN(2)/J153)</f>
        <v>1.359977449206273E-5</v>
      </c>
      <c r="M153">
        <f t="shared" si="17"/>
        <v>3.3713172249540028E-9</v>
      </c>
      <c r="N153" s="13">
        <f t="shared" si="18"/>
        <v>0.4939568576373401</v>
      </c>
      <c r="O153" s="1">
        <f t="shared" si="19"/>
        <v>16624659.223744418</v>
      </c>
      <c r="P153">
        <f>O153/Notes!$C$3</f>
        <v>5.1310676616495118E-12</v>
      </c>
      <c r="R153" s="1">
        <f>O153*J153/Notes!$F$9</f>
        <v>2856.5782507288395</v>
      </c>
      <c r="S153" s="1">
        <f>R153/Notes!$C$2</f>
        <v>2.2852626005830718E-9</v>
      </c>
      <c r="U153" s="1">
        <f t="shared" si="22"/>
        <v>101593155.310028</v>
      </c>
      <c r="V153" s="14">
        <f t="shared" si="21"/>
        <v>1.0261913559199418</v>
      </c>
      <c r="Y153" s="1">
        <f>Notes!$A$14*R153</f>
        <v>0.37135517259474909</v>
      </c>
      <c r="Z153">
        <f>Notes!$A$14*S153</f>
        <v>2.9708413807579929E-13</v>
      </c>
    </row>
    <row r="156" spans="1:26" x14ac:dyDescent="0.3">
      <c r="I156" t="s">
        <v>135</v>
      </c>
      <c r="J156" s="1">
        <f>60*60*24*365.34*20</f>
        <v>631307519.99999988</v>
      </c>
      <c r="K156" t="s">
        <v>137</v>
      </c>
    </row>
    <row r="157" spans="1:26" x14ac:dyDescent="0.3">
      <c r="I157" t="s">
        <v>136</v>
      </c>
      <c r="J157">
        <f>60*60*2</f>
        <v>7200</v>
      </c>
      <c r="K157" t="s">
        <v>137</v>
      </c>
    </row>
  </sheetData>
  <mergeCells count="4">
    <mergeCell ref="Y1:Z1"/>
    <mergeCell ref="K1:M1"/>
    <mergeCell ref="O1:P1"/>
    <mergeCell ref="R1:S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7FBD1-856B-4EF3-B7FF-B95CEC9FC43F}">
  <dimension ref="A1:E115"/>
  <sheetViews>
    <sheetView workbookViewId="0"/>
    <sheetView topLeftCell="A76" workbookViewId="1">
      <selection activeCell="G20" sqref="G20"/>
    </sheetView>
  </sheetViews>
  <sheetFormatPr defaultRowHeight="14.4" x14ac:dyDescent="0.3"/>
  <cols>
    <col min="4" max="4" width="8.88671875" style="14"/>
  </cols>
  <sheetData>
    <row r="1" spans="1:5" x14ac:dyDescent="0.3">
      <c r="A1" t="s">
        <v>34</v>
      </c>
      <c r="B1" t="s">
        <v>35</v>
      </c>
      <c r="C1" t="s">
        <v>36</v>
      </c>
      <c r="D1" s="14" t="s">
        <v>85</v>
      </c>
      <c r="E1" t="s">
        <v>129</v>
      </c>
    </row>
    <row r="3" spans="1:5" x14ac:dyDescent="0.3">
      <c r="A3" t="s">
        <v>44</v>
      </c>
      <c r="B3">
        <v>40</v>
      </c>
      <c r="C3">
        <v>89</v>
      </c>
      <c r="D3" s="14">
        <v>7.3418000000000001</v>
      </c>
      <c r="E3" s="1">
        <v>0.103808</v>
      </c>
    </row>
    <row r="4" spans="1:5" x14ac:dyDescent="0.3">
      <c r="A4" t="s">
        <v>46</v>
      </c>
      <c r="B4">
        <v>38</v>
      </c>
      <c r="C4" t="s">
        <v>47</v>
      </c>
      <c r="D4" s="14">
        <v>7.97438</v>
      </c>
      <c r="E4" s="1">
        <v>0.37858799999999998</v>
      </c>
    </row>
    <row r="5" spans="1:5" x14ac:dyDescent="0.3">
      <c r="A5" t="s">
        <v>48</v>
      </c>
      <c r="B5">
        <v>39</v>
      </c>
      <c r="C5">
        <v>87</v>
      </c>
      <c r="D5" s="14">
        <v>7.9733400000000003</v>
      </c>
      <c r="E5" s="1">
        <v>0.21729499999999999</v>
      </c>
    </row>
    <row r="6" spans="1:5" x14ac:dyDescent="0.3">
      <c r="A6" t="s">
        <v>48</v>
      </c>
      <c r="B6">
        <v>39</v>
      </c>
      <c r="C6">
        <v>86</v>
      </c>
      <c r="D6" s="14">
        <v>8.7024100000000004</v>
      </c>
      <c r="E6" s="1">
        <v>0.30854999999999999</v>
      </c>
    </row>
    <row r="7" spans="1:5" x14ac:dyDescent="0.3">
      <c r="A7" t="s">
        <v>48</v>
      </c>
      <c r="B7">
        <v>39</v>
      </c>
      <c r="C7" t="s">
        <v>47</v>
      </c>
      <c r="D7" s="14">
        <v>7.8077300000000003</v>
      </c>
      <c r="E7" s="1">
        <v>0.212782</v>
      </c>
    </row>
    <row r="8" spans="1:5" x14ac:dyDescent="0.3">
      <c r="A8" t="s">
        <v>44</v>
      </c>
      <c r="B8">
        <v>40</v>
      </c>
      <c r="C8">
        <v>88</v>
      </c>
      <c r="D8" s="14">
        <v>6.8798500000000002</v>
      </c>
      <c r="E8" s="1">
        <v>0.13151399999999999</v>
      </c>
    </row>
    <row r="9" spans="1:5" x14ac:dyDescent="0.3">
      <c r="A9" t="s">
        <v>48</v>
      </c>
      <c r="B9">
        <v>39</v>
      </c>
      <c r="C9">
        <v>90</v>
      </c>
      <c r="D9" s="14">
        <v>7.7421899999999999</v>
      </c>
      <c r="E9" s="1">
        <v>0.32058500000000001</v>
      </c>
    </row>
    <row r="10" spans="1:5" x14ac:dyDescent="0.3">
      <c r="A10" t="s">
        <v>44</v>
      </c>
      <c r="B10">
        <v>40</v>
      </c>
      <c r="C10">
        <v>86</v>
      </c>
      <c r="D10" s="14">
        <v>7.9910800000000002</v>
      </c>
      <c r="E10" s="1">
        <v>0.33559299999999997</v>
      </c>
    </row>
    <row r="11" spans="1:5" x14ac:dyDescent="0.3">
      <c r="A11" t="s">
        <v>44</v>
      </c>
      <c r="B11">
        <v>40</v>
      </c>
      <c r="C11">
        <v>87</v>
      </c>
      <c r="D11" s="14">
        <v>7.8091799999999996</v>
      </c>
      <c r="E11" s="1">
        <v>0.238818</v>
      </c>
    </row>
    <row r="12" spans="1:5" x14ac:dyDescent="0.3">
      <c r="A12" t="s">
        <v>46</v>
      </c>
      <c r="B12">
        <v>38</v>
      </c>
      <c r="C12">
        <v>83</v>
      </c>
      <c r="D12" s="14">
        <v>12.557600000000001</v>
      </c>
      <c r="E12" s="1">
        <v>0.49115700000000001</v>
      </c>
    </row>
    <row r="13" spans="1:5" x14ac:dyDescent="0.3">
      <c r="A13" t="s">
        <v>48</v>
      </c>
      <c r="B13">
        <v>39</v>
      </c>
      <c r="C13">
        <v>88</v>
      </c>
      <c r="D13" s="14">
        <v>7.1764299999999999</v>
      </c>
      <c r="E13" s="1">
        <v>0.19659399999999999</v>
      </c>
    </row>
    <row r="14" spans="1:5" x14ac:dyDescent="0.3">
      <c r="A14" t="s">
        <v>46</v>
      </c>
      <c r="B14">
        <v>38</v>
      </c>
      <c r="C14" t="s">
        <v>49</v>
      </c>
      <c r="D14" s="14">
        <v>10.320499999999999</v>
      </c>
      <c r="E14" s="1">
        <v>0.36864400000000003</v>
      </c>
    </row>
    <row r="15" spans="1:5" x14ac:dyDescent="0.3">
      <c r="A15" t="s">
        <v>46</v>
      </c>
      <c r="B15">
        <v>38</v>
      </c>
      <c r="C15">
        <v>85</v>
      </c>
      <c r="D15" s="14">
        <v>9.4205100000000002</v>
      </c>
      <c r="E15" s="1">
        <v>0.33649800000000002</v>
      </c>
    </row>
    <row r="16" spans="1:5" x14ac:dyDescent="0.3">
      <c r="A16" t="s">
        <v>48</v>
      </c>
      <c r="B16">
        <v>39</v>
      </c>
      <c r="C16">
        <v>85</v>
      </c>
      <c r="D16" s="14">
        <v>10.3231</v>
      </c>
      <c r="E16" s="1">
        <v>0.440944</v>
      </c>
    </row>
    <row r="17" spans="1:5" x14ac:dyDescent="0.3">
      <c r="A17" t="s">
        <v>50</v>
      </c>
      <c r="B17">
        <v>37</v>
      </c>
      <c r="C17">
        <v>81</v>
      </c>
      <c r="D17" s="14">
        <v>17.495899999999999</v>
      </c>
      <c r="E17" s="1">
        <v>0.92970299999999995</v>
      </c>
    </row>
    <row r="18" spans="1:5" x14ac:dyDescent="0.3">
      <c r="A18" t="s">
        <v>48</v>
      </c>
      <c r="B18">
        <v>39</v>
      </c>
      <c r="C18">
        <v>92</v>
      </c>
      <c r="D18" s="14">
        <v>7.7854000000000001</v>
      </c>
      <c r="E18" s="1">
        <v>0.43642799999999998</v>
      </c>
    </row>
    <row r="19" spans="1:5" x14ac:dyDescent="0.3">
      <c r="A19" t="s">
        <v>46</v>
      </c>
      <c r="B19">
        <v>38</v>
      </c>
      <c r="C19">
        <v>82</v>
      </c>
      <c r="D19" s="14">
        <v>14.6928</v>
      </c>
      <c r="E19" s="1">
        <v>0.55480300000000005</v>
      </c>
    </row>
    <row r="20" spans="1:5" x14ac:dyDescent="0.3">
      <c r="A20" t="s">
        <v>52</v>
      </c>
      <c r="B20">
        <v>36</v>
      </c>
      <c r="C20">
        <v>79</v>
      </c>
      <c r="D20" s="14">
        <v>18.213100000000001</v>
      </c>
      <c r="E20" s="1">
        <v>1.20824</v>
      </c>
    </row>
    <row r="21" spans="1:5" x14ac:dyDescent="0.3">
      <c r="A21" t="s">
        <v>48</v>
      </c>
      <c r="B21">
        <v>39</v>
      </c>
      <c r="C21">
        <v>91</v>
      </c>
      <c r="D21" s="14">
        <v>7.8152900000000001</v>
      </c>
      <c r="E21" s="1">
        <v>0.39960099999999998</v>
      </c>
    </row>
    <row r="22" spans="1:5" x14ac:dyDescent="0.3">
      <c r="A22" t="s">
        <v>48</v>
      </c>
      <c r="B22">
        <v>39</v>
      </c>
      <c r="C22">
        <v>93</v>
      </c>
      <c r="D22" s="14">
        <v>8.6619299999999999</v>
      </c>
      <c r="E22" s="1">
        <v>0.68322899999999998</v>
      </c>
    </row>
    <row r="23" spans="1:5" x14ac:dyDescent="0.3">
      <c r="A23" t="s">
        <v>50</v>
      </c>
      <c r="B23">
        <v>37</v>
      </c>
      <c r="C23">
        <v>83</v>
      </c>
      <c r="D23" s="14">
        <v>12.384499999999999</v>
      </c>
      <c r="E23" s="1">
        <v>0.71864799999999995</v>
      </c>
    </row>
    <row r="24" spans="1:5" x14ac:dyDescent="0.3">
      <c r="A24" t="s">
        <v>51</v>
      </c>
      <c r="B24">
        <v>35</v>
      </c>
      <c r="C24">
        <v>77</v>
      </c>
      <c r="D24" s="14">
        <v>23.841699999999999</v>
      </c>
      <c r="E24" s="1">
        <v>1.96096</v>
      </c>
    </row>
    <row r="25" spans="1:5" x14ac:dyDescent="0.3">
      <c r="A25" t="s">
        <v>48</v>
      </c>
      <c r="B25">
        <v>39</v>
      </c>
      <c r="C25" t="s">
        <v>49</v>
      </c>
      <c r="D25" s="14">
        <v>10.1372</v>
      </c>
      <c r="E25" s="1">
        <v>0.43300499999999997</v>
      </c>
    </row>
    <row r="26" spans="1:5" x14ac:dyDescent="0.3">
      <c r="A26" t="s">
        <v>52</v>
      </c>
      <c r="B26">
        <v>36</v>
      </c>
      <c r="C26" t="s">
        <v>53</v>
      </c>
      <c r="D26" s="14">
        <v>12.4247</v>
      </c>
      <c r="E26" s="1">
        <v>2.1964999999999999</v>
      </c>
    </row>
    <row r="27" spans="1:5" x14ac:dyDescent="0.3">
      <c r="A27" t="s">
        <v>51</v>
      </c>
      <c r="B27">
        <v>35</v>
      </c>
      <c r="C27">
        <v>76</v>
      </c>
      <c r="D27" s="14">
        <v>30.6356</v>
      </c>
      <c r="E27" s="1">
        <v>2.5903999999999998</v>
      </c>
    </row>
    <row r="28" spans="1:5" x14ac:dyDescent="0.3">
      <c r="A28" t="s">
        <v>44</v>
      </c>
      <c r="B28">
        <v>40</v>
      </c>
      <c r="C28">
        <v>95</v>
      </c>
      <c r="D28" s="14">
        <v>7.0863399999999999</v>
      </c>
      <c r="E28" s="1">
        <v>0.54693999999999998</v>
      </c>
    </row>
    <row r="29" spans="1:5" x14ac:dyDescent="0.3">
      <c r="A29" t="s">
        <v>50</v>
      </c>
      <c r="B29">
        <v>37</v>
      </c>
      <c r="C29">
        <v>84</v>
      </c>
      <c r="D29" s="14">
        <v>11.8697</v>
      </c>
      <c r="E29" s="1">
        <v>0.867757</v>
      </c>
    </row>
    <row r="30" spans="1:5" x14ac:dyDescent="0.3">
      <c r="A30" t="s">
        <v>46</v>
      </c>
      <c r="B30">
        <v>38</v>
      </c>
      <c r="C30">
        <v>89</v>
      </c>
      <c r="D30" s="14">
        <v>7.1324899999999998</v>
      </c>
      <c r="E30" s="1">
        <v>0.68753799999999998</v>
      </c>
    </row>
    <row r="31" spans="1:5" x14ac:dyDescent="0.3">
      <c r="A31" t="s">
        <v>43</v>
      </c>
      <c r="B31">
        <v>41</v>
      </c>
      <c r="C31">
        <v>90</v>
      </c>
      <c r="D31" s="14">
        <v>29.776599999999998</v>
      </c>
      <c r="E31" s="1">
        <v>2.98109</v>
      </c>
    </row>
    <row r="32" spans="1:5" x14ac:dyDescent="0.3">
      <c r="A32" t="s">
        <v>50</v>
      </c>
      <c r="B32">
        <v>37</v>
      </c>
      <c r="C32">
        <v>86</v>
      </c>
      <c r="D32" s="14">
        <v>12.509499999999999</v>
      </c>
      <c r="E32" s="1">
        <v>1.5290900000000001</v>
      </c>
    </row>
    <row r="33" spans="1:5" x14ac:dyDescent="0.3">
      <c r="A33" t="s">
        <v>56</v>
      </c>
      <c r="B33">
        <v>33</v>
      </c>
      <c r="C33">
        <v>72</v>
      </c>
      <c r="D33" s="14">
        <v>43.472299999999997</v>
      </c>
      <c r="E33" s="1">
        <v>5.3029099999999998</v>
      </c>
    </row>
    <row r="34" spans="1:5" x14ac:dyDescent="0.3">
      <c r="A34" t="s">
        <v>52</v>
      </c>
      <c r="B34">
        <v>36</v>
      </c>
      <c r="C34">
        <v>77</v>
      </c>
      <c r="D34" s="14">
        <v>23.790199999999999</v>
      </c>
      <c r="E34" s="1">
        <v>1.88551</v>
      </c>
    </row>
    <row r="35" spans="1:5" x14ac:dyDescent="0.3">
      <c r="A35" t="s">
        <v>52</v>
      </c>
      <c r="B35">
        <v>36</v>
      </c>
      <c r="C35">
        <v>76</v>
      </c>
      <c r="D35" s="14">
        <v>32.478200000000001</v>
      </c>
      <c r="E35" s="1">
        <v>3.6889500000000002</v>
      </c>
    </row>
    <row r="36" spans="1:5" x14ac:dyDescent="0.3">
      <c r="A36" t="s">
        <v>46</v>
      </c>
      <c r="B36">
        <v>38</v>
      </c>
      <c r="C36">
        <v>91</v>
      </c>
      <c r="D36" s="14">
        <v>7.1086</v>
      </c>
      <c r="E36" s="1">
        <v>1.4716</v>
      </c>
    </row>
    <row r="37" spans="1:5" x14ac:dyDescent="0.3">
      <c r="A37" t="s">
        <v>59</v>
      </c>
      <c r="B37">
        <v>32</v>
      </c>
      <c r="C37">
        <v>71</v>
      </c>
      <c r="D37" s="14">
        <v>57.739400000000003</v>
      </c>
      <c r="E37" s="1">
        <v>9.4683100000000007</v>
      </c>
    </row>
    <row r="38" spans="1:5" x14ac:dyDescent="0.3">
      <c r="A38" t="s">
        <v>43</v>
      </c>
      <c r="B38">
        <v>41</v>
      </c>
      <c r="C38">
        <v>95</v>
      </c>
      <c r="D38" s="14">
        <v>8.0588999999999995</v>
      </c>
      <c r="E38" s="1">
        <v>3.1404700000000001</v>
      </c>
    </row>
    <row r="39" spans="1:5" x14ac:dyDescent="0.3">
      <c r="A39" t="s">
        <v>51</v>
      </c>
      <c r="B39">
        <v>35</v>
      </c>
      <c r="C39">
        <v>75</v>
      </c>
      <c r="D39" s="14">
        <v>31.101199999999999</v>
      </c>
      <c r="E39" s="1">
        <v>3.1828799999999999</v>
      </c>
    </row>
    <row r="40" spans="1:5" x14ac:dyDescent="0.3">
      <c r="A40" t="s">
        <v>46</v>
      </c>
      <c r="B40">
        <v>38</v>
      </c>
      <c r="C40">
        <v>80</v>
      </c>
      <c r="D40" s="14">
        <v>19.490500000000001</v>
      </c>
      <c r="E40" s="1">
        <v>2.3270200000000001</v>
      </c>
    </row>
    <row r="41" spans="1:5" x14ac:dyDescent="0.3">
      <c r="A41" t="s">
        <v>55</v>
      </c>
      <c r="B41">
        <v>34</v>
      </c>
      <c r="C41">
        <v>73</v>
      </c>
      <c r="D41" s="14">
        <v>49.771700000000003</v>
      </c>
      <c r="E41" s="1">
        <v>6.0023900000000001</v>
      </c>
    </row>
    <row r="42" spans="1:5" x14ac:dyDescent="0.3">
      <c r="A42" t="s">
        <v>48</v>
      </c>
      <c r="B42">
        <v>39</v>
      </c>
      <c r="C42" t="s">
        <v>61</v>
      </c>
      <c r="D42" s="14">
        <v>7.1084199999999997</v>
      </c>
      <c r="E42" s="1">
        <v>0.363458</v>
      </c>
    </row>
    <row r="43" spans="1:5" x14ac:dyDescent="0.3">
      <c r="A43" t="s">
        <v>43</v>
      </c>
      <c r="B43">
        <v>41</v>
      </c>
      <c r="C43">
        <v>89</v>
      </c>
      <c r="D43" s="14">
        <v>29.1233</v>
      </c>
      <c r="E43" s="1">
        <v>3.7665700000000002</v>
      </c>
    </row>
    <row r="44" spans="1:5" x14ac:dyDescent="0.3">
      <c r="A44" t="s">
        <v>56</v>
      </c>
      <c r="B44">
        <v>33</v>
      </c>
      <c r="C44">
        <v>71</v>
      </c>
      <c r="D44" s="14">
        <v>66.536799999999999</v>
      </c>
      <c r="E44" s="1">
        <v>9.4368400000000001</v>
      </c>
    </row>
    <row r="45" spans="1:5" x14ac:dyDescent="0.3">
      <c r="A45" t="s">
        <v>55</v>
      </c>
      <c r="B45">
        <v>34</v>
      </c>
      <c r="C45">
        <v>75</v>
      </c>
      <c r="D45" s="14">
        <v>30.957899999999999</v>
      </c>
      <c r="E45" s="1">
        <v>3.7292299999999998</v>
      </c>
    </row>
    <row r="46" spans="1:5" x14ac:dyDescent="0.3">
      <c r="A46" t="s">
        <v>56</v>
      </c>
      <c r="B46">
        <v>33</v>
      </c>
      <c r="C46">
        <v>73</v>
      </c>
      <c r="D46" s="14">
        <v>40.7928</v>
      </c>
      <c r="E46" s="1">
        <v>5.7225999999999999</v>
      </c>
    </row>
    <row r="47" spans="1:5" x14ac:dyDescent="0.3">
      <c r="A47" t="s">
        <v>55</v>
      </c>
      <c r="B47">
        <v>34</v>
      </c>
      <c r="C47">
        <v>72</v>
      </c>
      <c r="D47" s="14">
        <v>43.704300000000003</v>
      </c>
      <c r="E47" s="1">
        <v>7.7669300000000003</v>
      </c>
    </row>
    <row r="48" spans="1:5" x14ac:dyDescent="0.3">
      <c r="A48" t="s">
        <v>46</v>
      </c>
      <c r="B48">
        <v>38</v>
      </c>
      <c r="C48">
        <v>92</v>
      </c>
      <c r="D48" s="14">
        <v>11.1143</v>
      </c>
      <c r="E48" s="1">
        <v>2.7574000000000001</v>
      </c>
    </row>
    <row r="49" spans="1:5" x14ac:dyDescent="0.3">
      <c r="A49" t="s">
        <v>56</v>
      </c>
      <c r="B49">
        <v>33</v>
      </c>
      <c r="C49">
        <v>74</v>
      </c>
      <c r="D49" s="14">
        <v>29.1724</v>
      </c>
      <c r="E49" s="1">
        <v>6.0611499999999996</v>
      </c>
    </row>
    <row r="50" spans="1:5" x14ac:dyDescent="0.3">
      <c r="A50" t="s">
        <v>59</v>
      </c>
      <c r="B50">
        <v>32</v>
      </c>
      <c r="C50">
        <v>69</v>
      </c>
      <c r="D50" s="14">
        <v>100.505</v>
      </c>
      <c r="E50" s="1">
        <v>20.281099999999999</v>
      </c>
    </row>
    <row r="51" spans="1:5" x14ac:dyDescent="0.3">
      <c r="A51" t="s">
        <v>48</v>
      </c>
      <c r="B51">
        <v>39</v>
      </c>
      <c r="C51" t="s">
        <v>58</v>
      </c>
      <c r="D51" s="14">
        <v>13.249000000000001</v>
      </c>
      <c r="E51" s="1">
        <v>0.885239</v>
      </c>
    </row>
    <row r="52" spans="1:5" x14ac:dyDescent="0.3">
      <c r="A52" t="s">
        <v>60</v>
      </c>
      <c r="B52">
        <v>31</v>
      </c>
      <c r="C52">
        <v>67</v>
      </c>
      <c r="D52" s="14">
        <v>90.118899999999996</v>
      </c>
      <c r="E52" s="1">
        <v>21.845600000000001</v>
      </c>
    </row>
    <row r="53" spans="1:5" x14ac:dyDescent="0.3">
      <c r="A53" t="s">
        <v>7</v>
      </c>
      <c r="B53">
        <v>1</v>
      </c>
      <c r="C53">
        <v>3</v>
      </c>
      <c r="D53" s="14">
        <v>20.227799999999998</v>
      </c>
      <c r="E53" s="1">
        <v>0.56961499999999998</v>
      </c>
    </row>
    <row r="54" spans="1:5" x14ac:dyDescent="0.3">
      <c r="A54" t="s">
        <v>46</v>
      </c>
      <c r="B54">
        <v>38</v>
      </c>
      <c r="C54">
        <v>81</v>
      </c>
      <c r="D54" s="14">
        <v>17.401199999999999</v>
      </c>
      <c r="E54" s="1">
        <v>1.43957</v>
      </c>
    </row>
    <row r="55" spans="1:5" x14ac:dyDescent="0.3">
      <c r="A55" t="s">
        <v>51</v>
      </c>
      <c r="B55">
        <v>35</v>
      </c>
      <c r="C55">
        <v>82</v>
      </c>
      <c r="D55" s="14">
        <v>31.2195</v>
      </c>
      <c r="E55" s="1">
        <v>12.543900000000001</v>
      </c>
    </row>
    <row r="56" spans="1:5" x14ac:dyDescent="0.3">
      <c r="A56" t="s">
        <v>60</v>
      </c>
      <c r="B56">
        <v>31</v>
      </c>
      <c r="C56">
        <v>68</v>
      </c>
      <c r="D56" s="14">
        <v>73.854600000000005</v>
      </c>
      <c r="E56" s="1">
        <v>16.791599999999999</v>
      </c>
    </row>
    <row r="57" spans="1:5" x14ac:dyDescent="0.3">
      <c r="A57" t="s">
        <v>56</v>
      </c>
      <c r="B57">
        <v>33</v>
      </c>
      <c r="C57">
        <v>76</v>
      </c>
      <c r="D57" s="14">
        <v>46.829099999999997</v>
      </c>
      <c r="E57" s="1">
        <v>20.9999</v>
      </c>
    </row>
    <row r="58" spans="1:5" x14ac:dyDescent="0.3">
      <c r="A58" t="s">
        <v>50</v>
      </c>
      <c r="B58">
        <v>37</v>
      </c>
      <c r="C58">
        <v>79</v>
      </c>
      <c r="D58" s="14">
        <v>18.216799999999999</v>
      </c>
      <c r="E58" s="1">
        <v>1.85714</v>
      </c>
    </row>
    <row r="59" spans="1:5" x14ac:dyDescent="0.3">
      <c r="A59" t="s">
        <v>56</v>
      </c>
      <c r="B59">
        <v>33</v>
      </c>
      <c r="C59">
        <v>70</v>
      </c>
      <c r="D59" s="14">
        <v>44.095599999999997</v>
      </c>
      <c r="E59" s="1">
        <v>10.2653</v>
      </c>
    </row>
    <row r="60" spans="1:5" x14ac:dyDescent="0.3">
      <c r="A60" t="s">
        <v>57</v>
      </c>
      <c r="B60">
        <v>29</v>
      </c>
      <c r="C60">
        <v>64</v>
      </c>
      <c r="D60" s="14">
        <v>104.092</v>
      </c>
      <c r="E60" s="1">
        <v>40.576999999999998</v>
      </c>
    </row>
    <row r="61" spans="1:5" x14ac:dyDescent="0.3">
      <c r="A61" t="s">
        <v>44</v>
      </c>
      <c r="B61">
        <v>40</v>
      </c>
      <c r="C61">
        <v>84</v>
      </c>
      <c r="D61" s="14">
        <v>13.248900000000001</v>
      </c>
      <c r="E61" s="1">
        <v>2.13035</v>
      </c>
    </row>
    <row r="62" spans="1:5" x14ac:dyDescent="0.3">
      <c r="A62" t="s">
        <v>56</v>
      </c>
      <c r="B62">
        <v>33</v>
      </c>
      <c r="C62">
        <v>77</v>
      </c>
      <c r="D62" s="14">
        <v>37.478299999999997</v>
      </c>
      <c r="E62" s="1">
        <v>24.796500000000002</v>
      </c>
    </row>
    <row r="63" spans="1:5" x14ac:dyDescent="0.3">
      <c r="A63" t="s">
        <v>60</v>
      </c>
      <c r="B63">
        <v>31</v>
      </c>
      <c r="C63">
        <v>66</v>
      </c>
      <c r="D63" s="14">
        <v>411.09800000000001</v>
      </c>
      <c r="E63" s="1">
        <v>213.18199999999999</v>
      </c>
    </row>
    <row r="64" spans="1:5" x14ac:dyDescent="0.3">
      <c r="A64" t="s">
        <v>43</v>
      </c>
      <c r="B64">
        <v>41</v>
      </c>
      <c r="C64" t="s">
        <v>64</v>
      </c>
      <c r="D64" s="14">
        <v>7.0863899999999997</v>
      </c>
      <c r="E64" s="1">
        <v>2.7614899999999998</v>
      </c>
    </row>
    <row r="65" spans="1:5" x14ac:dyDescent="0.3">
      <c r="A65" t="s">
        <v>59</v>
      </c>
      <c r="B65">
        <v>32</v>
      </c>
      <c r="C65">
        <v>68</v>
      </c>
      <c r="D65" s="14">
        <v>79.549499999999995</v>
      </c>
      <c r="E65" s="1">
        <v>14.576499999999999</v>
      </c>
    </row>
    <row r="66" spans="1:5" x14ac:dyDescent="0.3">
      <c r="A66" t="s">
        <v>57</v>
      </c>
      <c r="B66">
        <v>29</v>
      </c>
      <c r="C66">
        <v>62</v>
      </c>
      <c r="D66" s="14">
        <v>234.006</v>
      </c>
      <c r="E66" s="1">
        <v>88.571600000000004</v>
      </c>
    </row>
    <row r="67" spans="1:5" x14ac:dyDescent="0.3">
      <c r="A67" t="s">
        <v>51</v>
      </c>
      <c r="B67">
        <v>35</v>
      </c>
      <c r="C67">
        <v>74</v>
      </c>
      <c r="D67" s="14">
        <v>33.771999999999998</v>
      </c>
      <c r="E67" s="1">
        <v>5.5788900000000003</v>
      </c>
    </row>
    <row r="68" spans="1:5" x14ac:dyDescent="0.3">
      <c r="A68" t="s">
        <v>62</v>
      </c>
      <c r="B68">
        <v>30</v>
      </c>
      <c r="C68">
        <v>62</v>
      </c>
      <c r="D68" s="14">
        <v>234.054</v>
      </c>
      <c r="E68" s="1">
        <v>127.48399999999999</v>
      </c>
    </row>
    <row r="69" spans="1:5" x14ac:dyDescent="0.3">
      <c r="A69" t="s">
        <v>48</v>
      </c>
      <c r="B69">
        <v>39</v>
      </c>
      <c r="C69">
        <v>94</v>
      </c>
      <c r="D69" s="14">
        <v>6.7353500000000004</v>
      </c>
      <c r="E69" s="1">
        <v>1.10338</v>
      </c>
    </row>
    <row r="70" spans="1:5" x14ac:dyDescent="0.3">
      <c r="A70" t="s">
        <v>51</v>
      </c>
      <c r="B70">
        <v>35</v>
      </c>
      <c r="C70">
        <v>83</v>
      </c>
      <c r="D70" s="14">
        <v>18.7317</v>
      </c>
      <c r="E70" s="1">
        <v>15.558400000000001</v>
      </c>
    </row>
    <row r="71" spans="1:5" x14ac:dyDescent="0.3">
      <c r="A71" t="s">
        <v>50</v>
      </c>
      <c r="B71">
        <v>37</v>
      </c>
      <c r="C71">
        <v>88</v>
      </c>
      <c r="D71" s="14">
        <v>28.520700000000001</v>
      </c>
      <c r="E71" s="1">
        <v>8.8483099999999997</v>
      </c>
    </row>
    <row r="72" spans="1:5" x14ac:dyDescent="0.3">
      <c r="A72" t="s">
        <v>62</v>
      </c>
      <c r="B72">
        <v>30</v>
      </c>
      <c r="C72">
        <v>65</v>
      </c>
      <c r="D72" s="14">
        <v>140.49</v>
      </c>
      <c r="E72" s="1">
        <v>34.5533</v>
      </c>
    </row>
    <row r="73" spans="1:5" x14ac:dyDescent="0.3">
      <c r="A73" t="s">
        <v>57</v>
      </c>
      <c r="B73">
        <v>29</v>
      </c>
      <c r="C73">
        <v>61</v>
      </c>
      <c r="D73" s="14">
        <v>280.964</v>
      </c>
      <c r="E73" s="1">
        <v>173.78100000000001</v>
      </c>
    </row>
    <row r="74" spans="1:5" x14ac:dyDescent="0.3">
      <c r="A74" t="s">
        <v>52</v>
      </c>
      <c r="B74">
        <v>36</v>
      </c>
      <c r="C74">
        <v>88</v>
      </c>
      <c r="D74" s="14">
        <v>31.2194</v>
      </c>
      <c r="E74" s="1">
        <v>28.343399999999999</v>
      </c>
    </row>
    <row r="75" spans="1:5" x14ac:dyDescent="0.3">
      <c r="A75" t="s">
        <v>6</v>
      </c>
      <c r="B75">
        <v>4</v>
      </c>
      <c r="C75">
        <v>7</v>
      </c>
      <c r="D75" s="14">
        <v>198.95599999999999</v>
      </c>
      <c r="E75" s="1">
        <v>109.419</v>
      </c>
    </row>
    <row r="76" spans="1:5" x14ac:dyDescent="0.3">
      <c r="A76" t="s">
        <v>46</v>
      </c>
      <c r="B76">
        <v>38</v>
      </c>
      <c r="C76">
        <v>90</v>
      </c>
      <c r="D76" s="14">
        <v>7.1739600000000001</v>
      </c>
      <c r="E76" s="1">
        <v>0.85661600000000004</v>
      </c>
    </row>
    <row r="77" spans="1:5" x14ac:dyDescent="0.3">
      <c r="A77" t="s">
        <v>57</v>
      </c>
      <c r="B77">
        <v>29</v>
      </c>
      <c r="C77">
        <v>67</v>
      </c>
      <c r="D77" s="14">
        <v>46.824599999999997</v>
      </c>
      <c r="E77" s="1">
        <v>46.824599999999997</v>
      </c>
    </row>
    <row r="78" spans="1:5" x14ac:dyDescent="0.3">
      <c r="A78" t="s">
        <v>62</v>
      </c>
      <c r="B78">
        <v>30</v>
      </c>
      <c r="C78">
        <v>63</v>
      </c>
      <c r="D78" s="14">
        <v>158.06899999999999</v>
      </c>
      <c r="E78" s="1">
        <v>62.994900000000001</v>
      </c>
    </row>
    <row r="79" spans="1:5" x14ac:dyDescent="0.3">
      <c r="A79" t="s">
        <v>39</v>
      </c>
      <c r="B79">
        <v>42</v>
      </c>
      <c r="C79">
        <v>90</v>
      </c>
      <c r="D79" s="14">
        <v>46.829300000000003</v>
      </c>
      <c r="E79" s="1">
        <v>66.226600000000005</v>
      </c>
    </row>
    <row r="80" spans="1:5" x14ac:dyDescent="0.3">
      <c r="A80" t="s">
        <v>50</v>
      </c>
      <c r="B80">
        <v>37</v>
      </c>
      <c r="C80">
        <v>78</v>
      </c>
      <c r="D80" s="14">
        <v>26.588000000000001</v>
      </c>
      <c r="E80" s="1">
        <v>4.6340199999999996</v>
      </c>
    </row>
    <row r="81" spans="1:5" x14ac:dyDescent="0.3">
      <c r="A81" t="s">
        <v>51</v>
      </c>
      <c r="B81">
        <v>35</v>
      </c>
      <c r="C81">
        <v>80</v>
      </c>
      <c r="D81" s="14">
        <v>26.9055</v>
      </c>
      <c r="E81" s="1">
        <v>4.9056199999999999</v>
      </c>
    </row>
    <row r="82" spans="1:5" x14ac:dyDescent="0.3">
      <c r="A82" t="s">
        <v>52</v>
      </c>
      <c r="B82">
        <v>36</v>
      </c>
      <c r="C82">
        <v>87</v>
      </c>
      <c r="D82" s="14">
        <v>46.829300000000003</v>
      </c>
      <c r="E82" s="1">
        <v>46.6479</v>
      </c>
    </row>
    <row r="83" spans="1:5" x14ac:dyDescent="0.3">
      <c r="A83" t="s">
        <v>59</v>
      </c>
      <c r="B83">
        <v>32</v>
      </c>
      <c r="C83">
        <v>66</v>
      </c>
      <c r="D83" s="14">
        <v>374.59699999999998</v>
      </c>
      <c r="E83" s="1">
        <v>401.66699999999997</v>
      </c>
    </row>
    <row r="84" spans="1:5" x14ac:dyDescent="0.3">
      <c r="A84" t="s">
        <v>22</v>
      </c>
      <c r="B84">
        <v>27</v>
      </c>
      <c r="C84">
        <v>61</v>
      </c>
      <c r="D84" s="14">
        <v>234.14599999999999</v>
      </c>
      <c r="E84" s="1">
        <v>255.82499999999999</v>
      </c>
    </row>
    <row r="85" spans="1:5" x14ac:dyDescent="0.3">
      <c r="A85" t="s">
        <v>55</v>
      </c>
      <c r="B85">
        <v>34</v>
      </c>
      <c r="C85" t="s">
        <v>63</v>
      </c>
      <c r="D85" s="14">
        <v>78.049099999999996</v>
      </c>
      <c r="E85" s="1">
        <v>9.4125800000000002</v>
      </c>
    </row>
    <row r="86" spans="1:5" x14ac:dyDescent="0.3">
      <c r="A86" t="s">
        <v>55</v>
      </c>
      <c r="B86">
        <v>34</v>
      </c>
      <c r="C86">
        <v>70</v>
      </c>
      <c r="D86" s="14">
        <v>15.6097</v>
      </c>
      <c r="E86" s="1">
        <v>17.9892</v>
      </c>
    </row>
    <row r="87" spans="1:5" x14ac:dyDescent="0.3">
      <c r="A87" t="s">
        <v>60</v>
      </c>
      <c r="B87">
        <v>31</v>
      </c>
      <c r="C87">
        <v>70</v>
      </c>
      <c r="D87" s="14">
        <v>65.559299999999993</v>
      </c>
      <c r="E87" s="1">
        <v>19.7987</v>
      </c>
    </row>
    <row r="88" spans="1:5" x14ac:dyDescent="0.3">
      <c r="A88" t="s">
        <v>19</v>
      </c>
      <c r="B88">
        <v>26</v>
      </c>
      <c r="C88">
        <v>59</v>
      </c>
      <c r="D88" s="14">
        <v>187.39</v>
      </c>
      <c r="E88" s="1">
        <v>209.00399999999999</v>
      </c>
    </row>
    <row r="89" spans="1:5" x14ac:dyDescent="0.3">
      <c r="A89" t="s">
        <v>22</v>
      </c>
      <c r="B89">
        <v>27</v>
      </c>
      <c r="C89">
        <v>56</v>
      </c>
      <c r="D89" s="14">
        <v>315.488</v>
      </c>
      <c r="E89" s="1">
        <v>339.82900000000001</v>
      </c>
    </row>
    <row r="90" spans="1:5" x14ac:dyDescent="0.3">
      <c r="A90" t="s">
        <v>62</v>
      </c>
      <c r="B90">
        <v>30</v>
      </c>
      <c r="C90">
        <v>69</v>
      </c>
      <c r="D90" s="14">
        <v>140.488</v>
      </c>
      <c r="E90" s="1">
        <v>161.90299999999999</v>
      </c>
    </row>
    <row r="91" spans="1:5" x14ac:dyDescent="0.3">
      <c r="A91" t="s">
        <v>50</v>
      </c>
      <c r="B91">
        <v>37</v>
      </c>
      <c r="C91" t="s">
        <v>66</v>
      </c>
      <c r="D91" s="14">
        <v>17.401800000000001</v>
      </c>
      <c r="E91" s="1">
        <v>0.92470399999999997</v>
      </c>
    </row>
    <row r="92" spans="1:5" x14ac:dyDescent="0.3">
      <c r="A92" t="s">
        <v>43</v>
      </c>
      <c r="B92">
        <v>41</v>
      </c>
      <c r="C92">
        <v>88</v>
      </c>
      <c r="D92" s="14">
        <v>34.297899999999998</v>
      </c>
      <c r="E92" s="1">
        <v>8.5436300000000003</v>
      </c>
    </row>
    <row r="93" spans="1:5" x14ac:dyDescent="0.3">
      <c r="A93" t="s">
        <v>22</v>
      </c>
      <c r="B93">
        <v>27</v>
      </c>
      <c r="C93">
        <v>57</v>
      </c>
      <c r="D93" s="14">
        <v>421.44400000000002</v>
      </c>
      <c r="E93" s="1">
        <v>312.72000000000003</v>
      </c>
    </row>
    <row r="94" spans="1:5" x14ac:dyDescent="0.3">
      <c r="A94" t="s">
        <v>59</v>
      </c>
      <c r="B94">
        <v>32</v>
      </c>
      <c r="C94">
        <v>67</v>
      </c>
      <c r="D94" s="14">
        <v>84.478899999999996</v>
      </c>
      <c r="E94" s="1">
        <v>32.1175</v>
      </c>
    </row>
    <row r="95" spans="1:5" x14ac:dyDescent="0.3">
      <c r="A95" t="s">
        <v>50</v>
      </c>
      <c r="B95">
        <v>37</v>
      </c>
      <c r="C95">
        <v>89</v>
      </c>
      <c r="D95" s="14">
        <v>17.513200000000001</v>
      </c>
      <c r="E95" s="1">
        <v>6.2243300000000001</v>
      </c>
    </row>
    <row r="96" spans="1:5" x14ac:dyDescent="0.3">
      <c r="A96" t="s">
        <v>52</v>
      </c>
      <c r="B96">
        <v>36</v>
      </c>
      <c r="C96">
        <v>85</v>
      </c>
      <c r="D96" s="14">
        <v>21.811199999999999</v>
      </c>
      <c r="E96" s="1">
        <v>8.6507900000000006</v>
      </c>
    </row>
    <row r="97" spans="1:5" x14ac:dyDescent="0.3">
      <c r="A97" t="s">
        <v>51</v>
      </c>
      <c r="B97">
        <v>35</v>
      </c>
      <c r="C97">
        <v>84</v>
      </c>
      <c r="D97" s="14">
        <v>46.8292</v>
      </c>
      <c r="E97" s="1">
        <v>66.226500000000001</v>
      </c>
    </row>
    <row r="98" spans="1:5" x14ac:dyDescent="0.3">
      <c r="A98" t="s">
        <v>17</v>
      </c>
      <c r="B98">
        <v>25</v>
      </c>
      <c r="C98">
        <v>54</v>
      </c>
      <c r="D98" s="14">
        <v>796.12900000000002</v>
      </c>
      <c r="E98" s="1">
        <v>816.38</v>
      </c>
    </row>
    <row r="99" spans="1:5" x14ac:dyDescent="0.3">
      <c r="A99" t="s">
        <v>19</v>
      </c>
      <c r="B99">
        <v>26</v>
      </c>
      <c r="C99">
        <v>55</v>
      </c>
      <c r="D99" s="14">
        <v>421.47699999999998</v>
      </c>
      <c r="E99" s="1">
        <v>254.00899999999999</v>
      </c>
    </row>
    <row r="100" spans="1:5" x14ac:dyDescent="0.3">
      <c r="A100" t="s">
        <v>20</v>
      </c>
      <c r="B100">
        <v>23</v>
      </c>
      <c r="C100">
        <v>49</v>
      </c>
      <c r="D100" s="14">
        <v>374.66500000000002</v>
      </c>
      <c r="E100" s="1">
        <v>399.36200000000002</v>
      </c>
    </row>
    <row r="101" spans="1:5" x14ac:dyDescent="0.3">
      <c r="A101" t="s">
        <v>48</v>
      </c>
      <c r="B101">
        <v>39</v>
      </c>
      <c r="C101">
        <v>95</v>
      </c>
      <c r="D101" s="14">
        <v>5.3258000000000001</v>
      </c>
      <c r="E101" s="1">
        <v>1.56057</v>
      </c>
    </row>
    <row r="102" spans="1:5" x14ac:dyDescent="0.3">
      <c r="A102" t="s">
        <v>57</v>
      </c>
      <c r="B102">
        <v>29</v>
      </c>
      <c r="C102">
        <v>60</v>
      </c>
      <c r="D102" s="14">
        <v>93.6584</v>
      </c>
      <c r="E102" s="1">
        <v>114.56</v>
      </c>
    </row>
    <row r="103" spans="1:5" x14ac:dyDescent="0.3">
      <c r="A103" t="s">
        <v>56</v>
      </c>
      <c r="B103">
        <v>33</v>
      </c>
      <c r="C103">
        <v>69</v>
      </c>
      <c r="D103" s="14">
        <v>70.493899999999996</v>
      </c>
      <c r="E103" s="1">
        <v>37.200600000000001</v>
      </c>
    </row>
    <row r="104" spans="1:5" x14ac:dyDescent="0.3">
      <c r="A104" t="s">
        <v>44</v>
      </c>
      <c r="B104">
        <v>40</v>
      </c>
      <c r="C104">
        <v>85</v>
      </c>
      <c r="D104" s="14">
        <v>10.1372</v>
      </c>
      <c r="E104" s="1">
        <v>0.80725599999999997</v>
      </c>
    </row>
    <row r="105" spans="1:5" x14ac:dyDescent="0.3">
      <c r="A105" t="s">
        <v>60</v>
      </c>
      <c r="B105">
        <v>31</v>
      </c>
      <c r="C105">
        <v>65</v>
      </c>
      <c r="D105" s="14">
        <v>103.35299999999999</v>
      </c>
      <c r="E105" s="1">
        <v>55.346499999999999</v>
      </c>
    </row>
    <row r="106" spans="1:5" x14ac:dyDescent="0.3">
      <c r="A106" t="s">
        <v>43</v>
      </c>
      <c r="B106">
        <v>41</v>
      </c>
      <c r="C106">
        <v>91</v>
      </c>
      <c r="D106" s="14">
        <v>34.4587</v>
      </c>
      <c r="E106" s="1">
        <v>3.6962199999999998</v>
      </c>
    </row>
    <row r="107" spans="1:5" x14ac:dyDescent="0.3">
      <c r="A107" t="s">
        <v>55</v>
      </c>
      <c r="B107">
        <v>34</v>
      </c>
      <c r="C107">
        <v>81</v>
      </c>
      <c r="D107" s="14">
        <v>46.829300000000003</v>
      </c>
      <c r="E107" s="1">
        <v>66.226600000000005</v>
      </c>
    </row>
    <row r="108" spans="1:5" x14ac:dyDescent="0.3">
      <c r="A108" t="s">
        <v>22</v>
      </c>
      <c r="B108">
        <v>27</v>
      </c>
      <c r="C108">
        <v>60</v>
      </c>
      <c r="D108" s="14">
        <v>561.98800000000006</v>
      </c>
      <c r="E108" s="1">
        <v>583.00699999999995</v>
      </c>
    </row>
    <row r="109" spans="1:5" x14ac:dyDescent="0.3">
      <c r="A109" t="s">
        <v>52</v>
      </c>
      <c r="B109">
        <v>36</v>
      </c>
      <c r="C109">
        <v>74</v>
      </c>
      <c r="D109" s="14">
        <v>11.7027</v>
      </c>
      <c r="E109" s="1">
        <v>13.0526</v>
      </c>
    </row>
    <row r="110" spans="1:5" x14ac:dyDescent="0.3">
      <c r="A110" t="s">
        <v>48</v>
      </c>
      <c r="B110">
        <v>39</v>
      </c>
      <c r="C110">
        <v>83</v>
      </c>
      <c r="D110" s="14">
        <v>13.2371</v>
      </c>
      <c r="E110" s="1">
        <v>1.82403</v>
      </c>
    </row>
    <row r="111" spans="1:5" x14ac:dyDescent="0.3">
      <c r="A111" t="s">
        <v>51</v>
      </c>
      <c r="B111">
        <v>35</v>
      </c>
      <c r="C111">
        <v>78</v>
      </c>
      <c r="D111" s="14">
        <v>22.6204</v>
      </c>
      <c r="E111" s="1">
        <v>2.4301499999999998</v>
      </c>
    </row>
    <row r="112" spans="1:5" x14ac:dyDescent="0.3">
      <c r="A112" t="s">
        <v>52</v>
      </c>
      <c r="B112">
        <v>36</v>
      </c>
      <c r="C112">
        <v>81</v>
      </c>
      <c r="D112" s="14">
        <v>17.881499999999999</v>
      </c>
      <c r="E112" s="1">
        <v>1.5322</v>
      </c>
    </row>
    <row r="113" spans="1:5" x14ac:dyDescent="0.3">
      <c r="A113" t="s">
        <v>44</v>
      </c>
      <c r="B113">
        <v>40</v>
      </c>
      <c r="C113">
        <v>93</v>
      </c>
      <c r="D113" s="14">
        <v>7.6378300000000001</v>
      </c>
      <c r="E113" s="1">
        <v>0.21298600000000001</v>
      </c>
    </row>
    <row r="114" spans="1:5" x14ac:dyDescent="0.3">
      <c r="A114" t="s">
        <v>46</v>
      </c>
      <c r="B114">
        <v>38</v>
      </c>
      <c r="C114">
        <v>93</v>
      </c>
      <c r="D114" s="14">
        <v>13.8544</v>
      </c>
      <c r="E114" s="1">
        <v>7.9626999999999999</v>
      </c>
    </row>
    <row r="115" spans="1:5" x14ac:dyDescent="0.3">
      <c r="A115" t="s">
        <v>43</v>
      </c>
      <c r="B115">
        <v>41</v>
      </c>
      <c r="C115">
        <v>94</v>
      </c>
      <c r="D115" s="14">
        <v>30.703399999999998</v>
      </c>
      <c r="E115" s="1">
        <v>6.3844900000000004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6F08A-60E2-4DBC-8423-92FDF9BF78D4}">
  <dimension ref="A1:B13"/>
  <sheetViews>
    <sheetView workbookViewId="0">
      <selection activeCell="C3" sqref="C3"/>
    </sheetView>
    <sheetView workbookViewId="1">
      <selection activeCell="C15" sqref="C15"/>
    </sheetView>
  </sheetViews>
  <sheetFormatPr defaultRowHeight="14.4" x14ac:dyDescent="0.3"/>
  <sheetData>
    <row r="1" spans="1:2" x14ac:dyDescent="0.3">
      <c r="A1" t="s">
        <v>34</v>
      </c>
      <c r="B1" t="s">
        <v>117</v>
      </c>
    </row>
    <row r="2" spans="1:2" x14ac:dyDescent="0.3">
      <c r="A2" t="s">
        <v>118</v>
      </c>
      <c r="B2">
        <v>1.738</v>
      </c>
    </row>
    <row r="3" spans="1:2" x14ac:dyDescent="0.3">
      <c r="A3" t="s">
        <v>119</v>
      </c>
      <c r="B3">
        <v>1.55</v>
      </c>
    </row>
    <row r="4" spans="1:2" x14ac:dyDescent="0.3">
      <c r="A4" t="s">
        <v>120</v>
      </c>
      <c r="B4">
        <v>2.35</v>
      </c>
    </row>
    <row r="5" spans="1:2" x14ac:dyDescent="0.3">
      <c r="A5" t="s">
        <v>142</v>
      </c>
      <c r="B5">
        <v>2.7</v>
      </c>
    </row>
    <row r="6" spans="1:2" x14ac:dyDescent="0.3">
      <c r="A6" t="s">
        <v>121</v>
      </c>
      <c r="B6">
        <v>8.9019999999999992</v>
      </c>
    </row>
    <row r="7" spans="1:2" x14ac:dyDescent="0.3">
      <c r="A7" t="s">
        <v>122</v>
      </c>
      <c r="B7">
        <v>7.19</v>
      </c>
    </row>
    <row r="8" spans="1:2" x14ac:dyDescent="0.3">
      <c r="A8" t="s">
        <v>123</v>
      </c>
      <c r="B8">
        <v>7.33</v>
      </c>
    </row>
    <row r="9" spans="1:2" x14ac:dyDescent="0.3">
      <c r="A9" t="s">
        <v>124</v>
      </c>
      <c r="B9">
        <v>10.220000000000001</v>
      </c>
    </row>
    <row r="10" spans="1:2" x14ac:dyDescent="0.3">
      <c r="A10" t="s">
        <v>125</v>
      </c>
      <c r="B10">
        <v>7.92</v>
      </c>
    </row>
    <row r="11" spans="1:2" x14ac:dyDescent="0.3">
      <c r="A11" t="s">
        <v>126</v>
      </c>
      <c r="B11">
        <v>7.31</v>
      </c>
    </row>
    <row r="12" spans="1:2" x14ac:dyDescent="0.3">
      <c r="A12" t="s">
        <v>127</v>
      </c>
      <c r="B12">
        <v>7.87</v>
      </c>
    </row>
    <row r="13" spans="1:2" x14ac:dyDescent="0.3">
      <c r="A13" t="s">
        <v>128</v>
      </c>
      <c r="B13">
        <v>7.85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DA20E-7D21-4FA8-89A5-BE729E801675}">
  <dimension ref="A1:AJ157"/>
  <sheetViews>
    <sheetView workbookViewId="0">
      <pane xSplit="6312" ySplit="1440" topLeftCell="AC123" activePane="bottomRight"/>
      <selection pane="topRight" activeCell="AE1" sqref="AE1"/>
      <selection pane="bottomLeft" activeCell="C38" sqref="C38"/>
      <selection pane="bottomRight" activeCell="AC160" sqref="AC160"/>
    </sheetView>
    <sheetView workbookViewId="1">
      <pane xSplit="6168" topLeftCell="AD1" activePane="topRight"/>
      <selection activeCell="A60" sqref="A60"/>
      <selection pane="topRight" activeCell="AE1" sqref="AE1"/>
    </sheetView>
  </sheetViews>
  <sheetFormatPr defaultRowHeight="14.4" x14ac:dyDescent="0.3"/>
  <cols>
    <col min="2" max="3" width="9.109375" bestFit="1" customWidth="1"/>
    <col min="4" max="4" width="16.6640625" style="5" customWidth="1"/>
    <col min="5" max="6" width="10.88671875" customWidth="1"/>
    <col min="7" max="9" width="12.109375" bestFit="1" customWidth="1"/>
    <col min="10" max="10" width="12.21875" bestFit="1" customWidth="1"/>
    <col min="15" max="18" width="12.109375" bestFit="1" customWidth="1"/>
    <col min="20" max="20" width="9" bestFit="1" customWidth="1"/>
    <col min="21" max="21" width="9" customWidth="1"/>
    <col min="22" max="22" width="9" bestFit="1" customWidth="1"/>
    <col min="23" max="23" width="9" customWidth="1"/>
    <col min="24" max="27" width="9" bestFit="1" customWidth="1"/>
    <col min="30" max="32" width="12.109375" bestFit="1" customWidth="1"/>
    <col min="33" max="33" width="9.6640625" customWidth="1"/>
    <col min="34" max="35" width="12.109375" bestFit="1" customWidth="1"/>
    <col min="36" max="36" width="12" bestFit="1" customWidth="1"/>
  </cols>
  <sheetData>
    <row r="1" spans="1:36" x14ac:dyDescent="0.3">
      <c r="A1" t="s">
        <v>147</v>
      </c>
      <c r="E1" s="2"/>
      <c r="F1" s="2" t="s">
        <v>79</v>
      </c>
      <c r="G1" t="s">
        <v>80</v>
      </c>
      <c r="H1" t="s">
        <v>80</v>
      </c>
      <c r="I1" t="s">
        <v>80</v>
      </c>
      <c r="J1" t="s">
        <v>80</v>
      </c>
      <c r="N1" t="s">
        <v>83</v>
      </c>
      <c r="O1" t="s">
        <v>80</v>
      </c>
      <c r="P1" t="s">
        <v>80</v>
      </c>
      <c r="Q1" t="s">
        <v>80</v>
      </c>
      <c r="R1" t="s">
        <v>80</v>
      </c>
      <c r="T1" t="s">
        <v>143</v>
      </c>
      <c r="U1" t="s">
        <v>143</v>
      </c>
      <c r="V1" t="s">
        <v>143</v>
      </c>
      <c r="W1" t="s">
        <v>143</v>
      </c>
      <c r="X1" t="s">
        <v>12</v>
      </c>
      <c r="Y1" t="s">
        <v>104</v>
      </c>
      <c r="Z1" t="s">
        <v>11</v>
      </c>
      <c r="AA1" t="s">
        <v>82</v>
      </c>
      <c r="AC1" t="s">
        <v>79</v>
      </c>
      <c r="AD1" t="s">
        <v>109</v>
      </c>
      <c r="AE1" t="s">
        <v>80</v>
      </c>
      <c r="AF1" t="s">
        <v>80</v>
      </c>
      <c r="AG1" t="s">
        <v>83</v>
      </c>
      <c r="AH1" t="s">
        <v>109</v>
      </c>
      <c r="AI1" t="s">
        <v>80</v>
      </c>
      <c r="AJ1" t="s">
        <v>80</v>
      </c>
    </row>
    <row r="2" spans="1:36" x14ac:dyDescent="0.3">
      <c r="E2" s="2"/>
      <c r="F2" s="2"/>
      <c r="G2" t="s">
        <v>12</v>
      </c>
      <c r="H2" t="s">
        <v>104</v>
      </c>
      <c r="I2" t="s">
        <v>11</v>
      </c>
      <c r="J2" t="s">
        <v>82</v>
      </c>
      <c r="O2" t="s">
        <v>12</v>
      </c>
      <c r="P2" t="s">
        <v>104</v>
      </c>
      <c r="Q2" t="s">
        <v>11</v>
      </c>
      <c r="R2" t="s">
        <v>82</v>
      </c>
      <c r="T2" t="s">
        <v>79</v>
      </c>
      <c r="U2" t="s">
        <v>129</v>
      </c>
      <c r="V2" t="s">
        <v>86</v>
      </c>
      <c r="W2" t="s">
        <v>129</v>
      </c>
      <c r="X2" t="s">
        <v>85</v>
      </c>
      <c r="Y2" t="s">
        <v>85</v>
      </c>
      <c r="Z2" t="s">
        <v>85</v>
      </c>
      <c r="AA2" t="s">
        <v>85</v>
      </c>
      <c r="AD2" t="s">
        <v>82</v>
      </c>
      <c r="AE2" t="s">
        <v>110</v>
      </c>
      <c r="AF2" t="s">
        <v>111</v>
      </c>
      <c r="AH2" t="s">
        <v>82</v>
      </c>
      <c r="AI2" t="s">
        <v>110</v>
      </c>
      <c r="AJ2" t="s">
        <v>111</v>
      </c>
    </row>
    <row r="3" spans="1:36" x14ac:dyDescent="0.3">
      <c r="A3" t="s">
        <v>34</v>
      </c>
      <c r="B3" t="s">
        <v>35</v>
      </c>
      <c r="C3" t="s">
        <v>36</v>
      </c>
      <c r="D3" s="5" t="s">
        <v>132</v>
      </c>
      <c r="E3" s="2" t="s">
        <v>37</v>
      </c>
      <c r="F3" s="2"/>
      <c r="AE3" t="s">
        <v>112</v>
      </c>
      <c r="AF3" t="s">
        <v>112</v>
      </c>
      <c r="AI3" t="s">
        <v>112</v>
      </c>
      <c r="AJ3" t="s">
        <v>112</v>
      </c>
    </row>
    <row r="4" spans="1:36" x14ac:dyDescent="0.3">
      <c r="D4" s="5" t="s">
        <v>30</v>
      </c>
      <c r="E4" s="2" t="s">
        <v>38</v>
      </c>
      <c r="F4" s="2"/>
      <c r="G4" t="s">
        <v>78</v>
      </c>
      <c r="H4" t="s">
        <v>78</v>
      </c>
      <c r="I4" t="s">
        <v>78</v>
      </c>
      <c r="J4" t="s">
        <v>78</v>
      </c>
      <c r="O4" t="s">
        <v>78</v>
      </c>
      <c r="P4" t="s">
        <v>78</v>
      </c>
      <c r="Q4" t="s">
        <v>78</v>
      </c>
      <c r="R4" t="s">
        <v>78</v>
      </c>
      <c r="AE4">
        <v>0.15161290322580648</v>
      </c>
      <c r="AF4">
        <v>0.15161290322580648</v>
      </c>
      <c r="AI4">
        <v>0.15161290322580648</v>
      </c>
      <c r="AJ4">
        <v>0.15161290322580648</v>
      </c>
    </row>
    <row r="5" spans="1:36" x14ac:dyDescent="0.3">
      <c r="A5" t="s">
        <v>17</v>
      </c>
      <c r="B5">
        <v>25</v>
      </c>
      <c r="C5">
        <v>56</v>
      </c>
      <c r="D5" s="5">
        <f t="shared" ref="D5:D36" si="0">E5/60/60</f>
        <v>2.5789</v>
      </c>
      <c r="E5" s="2">
        <v>9284.0400000000009</v>
      </c>
      <c r="F5" s="2"/>
      <c r="J5">
        <f>'shi-conc'!P23</f>
        <v>6.0201166995559202E-14</v>
      </c>
      <c r="R5">
        <f>'uns-conc'!P28</f>
        <v>3.0357447779009088E-14</v>
      </c>
      <c r="AA5">
        <f>R5/J5</f>
        <v>0.50426676581283603</v>
      </c>
      <c r="AD5">
        <f>J5</f>
        <v>6.0201166995559202E-14</v>
      </c>
      <c r="AH5">
        <f>R5</f>
        <v>3.0357447779009088E-14</v>
      </c>
    </row>
    <row r="6" spans="1:36" x14ac:dyDescent="0.3">
      <c r="A6" t="s">
        <v>39</v>
      </c>
      <c r="B6">
        <v>42</v>
      </c>
      <c r="C6">
        <v>99</v>
      </c>
      <c r="D6" s="5">
        <f t="shared" si="0"/>
        <v>65.94</v>
      </c>
      <c r="E6" s="2">
        <v>237383.99999999997</v>
      </c>
      <c r="F6" s="2"/>
    </row>
    <row r="7" spans="1:36" x14ac:dyDescent="0.3">
      <c r="A7" t="s">
        <v>40</v>
      </c>
      <c r="B7">
        <v>43</v>
      </c>
      <c r="C7" t="s">
        <v>41</v>
      </c>
      <c r="D7" s="5">
        <f t="shared" si="0"/>
        <v>6.0149900000000001</v>
      </c>
      <c r="E7" s="2">
        <v>21653.964</v>
      </c>
      <c r="F7" s="2"/>
    </row>
    <row r="8" spans="1:36" x14ac:dyDescent="0.3">
      <c r="A8" t="s">
        <v>18</v>
      </c>
      <c r="B8">
        <v>24</v>
      </c>
      <c r="C8">
        <v>51</v>
      </c>
      <c r="D8" s="5">
        <f t="shared" si="0"/>
        <v>664.86</v>
      </c>
      <c r="E8" s="2">
        <v>2393496</v>
      </c>
      <c r="F8" s="2"/>
      <c r="J8">
        <f>'shi-conc'!P16</f>
        <v>4.3898747316371924E-16</v>
      </c>
      <c r="R8">
        <f>'uns-conc'!P10</f>
        <v>1.2830082769438238E-14</v>
      </c>
      <c r="AA8">
        <f>R8/J8</f>
        <v>29.226535046600958</v>
      </c>
      <c r="AD8">
        <f>J8</f>
        <v>4.3898747316371924E-16</v>
      </c>
      <c r="AH8">
        <f>R8</f>
        <v>1.2830082769438238E-14</v>
      </c>
    </row>
    <row r="9" spans="1:36" x14ac:dyDescent="0.3">
      <c r="A9" t="s">
        <v>17</v>
      </c>
      <c r="B9">
        <v>25</v>
      </c>
      <c r="C9">
        <v>52</v>
      </c>
      <c r="D9" s="5">
        <f t="shared" si="0"/>
        <v>134.184</v>
      </c>
      <c r="E9" s="2">
        <v>483062.4</v>
      </c>
      <c r="F9" s="2"/>
      <c r="J9">
        <f>'shi-conc'!P13</f>
        <v>1.994750044249605E-15</v>
      </c>
      <c r="R9">
        <f>'uns-conc'!P15</f>
        <v>2.0012460493462113E-14</v>
      </c>
      <c r="AA9">
        <f>R9/J9</f>
        <v>10.03256550922424</v>
      </c>
      <c r="AD9">
        <f>J9</f>
        <v>1.994750044249605E-15</v>
      </c>
      <c r="AH9">
        <f>R9</f>
        <v>2.0012460493462113E-14</v>
      </c>
    </row>
    <row r="10" spans="1:36" x14ac:dyDescent="0.3">
      <c r="A10" t="s">
        <v>20</v>
      </c>
      <c r="B10">
        <v>23</v>
      </c>
      <c r="C10">
        <v>48</v>
      </c>
      <c r="D10" s="5">
        <f t="shared" si="0"/>
        <v>383.36299999999994</v>
      </c>
      <c r="E10" s="2">
        <v>1380106.7999999998</v>
      </c>
      <c r="F10" s="2"/>
      <c r="J10">
        <f>'shi-conc'!P24</f>
        <v>2.9925409571043535E-16</v>
      </c>
      <c r="R10">
        <f>'uns-conc'!P17</f>
        <v>6.9860648950330742E-15</v>
      </c>
      <c r="AA10">
        <f>R10/J10</f>
        <v>23.344926586378087</v>
      </c>
      <c r="AD10">
        <f>J10</f>
        <v>2.9925409571043535E-16</v>
      </c>
      <c r="AH10">
        <f>R10</f>
        <v>6.9860648950330742E-15</v>
      </c>
    </row>
    <row r="11" spans="1:36" x14ac:dyDescent="0.3">
      <c r="A11" t="s">
        <v>19</v>
      </c>
      <c r="B11">
        <v>26</v>
      </c>
      <c r="C11">
        <v>55</v>
      </c>
      <c r="D11" s="5">
        <f t="shared" si="0"/>
        <v>23992.2</v>
      </c>
      <c r="E11" s="2">
        <v>86371920</v>
      </c>
      <c r="F11" s="2"/>
      <c r="J11">
        <f>'shi-conc'!P19</f>
        <v>2.4918883282055351E-16</v>
      </c>
      <c r="R11">
        <f>'uns-conc'!P24</f>
        <v>1.0203816335089426E-15</v>
      </c>
      <c r="AA11">
        <f>R11/J11</f>
        <v>4.094812845179713</v>
      </c>
      <c r="AD11">
        <f>J11</f>
        <v>2.4918883282055351E-16</v>
      </c>
      <c r="AH11">
        <f>R11</f>
        <v>1.0203816335089426E-15</v>
      </c>
    </row>
    <row r="12" spans="1:36" x14ac:dyDescent="0.3">
      <c r="A12" t="s">
        <v>42</v>
      </c>
      <c r="B12">
        <v>28</v>
      </c>
      <c r="C12">
        <v>57</v>
      </c>
      <c r="D12" s="5">
        <f t="shared" si="0"/>
        <v>35.6</v>
      </c>
      <c r="E12" s="2">
        <v>128160</v>
      </c>
      <c r="F12" s="2"/>
    </row>
    <row r="13" spans="1:36" x14ac:dyDescent="0.3">
      <c r="A13" t="s">
        <v>17</v>
      </c>
      <c r="B13">
        <v>25</v>
      </c>
      <c r="C13">
        <v>54</v>
      </c>
      <c r="D13" s="5">
        <f t="shared" si="0"/>
        <v>7490.87</v>
      </c>
      <c r="E13" s="2">
        <v>26967132</v>
      </c>
      <c r="F13" s="2"/>
      <c r="J13">
        <f>'shi-conc'!P25</f>
        <v>1.4158485908466454E-16</v>
      </c>
      <c r="R13">
        <f>'uns-conc'!P25</f>
        <v>9.6368076990962866E-16</v>
      </c>
      <c r="AA13">
        <f>R13/J13</f>
        <v>6.8063829433440297</v>
      </c>
      <c r="AD13">
        <f>J13</f>
        <v>1.4158485908466454E-16</v>
      </c>
      <c r="AH13">
        <f>R13</f>
        <v>9.6368076990962866E-16</v>
      </c>
    </row>
    <row r="14" spans="1:36" x14ac:dyDescent="0.3">
      <c r="A14" t="s">
        <v>42</v>
      </c>
      <c r="B14">
        <v>28</v>
      </c>
      <c r="C14">
        <v>65</v>
      </c>
      <c r="D14" s="5">
        <f t="shared" si="0"/>
        <v>2.5171999999999999</v>
      </c>
      <c r="E14" s="2">
        <v>9061.9199999999983</v>
      </c>
      <c r="F14" s="2"/>
    </row>
    <row r="15" spans="1:36" x14ac:dyDescent="0.3">
      <c r="A15" t="s">
        <v>19</v>
      </c>
      <c r="B15">
        <v>26</v>
      </c>
      <c r="C15">
        <v>59</v>
      </c>
      <c r="D15" s="5">
        <f t="shared" si="0"/>
        <v>1067.33</v>
      </c>
      <c r="E15" s="2">
        <v>3842387.9999999995</v>
      </c>
      <c r="F15" s="2"/>
      <c r="J15">
        <f>'shi-conc'!P26</f>
        <v>9.4312832897320537E-17</v>
      </c>
      <c r="R15">
        <f>'uns-conc'!P27</f>
        <v>7.9553827197240186E-16</v>
      </c>
      <c r="AA15">
        <f>R15/J15</f>
        <v>8.4351010094089052</v>
      </c>
      <c r="AD15">
        <f>J15</f>
        <v>9.4312832897320537E-17</v>
      </c>
      <c r="AH15">
        <f>R15</f>
        <v>7.9553827197240186E-16</v>
      </c>
    </row>
    <row r="16" spans="1:36" x14ac:dyDescent="0.3">
      <c r="A16" t="s">
        <v>9</v>
      </c>
      <c r="B16">
        <v>21</v>
      </c>
      <c r="C16">
        <v>47</v>
      </c>
      <c r="D16" s="5">
        <f t="shared" si="0"/>
        <v>80.380600000000001</v>
      </c>
      <c r="E16" s="2">
        <v>289370.16000000003</v>
      </c>
      <c r="F16" s="2"/>
      <c r="J16">
        <f>'shi-conc'!P18</f>
        <v>1.6892794133216079E-15</v>
      </c>
      <c r="R16">
        <f>'uns-conc'!P20</f>
        <v>1.9890241829474805E-14</v>
      </c>
      <c r="AA16">
        <f>R16/J16</f>
        <v>11.774394261020966</v>
      </c>
      <c r="AD16">
        <f>J16</f>
        <v>1.6892794133216079E-15</v>
      </c>
      <c r="AH16">
        <f>R16</f>
        <v>1.9890241829474805E-14</v>
      </c>
    </row>
    <row r="17" spans="1:35" x14ac:dyDescent="0.3">
      <c r="A17" t="s">
        <v>22</v>
      </c>
      <c r="B17">
        <v>27</v>
      </c>
      <c r="C17">
        <v>56</v>
      </c>
      <c r="D17" s="5">
        <f t="shared" si="0"/>
        <v>1853.6</v>
      </c>
      <c r="E17" s="2">
        <v>6672960</v>
      </c>
      <c r="F17" s="2"/>
      <c r="R17">
        <f>'uns-conc'!P33</f>
        <v>2.4151535973662856E-16</v>
      </c>
      <c r="AH17">
        <f>R17</f>
        <v>2.4151535973662856E-16</v>
      </c>
    </row>
    <row r="18" spans="1:35" x14ac:dyDescent="0.3">
      <c r="A18" t="s">
        <v>9</v>
      </c>
      <c r="B18">
        <v>21</v>
      </c>
      <c r="C18">
        <v>44</v>
      </c>
      <c r="D18" s="5">
        <f t="shared" si="0"/>
        <v>3.97</v>
      </c>
      <c r="E18" s="2">
        <v>14292.000000000002</v>
      </c>
      <c r="F18" s="2"/>
      <c r="G18">
        <f>'shi-ca'!P15</f>
        <v>3.0844210332620756E-14</v>
      </c>
      <c r="H18">
        <f>'shi-ca20'!P17</f>
        <v>8.0628825116178757E-15</v>
      </c>
      <c r="J18">
        <f>'shi-conc'!P27</f>
        <v>1.0014739525555493E-14</v>
      </c>
      <c r="O18">
        <f>'uns-ca'!P14</f>
        <v>4.6653978510537042E-13</v>
      </c>
      <c r="P18">
        <f>'uns-ca20'!P15</f>
        <v>3.6589380897633807E-13</v>
      </c>
      <c r="R18">
        <f>'uns-conc'!P21</f>
        <v>3.3828974542571794E-13</v>
      </c>
      <c r="T18">
        <f>H18/G18</f>
        <v>0.2614066764773223</v>
      </c>
      <c r="U18">
        <f>SQRT('shi-ca'!N15^2+'shi-ca20'!N17^2)</f>
        <v>0.7841504720038438</v>
      </c>
      <c r="V18">
        <f>P18/O18</f>
        <v>0.78427139690498004</v>
      </c>
      <c r="W18">
        <f>SQRT('uns-ca'!N14^2+'uns-ca20'!N15^2)</f>
        <v>1.2239483916330107</v>
      </c>
      <c r="X18">
        <f>O18/G18</f>
        <v>15.12568420699554</v>
      </c>
      <c r="Y18">
        <f>P18/H18</f>
        <v>45.380024879330513</v>
      </c>
      <c r="AA18">
        <f>R18/J18</f>
        <v>33.779185625594572</v>
      </c>
      <c r="AD18">
        <f>J18</f>
        <v>1.0014739525555493E-14</v>
      </c>
      <c r="AE18">
        <f>AE$4*G18</f>
        <v>4.6763802762360508E-15</v>
      </c>
      <c r="AH18">
        <f>R18</f>
        <v>3.3828974542571794E-13</v>
      </c>
      <c r="AI18">
        <f>AI$4*O18</f>
        <v>7.0733451290169076E-14</v>
      </c>
    </row>
    <row r="19" spans="1:35" x14ac:dyDescent="0.3">
      <c r="A19" t="s">
        <v>22</v>
      </c>
      <c r="B19">
        <v>27</v>
      </c>
      <c r="C19">
        <v>57</v>
      </c>
      <c r="D19" s="5">
        <f t="shared" si="0"/>
        <v>6521.77</v>
      </c>
      <c r="E19" s="2">
        <v>23478372</v>
      </c>
      <c r="F19" s="2"/>
    </row>
    <row r="20" spans="1:35" x14ac:dyDescent="0.3">
      <c r="A20" t="s">
        <v>22</v>
      </c>
      <c r="B20">
        <v>27</v>
      </c>
      <c r="C20">
        <v>55</v>
      </c>
      <c r="D20" s="5">
        <f t="shared" si="0"/>
        <v>17.530000000000005</v>
      </c>
      <c r="E20" s="2">
        <v>63108.000000000015</v>
      </c>
      <c r="F20" s="2"/>
      <c r="J20">
        <f>'shi-conc'!P35</f>
        <v>5.4533285677087165E-16</v>
      </c>
      <c r="AD20">
        <f>J20</f>
        <v>5.4533285677087165E-16</v>
      </c>
    </row>
    <row r="21" spans="1:35" x14ac:dyDescent="0.3">
      <c r="A21" t="s">
        <v>20</v>
      </c>
      <c r="B21">
        <v>23</v>
      </c>
      <c r="C21">
        <v>49</v>
      </c>
      <c r="D21" s="5">
        <f t="shared" si="0"/>
        <v>7920.02</v>
      </c>
      <c r="E21" s="2">
        <v>28512072</v>
      </c>
      <c r="F21" s="2"/>
      <c r="J21">
        <f>'shi-conc'!P33</f>
        <v>2.8645492493415457E-17</v>
      </c>
      <c r="R21">
        <f>'uns-conc'!P32</f>
        <v>2.2618428820049451E-16</v>
      </c>
      <c r="AA21">
        <f>R21/J21</f>
        <v>7.8959818286414851</v>
      </c>
      <c r="AD21">
        <f>J21</f>
        <v>2.8645492493415457E-17</v>
      </c>
      <c r="AH21">
        <f>R21</f>
        <v>2.2618428820049451E-16</v>
      </c>
    </row>
    <row r="22" spans="1:35" x14ac:dyDescent="0.3">
      <c r="A22" t="s">
        <v>22</v>
      </c>
      <c r="B22">
        <v>27</v>
      </c>
      <c r="C22">
        <v>58</v>
      </c>
      <c r="D22" s="5">
        <f t="shared" si="0"/>
        <v>1700.63</v>
      </c>
      <c r="E22" s="2">
        <v>6122268</v>
      </c>
      <c r="F22" s="2"/>
    </row>
    <row r="23" spans="1:35" x14ac:dyDescent="0.3">
      <c r="A23" t="s">
        <v>21</v>
      </c>
      <c r="B23">
        <v>22</v>
      </c>
      <c r="C23">
        <v>45</v>
      </c>
      <c r="D23" s="5">
        <f t="shared" si="0"/>
        <v>3.08</v>
      </c>
      <c r="E23" s="2">
        <v>11088</v>
      </c>
      <c r="F23" s="2"/>
      <c r="J23">
        <f>'shi-conc'!P30</f>
        <v>1.2646395498931332E-14</v>
      </c>
      <c r="AD23">
        <f>J23</f>
        <v>1.2646395498931332E-14</v>
      </c>
    </row>
    <row r="24" spans="1:35" x14ac:dyDescent="0.3">
      <c r="A24" t="s">
        <v>42</v>
      </c>
      <c r="B24">
        <v>28</v>
      </c>
      <c r="C24">
        <v>56</v>
      </c>
      <c r="D24" s="5">
        <f t="shared" si="0"/>
        <v>145.80099999999999</v>
      </c>
      <c r="E24" s="2">
        <v>524883.6</v>
      </c>
      <c r="F24" s="2"/>
    </row>
    <row r="25" spans="1:35" x14ac:dyDescent="0.3">
      <c r="A25" t="s">
        <v>9</v>
      </c>
      <c r="B25">
        <v>21</v>
      </c>
      <c r="C25">
        <v>48</v>
      </c>
      <c r="D25" s="5">
        <f t="shared" si="0"/>
        <v>43.67</v>
      </c>
      <c r="E25" s="2">
        <v>157212.00000000003</v>
      </c>
      <c r="F25" s="2"/>
      <c r="J25">
        <f>'shi-conc'!P34</f>
        <v>2.1890675870545409E-16</v>
      </c>
      <c r="AD25">
        <f>J25</f>
        <v>2.1890675870545409E-16</v>
      </c>
    </row>
    <row r="26" spans="1:35" s="6" customFormat="1" x14ac:dyDescent="0.3">
      <c r="A26" s="6" t="s">
        <v>18</v>
      </c>
      <c r="B26" s="6">
        <v>24</v>
      </c>
      <c r="C26" s="6">
        <v>49</v>
      </c>
      <c r="D26" s="7">
        <f t="shared" si="0"/>
        <v>0.70499699999999998</v>
      </c>
      <c r="E26" s="8">
        <v>2537.9892</v>
      </c>
      <c r="F26" s="8"/>
      <c r="J26" s="6">
        <f>'shi-conc'!P37</f>
        <v>5.4260302422572444E-14</v>
      </c>
      <c r="AD26" s="6">
        <f>J26</f>
        <v>5.4260302422572444E-14</v>
      </c>
    </row>
    <row r="27" spans="1:35" x14ac:dyDescent="0.3">
      <c r="A27" t="s">
        <v>18</v>
      </c>
      <c r="B27">
        <v>24</v>
      </c>
      <c r="C27">
        <v>48</v>
      </c>
      <c r="D27" s="5">
        <f t="shared" si="0"/>
        <v>21.559900000000003</v>
      </c>
      <c r="E27" s="2">
        <v>77615.64</v>
      </c>
      <c r="F27" s="2"/>
      <c r="R27">
        <f>'uns-conc'!P26</f>
        <v>2.0764012305218427E-14</v>
      </c>
      <c r="AH27">
        <f>R27</f>
        <v>2.0764012305218427E-14</v>
      </c>
    </row>
    <row r="28" spans="1:35" x14ac:dyDescent="0.3">
      <c r="A28" t="s">
        <v>9</v>
      </c>
      <c r="B28">
        <v>21</v>
      </c>
      <c r="C28">
        <v>46</v>
      </c>
      <c r="D28" s="5">
        <f t="shared" si="0"/>
        <v>2010.96</v>
      </c>
      <c r="E28" s="2">
        <v>7239456</v>
      </c>
      <c r="F28" s="2"/>
      <c r="J28">
        <f>'shi-conc'!P36</f>
        <v>1.4261441032280022E-17</v>
      </c>
      <c r="R28">
        <f>'uns-conc'!P31</f>
        <v>4.4523227706180593E-16</v>
      </c>
      <c r="AA28">
        <f>R28/J28</f>
        <v>31.219304981456368</v>
      </c>
      <c r="AD28">
        <f>J28</f>
        <v>1.4261441032280022E-17</v>
      </c>
      <c r="AH28">
        <f>R28</f>
        <v>4.4523227706180593E-16</v>
      </c>
    </row>
    <row r="29" spans="1:35" x14ac:dyDescent="0.3">
      <c r="A29" t="s">
        <v>43</v>
      </c>
      <c r="B29">
        <v>41</v>
      </c>
      <c r="C29">
        <v>90</v>
      </c>
      <c r="D29" s="5">
        <f t="shared" si="0"/>
        <v>14.600099999999999</v>
      </c>
      <c r="E29" s="2">
        <v>52560.36</v>
      </c>
      <c r="F29" s="2"/>
    </row>
    <row r="30" spans="1:35" x14ac:dyDescent="0.3">
      <c r="A30" t="s">
        <v>44</v>
      </c>
      <c r="B30">
        <v>40</v>
      </c>
      <c r="C30">
        <v>89</v>
      </c>
      <c r="D30" s="5">
        <f t="shared" si="0"/>
        <v>78.409899999999979</v>
      </c>
      <c r="E30" s="2">
        <v>282275.63999999996</v>
      </c>
      <c r="F30" s="2"/>
    </row>
    <row r="31" spans="1:35" x14ac:dyDescent="0.3">
      <c r="A31" t="s">
        <v>9</v>
      </c>
      <c r="B31">
        <v>21</v>
      </c>
      <c r="C31">
        <v>43</v>
      </c>
      <c r="D31" s="5">
        <f t="shared" si="0"/>
        <v>3.8910100000000001</v>
      </c>
      <c r="E31" s="2">
        <v>14007.636</v>
      </c>
      <c r="F31" s="2"/>
      <c r="G31">
        <f>'shi-ca'!P16</f>
        <v>1.1200575466648783E-14</v>
      </c>
      <c r="H31">
        <f>'shi-ca20'!P15</f>
        <v>1.4848248544452976E-14</v>
      </c>
      <c r="J31">
        <f>'shi-conc'!P28</f>
        <v>1.0274683557424308E-14</v>
      </c>
      <c r="O31">
        <f>'uns-ca'!P17</f>
        <v>2.2280053907730474E-13</v>
      </c>
      <c r="P31">
        <f>'uns-ca20'!P13</f>
        <v>5.59414658036428E-13</v>
      </c>
      <c r="T31">
        <f>H31/G31</f>
        <v>1.3256683630823818</v>
      </c>
      <c r="U31">
        <f>SQRT('shi-ca'!N16^2+'shi-ca20'!N15^2)</f>
        <v>0.58185106284601928</v>
      </c>
      <c r="V31">
        <f>P31/O31</f>
        <v>2.5108317078278199</v>
      </c>
      <c r="W31">
        <f>SQRT('uns-ca'!N17^2+'uns-ca20'!N13^2)</f>
        <v>0.79824396952187238</v>
      </c>
      <c r="X31">
        <f>O31/G31</f>
        <v>19.891883210887087</v>
      </c>
      <c r="Y31">
        <f>P31/H31</f>
        <v>37.675464305546981</v>
      </c>
      <c r="AD31">
        <f>J31</f>
        <v>1.0274683557424308E-14</v>
      </c>
      <c r="AE31">
        <f>AE$4*G31</f>
        <v>1.6981517642983641E-15</v>
      </c>
      <c r="AI31">
        <f>AI$4*O31</f>
        <v>3.377943656978492E-14</v>
      </c>
    </row>
    <row r="32" spans="1:35" s="6" customFormat="1" x14ac:dyDescent="0.3">
      <c r="A32" s="6" t="s">
        <v>17</v>
      </c>
      <c r="B32" s="6">
        <v>25</v>
      </c>
      <c r="C32" s="6" t="s">
        <v>45</v>
      </c>
      <c r="D32" s="7">
        <f t="shared" si="0"/>
        <v>0.35166700000000006</v>
      </c>
      <c r="E32" s="8">
        <v>1266.0012000000002</v>
      </c>
      <c r="F32" s="8"/>
    </row>
    <row r="33" spans="1:35" x14ac:dyDescent="0.3">
      <c r="A33" t="s">
        <v>19</v>
      </c>
      <c r="B33">
        <v>26</v>
      </c>
      <c r="C33">
        <v>52</v>
      </c>
      <c r="D33" s="5">
        <f t="shared" si="0"/>
        <v>8.2749799999999993</v>
      </c>
      <c r="E33" s="2">
        <v>29789.927999999996</v>
      </c>
      <c r="F33" s="2"/>
    </row>
    <row r="34" spans="1:35" x14ac:dyDescent="0.3">
      <c r="A34" t="s">
        <v>2</v>
      </c>
      <c r="B34">
        <v>19</v>
      </c>
      <c r="C34">
        <v>42</v>
      </c>
      <c r="D34" s="5">
        <f t="shared" si="0"/>
        <v>12.359999999999998</v>
      </c>
      <c r="E34" s="2">
        <v>44495.999999999993</v>
      </c>
      <c r="F34" s="2"/>
      <c r="G34">
        <f>'shi-ca'!P6</f>
        <v>1.6172418922229948E-13</v>
      </c>
      <c r="H34">
        <f>'shi-ca20'!P6</f>
        <v>1.6163451935824629E-13</v>
      </c>
      <c r="J34">
        <f>'shi-conc'!P6</f>
        <v>2.9699031703335715E-13</v>
      </c>
      <c r="O34">
        <f>'uns-ca'!P6</f>
        <v>1.0655815915774306E-12</v>
      </c>
      <c r="P34">
        <f>'uns-ca20'!P8</f>
        <v>8.0366792173092503E-13</v>
      </c>
      <c r="R34">
        <f>'uns-conc'!P11</f>
        <v>4.0642653312372088E-13</v>
      </c>
      <c r="T34">
        <f>H34/G34</f>
        <v>0.99944553832989125</v>
      </c>
      <c r="U34">
        <f>SQRT('shi-ca'!N6^2+'shi-ca20'!N562)</f>
        <v>9.6296457994071188E-2</v>
      </c>
      <c r="V34">
        <f>P34/O34</f>
        <v>0.75420589852834974</v>
      </c>
      <c r="W34">
        <f>SQRT('uns-ca'!N6^2+'uns-ca20'!N8^2)</f>
        <v>0.3414411023678367</v>
      </c>
      <c r="X34">
        <f>O34/G34</f>
        <v>6.5888819520543436</v>
      </c>
      <c r="Y34">
        <f>P34/H34</f>
        <v>4.9721304887211479</v>
      </c>
      <c r="AA34">
        <f>R34/J34</f>
        <v>1.3684841215818904</v>
      </c>
      <c r="AD34">
        <f>J34</f>
        <v>2.9699031703335715E-13</v>
      </c>
      <c r="AE34">
        <f>AE$4*G34</f>
        <v>2.4519473849832507E-14</v>
      </c>
      <c r="AH34">
        <f>R34</f>
        <v>4.0642653312372088E-13</v>
      </c>
      <c r="AI34">
        <f>AI$4*O34</f>
        <v>1.6155591872302983E-13</v>
      </c>
    </row>
    <row r="35" spans="1:35" s="6" customFormat="1" x14ac:dyDescent="0.3">
      <c r="A35" s="6" t="s">
        <v>17</v>
      </c>
      <c r="B35" s="6">
        <v>25</v>
      </c>
      <c r="C35" s="6">
        <v>51</v>
      </c>
      <c r="D35" s="7">
        <f t="shared" si="0"/>
        <v>0.76999899999999999</v>
      </c>
      <c r="E35" s="8">
        <v>2771.9964</v>
      </c>
      <c r="F35" s="8"/>
      <c r="J35" s="6">
        <f>'shi-conc'!P39</f>
        <v>3.8551702956762117E-14</v>
      </c>
      <c r="Q35"/>
      <c r="R35" s="6">
        <f>'uns-conc'!P29</f>
        <v>1.7441871846460825E-12</v>
      </c>
      <c r="AA35" s="6">
        <f>R35/J35</f>
        <v>45.242805138913987</v>
      </c>
      <c r="AD35" s="6">
        <f>J35</f>
        <v>3.8551702956762117E-14</v>
      </c>
      <c r="AH35" s="6">
        <f>R35</f>
        <v>1.7441871846460825E-12</v>
      </c>
    </row>
    <row r="36" spans="1:35" x14ac:dyDescent="0.3">
      <c r="A36" t="s">
        <v>46</v>
      </c>
      <c r="B36">
        <v>38</v>
      </c>
      <c r="C36" t="s">
        <v>47</v>
      </c>
      <c r="D36" s="5">
        <f t="shared" si="0"/>
        <v>2.8109999999999999</v>
      </c>
      <c r="E36" s="2">
        <v>10119.6</v>
      </c>
      <c r="F36" s="2"/>
    </row>
    <row r="37" spans="1:35" x14ac:dyDescent="0.3">
      <c r="A37" t="s">
        <v>48</v>
      </c>
      <c r="B37">
        <v>39</v>
      </c>
      <c r="C37">
        <v>87</v>
      </c>
      <c r="D37" s="5">
        <f t="shared" ref="D37:D68" si="1">E37/60/60</f>
        <v>79.800200000000004</v>
      </c>
      <c r="E37" s="2">
        <v>287280.72000000003</v>
      </c>
      <c r="F37" s="2"/>
    </row>
    <row r="38" spans="1:35" x14ac:dyDescent="0.3">
      <c r="A38" t="s">
        <v>4</v>
      </c>
      <c r="B38">
        <v>14</v>
      </c>
      <c r="C38">
        <v>31</v>
      </c>
      <c r="D38" s="5">
        <f t="shared" si="1"/>
        <v>2.6216599999999999</v>
      </c>
      <c r="E38" s="2">
        <v>9437.9760000000006</v>
      </c>
      <c r="F38" s="2"/>
      <c r="G38">
        <f>'shi-ca'!P9</f>
        <v>3.6962281036535708E-13</v>
      </c>
      <c r="H38">
        <f>'shi-ca20'!P9</f>
        <v>3.002036945637167E-13</v>
      </c>
      <c r="J38">
        <f>'shi-conc'!P5</f>
        <v>3.5175698268113234E-12</v>
      </c>
      <c r="O38">
        <f>'uns-ca'!P11</f>
        <v>2.6087974582738237E-12</v>
      </c>
      <c r="P38">
        <f>'uns-ca20'!P10</f>
        <v>3.6248782167165075E-12</v>
      </c>
      <c r="R38">
        <f>'uns-conc'!P6</f>
        <v>1.7613695115985283E-11</v>
      </c>
      <c r="T38">
        <f>H38/G38</f>
        <v>0.81218930797852429</v>
      </c>
      <c r="U38">
        <f>SQRT('shi-ca'!N9^2+'shi-ca20'!N9^2)</f>
        <v>0.18110275219998698</v>
      </c>
      <c r="V38">
        <f>P38/O38</f>
        <v>1.3894824242564998</v>
      </c>
      <c r="W38">
        <f>SQRT('uns-ca'!N11^2+'uns-ca20'!N10^2)</f>
        <v>0.40898258124090942</v>
      </c>
      <c r="X38">
        <f>O38/G38</f>
        <v>7.057999087489037</v>
      </c>
      <c r="Y38">
        <f>P38/H38</f>
        <v>12.074728866959848</v>
      </c>
      <c r="AA38">
        <f t="shared" ref="AA38" si="2">R38/J38</f>
        <v>5.0073476812689446</v>
      </c>
      <c r="AD38">
        <f>J38</f>
        <v>3.5175698268113234E-12</v>
      </c>
      <c r="AE38">
        <f>AE$4*G38</f>
        <v>5.60395873779735E-14</v>
      </c>
      <c r="AH38">
        <f>R38</f>
        <v>1.7613695115985283E-11</v>
      </c>
      <c r="AI38">
        <f>AI$4*O38</f>
        <v>3.9552735657699915E-13</v>
      </c>
    </row>
    <row r="39" spans="1:35" x14ac:dyDescent="0.3">
      <c r="A39" t="s">
        <v>48</v>
      </c>
      <c r="B39">
        <v>39</v>
      </c>
      <c r="C39" t="s">
        <v>47</v>
      </c>
      <c r="D39" s="5">
        <f t="shared" si="1"/>
        <v>13.37</v>
      </c>
      <c r="E39" s="2">
        <v>48131.999999999993</v>
      </c>
      <c r="F39" s="2"/>
    </row>
    <row r="40" spans="1:35" x14ac:dyDescent="0.3">
      <c r="A40" t="s">
        <v>43</v>
      </c>
      <c r="B40">
        <v>41</v>
      </c>
      <c r="C40">
        <v>96</v>
      </c>
      <c r="D40" s="5">
        <f t="shared" si="1"/>
        <v>23.35</v>
      </c>
      <c r="E40" s="2">
        <v>84060</v>
      </c>
      <c r="F40" s="2"/>
    </row>
    <row r="41" spans="1:35" x14ac:dyDescent="0.3">
      <c r="A41" t="s">
        <v>39</v>
      </c>
      <c r="B41">
        <v>42</v>
      </c>
      <c r="C41">
        <v>90</v>
      </c>
      <c r="D41" s="5">
        <f t="shared" si="1"/>
        <v>5.5599700000000007</v>
      </c>
      <c r="E41" s="2">
        <v>20015.892</v>
      </c>
      <c r="F41" s="2"/>
    </row>
    <row r="42" spans="1:35" x14ac:dyDescent="0.3">
      <c r="A42" t="s">
        <v>2</v>
      </c>
      <c r="B42">
        <v>19</v>
      </c>
      <c r="C42">
        <v>43</v>
      </c>
      <c r="D42" s="5">
        <f t="shared" si="1"/>
        <v>22.3</v>
      </c>
      <c r="E42" s="2">
        <v>80280</v>
      </c>
      <c r="F42" s="2"/>
      <c r="G42">
        <f>'shi-ca'!P5</f>
        <v>1.1241713075880373E-13</v>
      </c>
      <c r="H42">
        <f>'shi-ca20'!P5</f>
        <v>9.5818883065116449E-14</v>
      </c>
      <c r="J42">
        <f>'shi-conc'!P11</f>
        <v>1.7121280671858571E-14</v>
      </c>
      <c r="O42">
        <f>'uns-ca'!P7</f>
        <v>5.5215566686414722E-13</v>
      </c>
      <c r="P42">
        <f>'uns-ca20'!P6</f>
        <v>7.0001289305629861E-13</v>
      </c>
      <c r="R42">
        <f>'uns-conc'!P13</f>
        <v>1.6058430563774293E-13</v>
      </c>
      <c r="T42">
        <f>H42/G42</f>
        <v>0.85235126015358276</v>
      </c>
      <c r="U42">
        <f>SQRT('shi-ca'!N5^2+'shi-ca20'!N5^2)</f>
        <v>0.11022217279696925</v>
      </c>
      <c r="V42">
        <f>P42/O42</f>
        <v>1.2677817779755403</v>
      </c>
      <c r="W42">
        <f>SQRT('uns-ca'!N7^2+'uns-ca20'!N6^2)</f>
        <v>0.30670135014035038</v>
      </c>
      <c r="X42">
        <f>O42/G42</f>
        <v>4.9116683830760932</v>
      </c>
      <c r="Y42">
        <f>P42/H42</f>
        <v>7.3055839377775351</v>
      </c>
      <c r="AA42">
        <f t="shared" ref="AA42" si="3">R42/J42</f>
        <v>9.3792227763480138</v>
      </c>
      <c r="AD42">
        <f>J42</f>
        <v>1.7121280671858571E-14</v>
      </c>
      <c r="AE42">
        <f>AE$4*G42</f>
        <v>1.7043887566657342E-14</v>
      </c>
      <c r="AH42">
        <f>R42</f>
        <v>1.6058430563774293E-13</v>
      </c>
      <c r="AI42">
        <f>AI$4*O42</f>
        <v>8.3713923685854589E-14</v>
      </c>
    </row>
    <row r="43" spans="1:35" x14ac:dyDescent="0.3">
      <c r="A43" t="s">
        <v>48</v>
      </c>
      <c r="B43">
        <v>39</v>
      </c>
      <c r="C43">
        <v>86</v>
      </c>
      <c r="D43" s="5">
        <f t="shared" si="1"/>
        <v>14.74</v>
      </c>
      <c r="E43" s="2">
        <v>53064</v>
      </c>
      <c r="F43" s="2"/>
    </row>
    <row r="44" spans="1:35" s="6" customFormat="1" x14ac:dyDescent="0.3">
      <c r="A44" s="6" t="s">
        <v>20</v>
      </c>
      <c r="B44" s="6">
        <v>23</v>
      </c>
      <c r="C44" s="6">
        <v>47</v>
      </c>
      <c r="D44" s="7">
        <f t="shared" si="1"/>
        <v>0.54333200000000004</v>
      </c>
      <c r="E44" s="8">
        <v>1955.9952000000003</v>
      </c>
      <c r="F44" s="8"/>
      <c r="J44" s="6">
        <f>'shi-conc'!P42</f>
        <v>1.759453107749564E-14</v>
      </c>
      <c r="R44" s="6">
        <f>'uns-conc'!P35</f>
        <v>8.2393729808970077E-13</v>
      </c>
      <c r="AA44" s="6">
        <f t="shared" ref="AA44" si="4">R44/J44</f>
        <v>46.82917063607119</v>
      </c>
      <c r="AD44" s="6">
        <f>J44</f>
        <v>1.759453107749564E-14</v>
      </c>
      <c r="AH44" s="6">
        <f>R44</f>
        <v>8.2393729808970077E-13</v>
      </c>
    </row>
    <row r="45" spans="1:35" x14ac:dyDescent="0.3">
      <c r="A45" t="s">
        <v>43</v>
      </c>
      <c r="B45">
        <v>41</v>
      </c>
      <c r="C45">
        <v>95</v>
      </c>
      <c r="D45" s="5">
        <f t="shared" si="1"/>
        <v>839.78399999999999</v>
      </c>
      <c r="E45" s="2">
        <v>3023222.4</v>
      </c>
      <c r="F45" s="2"/>
    </row>
    <row r="46" spans="1:35" x14ac:dyDescent="0.3">
      <c r="A46" t="s">
        <v>0</v>
      </c>
      <c r="B46">
        <v>18</v>
      </c>
      <c r="C46">
        <v>37</v>
      </c>
      <c r="D46" s="5">
        <f t="shared" si="1"/>
        <v>840.95500000000004</v>
      </c>
      <c r="E46" s="2">
        <v>3027438</v>
      </c>
      <c r="F46" s="2"/>
      <c r="G46">
        <f>'shi-ca'!P3</f>
        <v>1.3720093077837646E-13</v>
      </c>
      <c r="H46">
        <f>'shi-ca20'!P3</f>
        <v>1.1466038566206795E-13</v>
      </c>
      <c r="J46">
        <f>'shi-conc'!P4</f>
        <v>1.9153147189378777E-14</v>
      </c>
      <c r="O46">
        <f>'uns-ca'!P3</f>
        <v>8.9834586674237605E-13</v>
      </c>
      <c r="P46">
        <f>'uns-ca20'!P3</f>
        <v>9.1207839167328287E-13</v>
      </c>
      <c r="R46">
        <f>'uns-conc'!P4</f>
        <v>1.9490239198733284E-13</v>
      </c>
      <c r="T46">
        <f>H46/G46</f>
        <v>0.8357114271132845</v>
      </c>
      <c r="U46">
        <f>SQRT('shi-ca'!N3^2+'shi-ca20'!N3^2)</f>
        <v>1.9590377866063536E-2</v>
      </c>
      <c r="V46">
        <f>P46/O46</f>
        <v>1.0152864564076021</v>
      </c>
      <c r="W46">
        <f>SQRT('uns-ca'!N3^2+'uns-ca20'!N3^2)</f>
        <v>4.3269618844493228E-2</v>
      </c>
      <c r="X46">
        <f>O46/G46</f>
        <v>6.5476659789829919</v>
      </c>
      <c r="Y46">
        <f>P46/H46</f>
        <v>7.9546077436142575</v>
      </c>
      <c r="AA46">
        <f t="shared" ref="AA46" si="5">R46/J46</f>
        <v>10.175998234661632</v>
      </c>
      <c r="AD46">
        <f>J46</f>
        <v>1.9153147189378777E-14</v>
      </c>
      <c r="AE46">
        <f>AE$4*G46</f>
        <v>2.0801431440592562E-14</v>
      </c>
      <c r="AH46">
        <f>R46</f>
        <v>1.9490239198733284E-13</v>
      </c>
      <c r="AI46">
        <f>AI$4*O46</f>
        <v>1.362008249577151E-13</v>
      </c>
    </row>
    <row r="47" spans="1:35" x14ac:dyDescent="0.3">
      <c r="A47" t="s">
        <v>44</v>
      </c>
      <c r="B47">
        <v>40</v>
      </c>
      <c r="C47">
        <v>86</v>
      </c>
      <c r="D47" s="5">
        <f t="shared" si="1"/>
        <v>16.5001</v>
      </c>
      <c r="E47" s="2">
        <v>59400.36</v>
      </c>
      <c r="F47" s="2"/>
    </row>
    <row r="48" spans="1:35" x14ac:dyDescent="0.3">
      <c r="A48" t="s">
        <v>44</v>
      </c>
      <c r="B48">
        <v>40</v>
      </c>
      <c r="C48">
        <v>88</v>
      </c>
      <c r="D48" s="5">
        <f t="shared" si="1"/>
        <v>2001.59</v>
      </c>
      <c r="E48" s="2">
        <v>7205724</v>
      </c>
      <c r="F48" s="2"/>
    </row>
    <row r="49" spans="1:36" s="6" customFormat="1" x14ac:dyDescent="0.3">
      <c r="A49" s="6" t="s">
        <v>44</v>
      </c>
      <c r="B49" s="6">
        <v>40</v>
      </c>
      <c r="C49" s="6">
        <v>87</v>
      </c>
      <c r="D49" s="7">
        <f t="shared" si="1"/>
        <v>1.68</v>
      </c>
      <c r="E49" s="8">
        <v>6048</v>
      </c>
      <c r="F49" s="8"/>
      <c r="AF49" s="15"/>
      <c r="AJ49" s="7">
        <f>AJ54/AH54</f>
        <v>0.23886373548895581</v>
      </c>
    </row>
    <row r="50" spans="1:36" s="6" customFormat="1" x14ac:dyDescent="0.3">
      <c r="A50" s="6" t="s">
        <v>22</v>
      </c>
      <c r="B50" s="6">
        <v>27</v>
      </c>
      <c r="C50" s="6">
        <v>61</v>
      </c>
      <c r="D50" s="7">
        <f t="shared" si="1"/>
        <v>1.6500099999999998</v>
      </c>
      <c r="E50" s="8">
        <v>5940.0359999999991</v>
      </c>
      <c r="F50" s="8"/>
    </row>
    <row r="51" spans="1:36" x14ac:dyDescent="0.3">
      <c r="A51" t="s">
        <v>43</v>
      </c>
      <c r="B51">
        <v>41</v>
      </c>
      <c r="C51">
        <v>89</v>
      </c>
      <c r="D51" s="5">
        <f t="shared" si="1"/>
        <v>2.0299999999999998</v>
      </c>
      <c r="E51" s="2">
        <v>7307.9999999999991</v>
      </c>
      <c r="F51" s="2"/>
    </row>
    <row r="52" spans="1:36" x14ac:dyDescent="0.3">
      <c r="A52" t="s">
        <v>7</v>
      </c>
      <c r="B52">
        <v>1</v>
      </c>
      <c r="C52">
        <v>3</v>
      </c>
      <c r="D52" s="5">
        <f t="shared" si="1"/>
        <v>107995</v>
      </c>
      <c r="E52" s="2">
        <v>388782000</v>
      </c>
      <c r="F52" s="2"/>
      <c r="G52">
        <f>'shi-ca'!P13</f>
        <v>2.5326311971108707E-16</v>
      </c>
      <c r="H52">
        <f>'shi-ca20'!P12</f>
        <v>1.9832165542505392E-16</v>
      </c>
      <c r="I52">
        <f>'shi-mg'!P7</f>
        <v>2.8952766079681762E-16</v>
      </c>
      <c r="J52">
        <f>'shi-conc'!P20</f>
        <v>2.3193882489789901E-16</v>
      </c>
      <c r="O52">
        <f>'uns-ca'!P13</f>
        <v>2.7152210464819121E-15</v>
      </c>
      <c r="P52">
        <f>'uns-ca20'!P14</f>
        <v>2.8407182743403333E-15</v>
      </c>
      <c r="Q52">
        <f>'uns-mg'!P7</f>
        <v>3.1727205885471891E-15</v>
      </c>
      <c r="R52">
        <f>'uns-conc'!P16</f>
        <v>4.0625256428323571E-15</v>
      </c>
      <c r="T52">
        <f>H52/G52</f>
        <v>0.78306567356230827</v>
      </c>
      <c r="U52">
        <f>SQRT('shi-ca'!N13^2+'shi-ca20'!N12^2)</f>
        <v>3.8665736477897714E-2</v>
      </c>
      <c r="V52">
        <f>P52/O52</f>
        <v>1.04621989359615</v>
      </c>
      <c r="W52">
        <f>SQRT('uns-ca'!N13^2+'uns-ca20'!N14^2)</f>
        <v>7.033805315561649E-2</v>
      </c>
      <c r="X52">
        <f t="shared" ref="X52:Z54" si="6">O52/G52</f>
        <v>10.720949223003069</v>
      </c>
      <c r="Y52">
        <f t="shared" si="6"/>
        <v>14.323792670305968</v>
      </c>
      <c r="Z52">
        <f t="shared" si="6"/>
        <v>10.958264159684955</v>
      </c>
      <c r="AA52">
        <f t="shared" ref="AA52" si="7">R52/J52</f>
        <v>17.515504981197985</v>
      </c>
      <c r="AD52">
        <f>J52</f>
        <v>2.3193882489789901E-16</v>
      </c>
      <c r="AE52">
        <f>AE$4*G52</f>
        <v>3.8397956859422885E-17</v>
      </c>
      <c r="AF52">
        <f>AF$4*I52</f>
        <v>4.3896129217582032E-17</v>
      </c>
      <c r="AH52">
        <f>R52</f>
        <v>4.0625256428323571E-15</v>
      </c>
      <c r="AI52">
        <f>AI$4*O52</f>
        <v>4.1166254575693512E-16</v>
      </c>
      <c r="AJ52">
        <f>AJ$4*Q52</f>
        <v>4.8102537955392873E-16</v>
      </c>
    </row>
    <row r="53" spans="1:36" x14ac:dyDescent="0.3">
      <c r="A53" t="s">
        <v>1</v>
      </c>
      <c r="B53">
        <v>15</v>
      </c>
      <c r="C53">
        <v>32</v>
      </c>
      <c r="D53" s="5">
        <f t="shared" si="1"/>
        <v>342.28899999999999</v>
      </c>
      <c r="E53" s="2">
        <v>1232240.3999999999</v>
      </c>
      <c r="F53" s="2"/>
      <c r="G53">
        <f>'shi-ca'!P4</f>
        <v>3.0050441977604994E-14</v>
      </c>
      <c r="H53">
        <f>'shi-ca20'!P4</f>
        <v>2.6001460259907721E-14</v>
      </c>
      <c r="J53">
        <f>'shi-conc'!P8</f>
        <v>3.9308381781145082E-15</v>
      </c>
      <c r="O53">
        <f>'uns-ca'!P4</f>
        <v>3.2789972956300345E-13</v>
      </c>
      <c r="P53">
        <f>'uns-ca20'!P4</f>
        <v>3.2264493576324166E-13</v>
      </c>
      <c r="R53">
        <f>'uns-conc'!P8</f>
        <v>5.389310240730474E-14</v>
      </c>
      <c r="T53">
        <f>H53/G53</f>
        <v>0.86526049364882007</v>
      </c>
      <c r="U53">
        <f>SQRT('shi-ca'!N4^2+'shi-ca20'!N4^2)</f>
        <v>5.7160136873504845E-2</v>
      </c>
      <c r="V53">
        <f>P53/O53</f>
        <v>0.98397438812540372</v>
      </c>
      <c r="W53">
        <f>SQRT('uns-ca'!N4^2+'uns-ca20'!N4^2)</f>
        <v>0.10909196254412447</v>
      </c>
      <c r="X53">
        <f t="shared" si="6"/>
        <v>10.911644155096614</v>
      </c>
      <c r="Y53">
        <f t="shared" si="6"/>
        <v>12.408723684674575</v>
      </c>
      <c r="AA53">
        <f t="shared" ref="AA53:AA54" si="8">R53/J53</f>
        <v>13.710333512929159</v>
      </c>
      <c r="AD53">
        <f>J53</f>
        <v>3.9308381781145082E-15</v>
      </c>
      <c r="AE53">
        <f>AE$4*G53</f>
        <v>4.5560347514433385E-15</v>
      </c>
      <c r="AI53">
        <f>AI$4*O53</f>
        <v>4.9713829966003757E-14</v>
      </c>
    </row>
    <row r="54" spans="1:36" x14ac:dyDescent="0.3">
      <c r="A54" t="s">
        <v>5</v>
      </c>
      <c r="B54">
        <v>11</v>
      </c>
      <c r="C54">
        <v>24</v>
      </c>
      <c r="D54" s="5">
        <f t="shared" si="1"/>
        <v>14.958999999999998</v>
      </c>
      <c r="E54" s="2">
        <v>53852.399999999994</v>
      </c>
      <c r="F54" s="2"/>
      <c r="G54">
        <f>'shi-ca'!P11</f>
        <v>1.356221550636118E-14</v>
      </c>
      <c r="H54">
        <f>'shi-ca20'!P11</f>
        <v>8.721505392512511E-15</v>
      </c>
      <c r="I54">
        <f>'shi-mg'!P3</f>
        <v>4.0637386347234861E-12</v>
      </c>
      <c r="J54">
        <f>'shi-conc'!P3</f>
        <v>4.2359771556014715E-12</v>
      </c>
      <c r="O54">
        <f>'uns-ca'!P10</f>
        <v>3.2007993445771973E-13</v>
      </c>
      <c r="P54">
        <f>'uns-ca20'!P9</f>
        <v>4.5372698823947736E-13</v>
      </c>
      <c r="Q54">
        <f>'uns-mg'!P3</f>
        <v>2.364671224043768E-11</v>
      </c>
      <c r="R54">
        <f>'uns-conc'!P3</f>
        <v>1.5009171179455727E-11</v>
      </c>
      <c r="T54">
        <f>H54/G54</f>
        <v>0.64307379486941518</v>
      </c>
      <c r="U54">
        <f>SQRT('shi-ca'!N11^2+'shi-ca20'!N11^2)</f>
        <v>0.43944212954338052</v>
      </c>
      <c r="V54">
        <f>P54/O54</f>
        <v>1.4175427429032152</v>
      </c>
      <c r="W54">
        <f>SQRT('uns-ca'!N10^2+'uns-ca20'!N9^2)</f>
        <v>0.51976419888136804</v>
      </c>
      <c r="X54">
        <f t="shared" si="6"/>
        <v>23.600858894152687</v>
      </c>
      <c r="Y54">
        <f t="shared" si="6"/>
        <v>52.023930252798557</v>
      </c>
      <c r="Z54">
        <f t="shared" si="6"/>
        <v>5.8189549983316535</v>
      </c>
      <c r="AA54">
        <f t="shared" si="8"/>
        <v>3.5432606522932386</v>
      </c>
      <c r="AD54">
        <f>J54</f>
        <v>4.2359771556014715E-12</v>
      </c>
      <c r="AE54">
        <f>AE$4*G54</f>
        <v>2.0562068670934697E-15</v>
      </c>
      <c r="AF54">
        <f>AF$4*I54</f>
        <v>6.1611521236130282E-13</v>
      </c>
      <c r="AH54">
        <f>R54</f>
        <v>1.5009171179455727E-11</v>
      </c>
      <c r="AI54">
        <f>AI$4*O54</f>
        <v>4.852824812746074E-14</v>
      </c>
      <c r="AJ54">
        <f>AJ$4*Q54</f>
        <v>3.5851466945179716E-12</v>
      </c>
    </row>
    <row r="55" spans="1:36" x14ac:dyDescent="0.3">
      <c r="A55" t="s">
        <v>46</v>
      </c>
      <c r="B55">
        <v>38</v>
      </c>
      <c r="C55">
        <v>83</v>
      </c>
      <c r="D55" s="5">
        <f t="shared" si="1"/>
        <v>32.409999999999997</v>
      </c>
      <c r="E55" s="2">
        <v>116676</v>
      </c>
      <c r="F55" s="2"/>
    </row>
    <row r="56" spans="1:36" x14ac:dyDescent="0.3">
      <c r="A56" t="s">
        <v>12</v>
      </c>
      <c r="B56">
        <v>20</v>
      </c>
      <c r="C56">
        <v>45</v>
      </c>
      <c r="D56" s="5">
        <f t="shared" si="1"/>
        <v>3902.62</v>
      </c>
      <c r="E56" s="2">
        <v>14049431.999999998</v>
      </c>
      <c r="F56" s="2"/>
      <c r="J56">
        <f>'shi-conc'!P9</f>
        <v>1.9699901408623964E-15</v>
      </c>
      <c r="R56">
        <f>'uns-conc'!P12</f>
        <v>7.4138760583434848E-15</v>
      </c>
      <c r="AA56">
        <f t="shared" ref="AA56" si="9">R56/J56</f>
        <v>3.7634076965978802</v>
      </c>
      <c r="AD56">
        <f>J56</f>
        <v>1.9699901408623964E-15</v>
      </c>
      <c r="AH56">
        <f>R56</f>
        <v>7.4138760583434848E-15</v>
      </c>
    </row>
    <row r="57" spans="1:36" s="6" customFormat="1" x14ac:dyDescent="0.3">
      <c r="A57" s="6" t="s">
        <v>46</v>
      </c>
      <c r="B57" s="6">
        <v>38</v>
      </c>
      <c r="C57" s="6" t="s">
        <v>49</v>
      </c>
      <c r="D57" s="7">
        <f t="shared" si="1"/>
        <v>1.12717</v>
      </c>
      <c r="E57" s="8">
        <v>4057.8119999999999</v>
      </c>
      <c r="F57" s="8"/>
    </row>
    <row r="58" spans="1:36" x14ac:dyDescent="0.3">
      <c r="A58" t="s">
        <v>46</v>
      </c>
      <c r="B58">
        <v>38</v>
      </c>
      <c r="C58">
        <v>85</v>
      </c>
      <c r="D58" s="5">
        <f t="shared" si="1"/>
        <v>1556.16</v>
      </c>
      <c r="E58" s="2">
        <v>5602176</v>
      </c>
      <c r="F58" s="2"/>
    </row>
    <row r="59" spans="1:36" x14ac:dyDescent="0.3">
      <c r="A59" t="s">
        <v>1</v>
      </c>
      <c r="B59">
        <v>15</v>
      </c>
      <c r="C59">
        <v>33</v>
      </c>
      <c r="D59" s="5">
        <f t="shared" si="1"/>
        <v>608.16</v>
      </c>
      <c r="E59" s="2">
        <v>2189376</v>
      </c>
      <c r="F59" s="2"/>
      <c r="G59">
        <f>'shi-ca'!P7</f>
        <v>4.8341453638487426E-15</v>
      </c>
      <c r="H59">
        <f>'shi-ca20'!P7</f>
        <v>4.4936691991044138E-15</v>
      </c>
      <c r="J59">
        <f>'shi-conc'!P12</f>
        <v>9.917907971902259E-16</v>
      </c>
      <c r="O59">
        <f>'uns-ca'!P5</f>
        <v>6.1930806685191255E-14</v>
      </c>
      <c r="P59">
        <f>'uns-ca20'!P5</f>
        <v>6.3602402700681905E-14</v>
      </c>
      <c r="R59">
        <f>'uns-conc'!P9</f>
        <v>1.9875572980791216E-14</v>
      </c>
      <c r="T59">
        <f>H59/G59</f>
        <v>0.92956848850874108</v>
      </c>
      <c r="U59">
        <f>SQRT('shi-ca'!N7^2+'shi-ca20'!N7^2)</f>
        <v>0.10356880766217216</v>
      </c>
      <c r="V59">
        <f>P59/O59</f>
        <v>1.0269913489741505</v>
      </c>
      <c r="W59">
        <f>SQRT('uns-ca'!N5^2+'uns-ca20'!N5^2)</f>
        <v>0.19004999244503776</v>
      </c>
      <c r="X59">
        <f t="shared" ref="X59:Y59" si="10">O59/G59</f>
        <v>12.811117999952852</v>
      </c>
      <c r="Y59">
        <f t="shared" si="10"/>
        <v>14.153779435601944</v>
      </c>
      <c r="AA59">
        <f t="shared" ref="AA59:AA60" si="11">R59/J59</f>
        <v>20.040086112010044</v>
      </c>
      <c r="AD59">
        <f>J59</f>
        <v>9.917907971902259E-16</v>
      </c>
      <c r="AE59">
        <f>AE$4*G59</f>
        <v>7.3291881322868048E-16</v>
      </c>
      <c r="AH59">
        <f>R59</f>
        <v>1.9875572980791216E-14</v>
      </c>
      <c r="AI59">
        <f>AI$4*O59</f>
        <v>9.3895094006580298E-15</v>
      </c>
    </row>
    <row r="60" spans="1:36" s="6" customFormat="1" x14ac:dyDescent="0.3">
      <c r="A60" s="6" t="s">
        <v>9</v>
      </c>
      <c r="B60" s="6">
        <v>21</v>
      </c>
      <c r="C60" s="6">
        <v>49</v>
      </c>
      <c r="D60" s="7">
        <f t="shared" si="1"/>
        <v>0.95333400000000013</v>
      </c>
      <c r="E60" s="8">
        <v>3432.0024000000003</v>
      </c>
      <c r="F60" s="8"/>
      <c r="J60" s="6">
        <f>'shi-conc'!P15</f>
        <v>7.2689897379012645E-13</v>
      </c>
      <c r="R60" s="6">
        <f>'uns-conc'!P22</f>
        <v>3.3188918181203898E-12</v>
      </c>
      <c r="AA60" s="6">
        <f t="shared" si="11"/>
        <v>4.5658226765892165</v>
      </c>
      <c r="AD60" s="6">
        <f>J60</f>
        <v>7.2689897379012645E-13</v>
      </c>
      <c r="AH60" s="6">
        <f>R60</f>
        <v>3.3188918181203898E-12</v>
      </c>
    </row>
    <row r="61" spans="1:36" x14ac:dyDescent="0.3">
      <c r="A61" t="s">
        <v>48</v>
      </c>
      <c r="B61">
        <v>39</v>
      </c>
      <c r="C61">
        <v>85</v>
      </c>
      <c r="D61" s="5">
        <f t="shared" si="1"/>
        <v>2.68</v>
      </c>
      <c r="E61" s="2">
        <v>9648</v>
      </c>
      <c r="F61" s="2"/>
    </row>
    <row r="62" spans="1:36" s="6" customFormat="1" x14ac:dyDescent="0.3">
      <c r="A62" s="6" t="s">
        <v>43</v>
      </c>
      <c r="B62" s="6">
        <v>41</v>
      </c>
      <c r="C62" s="6">
        <v>97</v>
      </c>
      <c r="D62" s="7">
        <f t="shared" si="1"/>
        <v>1.20167</v>
      </c>
      <c r="E62" s="8">
        <v>4326.0119999999997</v>
      </c>
      <c r="F62" s="8"/>
    </row>
    <row r="63" spans="1:36" x14ac:dyDescent="0.3">
      <c r="A63" t="s">
        <v>12</v>
      </c>
      <c r="B63">
        <v>20</v>
      </c>
      <c r="C63">
        <v>47</v>
      </c>
      <c r="D63" s="5">
        <f t="shared" si="1"/>
        <v>108.864</v>
      </c>
      <c r="E63" s="2">
        <v>391910.40000000002</v>
      </c>
      <c r="F63" s="2"/>
      <c r="J63">
        <f>'shi-conc'!P17</f>
        <v>1.2653403066227063E-15</v>
      </c>
      <c r="R63">
        <f>'uns-conc'!P23</f>
        <v>6.5552434726751904E-15</v>
      </c>
      <c r="AA63">
        <f t="shared" ref="AA63" si="12">R63/J63</f>
        <v>5.1806169758170872</v>
      </c>
      <c r="AD63">
        <f>J63</f>
        <v>1.2653403066227063E-15</v>
      </c>
      <c r="AH63">
        <f>R63</f>
        <v>6.5552434726751904E-15</v>
      </c>
    </row>
    <row r="64" spans="1:36" x14ac:dyDescent="0.3">
      <c r="A64" t="s">
        <v>48</v>
      </c>
      <c r="B64">
        <v>39</v>
      </c>
      <c r="C64" t="s">
        <v>49</v>
      </c>
      <c r="D64" s="5">
        <f t="shared" si="1"/>
        <v>4.8599899999999998</v>
      </c>
      <c r="E64" s="2">
        <v>17495.964</v>
      </c>
      <c r="F64" s="2"/>
    </row>
    <row r="65" spans="1:36" x14ac:dyDescent="0.3">
      <c r="A65" t="s">
        <v>50</v>
      </c>
      <c r="B65">
        <v>37</v>
      </c>
      <c r="C65">
        <v>81</v>
      </c>
      <c r="D65" s="5">
        <f t="shared" si="1"/>
        <v>4.5760100000000001</v>
      </c>
      <c r="E65" s="2">
        <v>16473.636000000002</v>
      </c>
      <c r="F65" s="2"/>
    </row>
    <row r="66" spans="1:36" s="6" customFormat="1" x14ac:dyDescent="0.3">
      <c r="A66" s="6" t="s">
        <v>0</v>
      </c>
      <c r="B66" s="6">
        <v>18</v>
      </c>
      <c r="C66" s="6">
        <v>41</v>
      </c>
      <c r="D66" s="7">
        <f t="shared" si="1"/>
        <v>1.82683</v>
      </c>
      <c r="E66" s="8">
        <v>6576.5879999999997</v>
      </c>
      <c r="F66" s="8"/>
      <c r="G66" s="6">
        <f>'shi-ca'!P10</f>
        <v>2.1997316480702592E-13</v>
      </c>
      <c r="H66" s="6">
        <f>'shi-ca20'!P10</f>
        <v>1.6909226311102791E-13</v>
      </c>
      <c r="J66" s="6">
        <f>'shi-conc'!P32</f>
        <v>2.2185749962671023E-14</v>
      </c>
      <c r="O66" s="6">
        <f>'uns-ca'!P15</f>
        <v>1.4981226246287017E-12</v>
      </c>
      <c r="P66" s="6">
        <f>'uns-ca20'!P16</f>
        <v>1.114595274138922E-12</v>
      </c>
      <c r="R66" s="6">
        <f>'uns-conc'!P30</f>
        <v>2.4505145805369811E-13</v>
      </c>
      <c r="T66" s="6">
        <f>H66/G66</f>
        <v>0.76869495994825598</v>
      </c>
      <c r="U66" s="6">
        <f>SQRT('shi-ca'!N10^2+'shi-ca20'!N10^20)</f>
        <v>0.21802245551199456</v>
      </c>
      <c r="V66" s="6">
        <f>P66/O66</f>
        <v>0.74399468762790089</v>
      </c>
      <c r="W66" s="6">
        <f>SQRT('uns-ca'!N15^2+'uns-ca20'!N16^2)</f>
        <v>0.75626367196093991</v>
      </c>
      <c r="X66" s="6">
        <f>O66/G66</f>
        <v>6.8104790233979111</v>
      </c>
      <c r="Y66" s="6">
        <f>P66/H66</f>
        <v>6.5916396979503782</v>
      </c>
      <c r="AA66" s="6">
        <f t="shared" ref="AA66" si="13">R66/J66</f>
        <v>11.045443965879596</v>
      </c>
      <c r="AD66" s="6">
        <f>J66</f>
        <v>2.2185749962671023E-14</v>
      </c>
      <c r="AE66" s="6">
        <f>AE$4*G66</f>
        <v>3.3350770148161998E-14</v>
      </c>
      <c r="AH66" s="6">
        <f>R66</f>
        <v>2.4505145805369811E-13</v>
      </c>
      <c r="AI66" s="6">
        <f>AI$4*O66</f>
        <v>2.2713472050822256E-13</v>
      </c>
    </row>
    <row r="67" spans="1:36" x14ac:dyDescent="0.3">
      <c r="A67" t="s">
        <v>48</v>
      </c>
      <c r="B67">
        <v>39</v>
      </c>
      <c r="C67">
        <v>88</v>
      </c>
      <c r="D67" s="5">
        <f t="shared" si="1"/>
        <v>2559.6</v>
      </c>
      <c r="E67" s="2">
        <v>9214560</v>
      </c>
      <c r="F67" s="2"/>
    </row>
    <row r="68" spans="1:36" s="6" customFormat="1" x14ac:dyDescent="0.3">
      <c r="A68" s="6" t="s">
        <v>10</v>
      </c>
      <c r="B68" s="6">
        <v>9</v>
      </c>
      <c r="C68" s="6">
        <v>18</v>
      </c>
      <c r="D68" s="7">
        <f t="shared" si="1"/>
        <v>1.8294999999999999</v>
      </c>
      <c r="E68" s="8">
        <v>6586.2</v>
      </c>
      <c r="F68" s="8"/>
      <c r="G68" s="6">
        <f>'shi-ca'!P17</f>
        <v>3.1700812303970131E-14</v>
      </c>
      <c r="H68" s="6">
        <f>'shi-ca20'!P16</f>
        <v>3.961075514245929E-14</v>
      </c>
      <c r="I68" s="6">
        <f>'shi-mg'!P4</f>
        <v>1.590072105496402E-11</v>
      </c>
      <c r="J68" s="6">
        <f>'shi-conc'!P10</f>
        <v>9.2066090471295964E-13</v>
      </c>
      <c r="O68" s="6">
        <f>'uns-ca'!P9</f>
        <v>7.1049118652407011E-12</v>
      </c>
      <c r="P68" s="6">
        <f>'uns-ca20'!P12</f>
        <v>5.9353205818544177E-12</v>
      </c>
      <c r="Q68" s="6">
        <f>'uns-mg'!P4</f>
        <v>1.6299798802765547E-10</v>
      </c>
      <c r="R68" s="6">
        <f>'uns-conc'!P7</f>
        <v>2.181008996010496E-11</v>
      </c>
      <c r="T68" s="6">
        <f>H68/G68</f>
        <v>1.2495186168304759</v>
      </c>
      <c r="V68" s="6">
        <f>P68/O68</f>
        <v>0.83538271753823368</v>
      </c>
      <c r="X68" s="6">
        <f t="shared" ref="X68:Z69" si="14">O68/G68</f>
        <v>224.12396872085515</v>
      </c>
      <c r="Y68" s="6">
        <f t="shared" si="14"/>
        <v>149.84113684548944</v>
      </c>
      <c r="Z68" s="6">
        <f t="shared" si="14"/>
        <v>10.250980912388838</v>
      </c>
      <c r="AA68" s="6">
        <f t="shared" ref="AA68:AA69" si="15">R68/J68</f>
        <v>23.689601511758372</v>
      </c>
      <c r="AD68" s="6">
        <f>J68</f>
        <v>9.2066090471295964E-13</v>
      </c>
      <c r="AE68" s="6">
        <f>AE$4*G68</f>
        <v>4.8062521880212788E-15</v>
      </c>
      <c r="AF68" s="6">
        <f>AF$4*I68</f>
        <v>2.4107544825268033E-12</v>
      </c>
      <c r="AH68" s="6">
        <f>R68</f>
        <v>2.181008996010496E-11</v>
      </c>
      <c r="AI68" s="6">
        <f>AI$4*O68</f>
        <v>1.0771963150526226E-12</v>
      </c>
      <c r="AJ68" s="6">
        <f>AJ$4*Q68</f>
        <v>2.4712598184838091E-11</v>
      </c>
    </row>
    <row r="69" spans="1:36" x14ac:dyDescent="0.3">
      <c r="A69" t="s">
        <v>3</v>
      </c>
      <c r="B69">
        <v>16</v>
      </c>
      <c r="C69">
        <v>35</v>
      </c>
      <c r="D69" s="5">
        <f t="shared" ref="D69" si="16">E69/60/60</f>
        <v>2100.2399999999998</v>
      </c>
      <c r="E69" s="2">
        <v>7560864</v>
      </c>
      <c r="F69" s="2"/>
      <c r="G69">
        <f>'shi-ca'!P8</f>
        <v>3.1112601834395061E-15</v>
      </c>
      <c r="H69">
        <f>'shi-ca20'!P8</f>
        <v>2.8796593974296143E-15</v>
      </c>
      <c r="J69">
        <f>'shi-conc'!P14</f>
        <v>4.6146374260190419E-16</v>
      </c>
      <c r="O69">
        <f>'uns-ca'!P8</f>
        <v>2.3455664398142696E-14</v>
      </c>
      <c r="P69">
        <f>'uns-ca20'!P7</f>
        <v>2.109818314438847E-14</v>
      </c>
      <c r="R69">
        <f>'uns-conc'!P14</f>
        <v>6.4142384854297029E-15</v>
      </c>
      <c r="T69">
        <f>H69/G69</f>
        <v>0.92556045706410306</v>
      </c>
      <c r="U69">
        <f>SQRT('shi-ca'!N8^2+'shi-ca20'!N8^2)</f>
        <v>7.1494468942797304E-2</v>
      </c>
      <c r="V69">
        <f>P69/O69</f>
        <v>0.89949202829057784</v>
      </c>
      <c r="W69">
        <f>SQRT('uns-ca'!N8^2+'uns-ca20'!N7^2)</f>
        <v>0.18827592113284222</v>
      </c>
      <c r="X69">
        <f t="shared" si="14"/>
        <v>7.5389594618256579</v>
      </c>
      <c r="Y69">
        <f t="shared" si="14"/>
        <v>7.3266245178928875</v>
      </c>
      <c r="AA69">
        <f t="shared" si="15"/>
        <v>13.899766966010896</v>
      </c>
      <c r="AD69">
        <f>J69</f>
        <v>4.6146374260190419E-16</v>
      </c>
      <c r="AE69">
        <f>AE$4*G69</f>
        <v>4.7170718910211875E-16</v>
      </c>
      <c r="AH69">
        <f>R69</f>
        <v>6.4142384854297029E-15</v>
      </c>
      <c r="AI69">
        <f>AI$4*O69</f>
        <v>3.5561813764926028E-15</v>
      </c>
    </row>
    <row r="70" spans="1:36" x14ac:dyDescent="0.3">
      <c r="A70" t="s">
        <v>48</v>
      </c>
      <c r="B70">
        <v>39</v>
      </c>
      <c r="C70">
        <v>90</v>
      </c>
      <c r="D70" s="5">
        <f t="shared" ref="D70:D133" si="17">E70/60/60</f>
        <v>63.9998</v>
      </c>
      <c r="E70" s="2">
        <v>230399.28</v>
      </c>
      <c r="F70" s="2"/>
    </row>
    <row r="71" spans="1:36" x14ac:dyDescent="0.3">
      <c r="A71" t="s">
        <v>46</v>
      </c>
      <c r="B71">
        <v>38</v>
      </c>
      <c r="C71">
        <v>82</v>
      </c>
      <c r="D71" s="5">
        <f t="shared" si="17"/>
        <v>613.202</v>
      </c>
      <c r="E71" s="2">
        <v>2207527.2000000002</v>
      </c>
      <c r="F71" s="2"/>
    </row>
    <row r="72" spans="1:36" x14ac:dyDescent="0.3">
      <c r="A72" t="s">
        <v>51</v>
      </c>
      <c r="B72">
        <v>35</v>
      </c>
      <c r="C72">
        <v>76</v>
      </c>
      <c r="D72" s="5">
        <f t="shared" si="17"/>
        <v>16.200099999999999</v>
      </c>
      <c r="E72" s="2">
        <v>58320.36</v>
      </c>
      <c r="F72" s="2"/>
    </row>
    <row r="73" spans="1:36" x14ac:dyDescent="0.3">
      <c r="A73" t="s">
        <v>52</v>
      </c>
      <c r="B73">
        <v>36</v>
      </c>
      <c r="C73">
        <v>79</v>
      </c>
      <c r="D73" s="5">
        <f t="shared" si="17"/>
        <v>35.04</v>
      </c>
      <c r="E73" s="2">
        <v>126144</v>
      </c>
      <c r="F73" s="2"/>
    </row>
    <row r="74" spans="1:36" x14ac:dyDescent="0.3">
      <c r="A74" t="s">
        <v>50</v>
      </c>
      <c r="B74">
        <v>37</v>
      </c>
      <c r="C74">
        <v>83</v>
      </c>
      <c r="D74" s="5">
        <f t="shared" si="17"/>
        <v>2068.8000000000002</v>
      </c>
      <c r="E74" s="2">
        <v>7447680.0000000009</v>
      </c>
      <c r="F74" s="2"/>
    </row>
    <row r="75" spans="1:36" x14ac:dyDescent="0.3">
      <c r="A75" t="s">
        <v>40</v>
      </c>
      <c r="B75">
        <v>43</v>
      </c>
      <c r="C75">
        <v>96</v>
      </c>
      <c r="D75" s="5">
        <f t="shared" si="17"/>
        <v>102.72</v>
      </c>
      <c r="E75" s="2">
        <v>369792</v>
      </c>
      <c r="F75" s="2"/>
    </row>
    <row r="76" spans="1:36" x14ac:dyDescent="0.3">
      <c r="A76" t="s">
        <v>6</v>
      </c>
      <c r="B76">
        <v>4</v>
      </c>
      <c r="C76">
        <v>7</v>
      </c>
      <c r="D76" s="5">
        <f t="shared" si="17"/>
        <v>1277.27</v>
      </c>
      <c r="E76" s="2">
        <v>4598172</v>
      </c>
      <c r="F76" s="2"/>
      <c r="G76">
        <f>'shi-ca'!P12</f>
        <v>3.4042048592661705E-16</v>
      </c>
      <c r="H76">
        <f>'shi-ca20'!P14</f>
        <v>2.0424283963221613E-16</v>
      </c>
      <c r="I76">
        <f>'shi-mg'!P6</f>
        <v>6.80099305826833E-16</v>
      </c>
      <c r="J76">
        <f>'shi-conc'!P7</f>
        <v>4.9464889333416462E-15</v>
      </c>
      <c r="O76">
        <f>'uns-ca'!P12</f>
        <v>9.6400876172998747E-15</v>
      </c>
      <c r="P76">
        <f>'uns-ca20'!P11</f>
        <v>1.3284659932499119E-14</v>
      </c>
      <c r="Q76">
        <f>'uns-mg'!P5</f>
        <v>3.459654803820244E-14</v>
      </c>
      <c r="R76">
        <f>'uns-conc'!P5</f>
        <v>1.0468910126847244E-13</v>
      </c>
      <c r="T76">
        <f>H76/G76</f>
        <v>0.59997223456241666</v>
      </c>
      <c r="U76">
        <f>SQRT('shi-ca'!N12^2+'shi-ca20'!N14^2)</f>
        <v>0.31495426102441493</v>
      </c>
      <c r="V76">
        <f>P76/O76</f>
        <v>1.3780642313518792</v>
      </c>
      <c r="W76">
        <f>SQRT('uns-ca'!N12^2+'uns-ca20'!N11^2)</f>
        <v>0.32079358443339367</v>
      </c>
      <c r="X76">
        <f>O76/G76</f>
        <v>28.318177124563373</v>
      </c>
      <c r="Y76">
        <f>P76/H76</f>
        <v>65.043454920725992</v>
      </c>
      <c r="Z76">
        <f>Q76/I76</f>
        <v>50.869847596949938</v>
      </c>
      <c r="AA76">
        <f t="shared" ref="AA76" si="18">R76/J76</f>
        <v>21.164325378920591</v>
      </c>
      <c r="AD76">
        <f>J76</f>
        <v>4.9464889333416462E-15</v>
      </c>
      <c r="AE76">
        <f>AE$4*G76</f>
        <v>5.1612138188874208E-17</v>
      </c>
      <c r="AF76">
        <f>AF$4*I76</f>
        <v>1.031118302382618E-16</v>
      </c>
      <c r="AH76">
        <f>R76</f>
        <v>1.0468910126847244E-13</v>
      </c>
      <c r="AI76">
        <f>AI$4*O76</f>
        <v>1.4615616710099813E-15</v>
      </c>
      <c r="AJ76">
        <f>AJ$4*Q76</f>
        <v>5.2452830896629514E-15</v>
      </c>
    </row>
    <row r="77" spans="1:36" x14ac:dyDescent="0.3">
      <c r="A77" t="s">
        <v>42</v>
      </c>
      <c r="B77">
        <v>28</v>
      </c>
      <c r="C77">
        <v>63</v>
      </c>
      <c r="D77" s="5">
        <f t="shared" si="17"/>
        <v>877464</v>
      </c>
      <c r="E77" s="2">
        <v>3158870400</v>
      </c>
      <c r="F77" s="2"/>
    </row>
    <row r="78" spans="1:36" s="6" customFormat="1" x14ac:dyDescent="0.3">
      <c r="A78" s="6" t="s">
        <v>52</v>
      </c>
      <c r="C78" s="6" t="s">
        <v>53</v>
      </c>
      <c r="D78" s="7">
        <f t="shared" si="17"/>
        <v>1.82999</v>
      </c>
      <c r="E78" s="8">
        <v>6587.9639999999999</v>
      </c>
      <c r="F78" s="8"/>
    </row>
    <row r="79" spans="1:36" x14ac:dyDescent="0.3">
      <c r="A79" t="s">
        <v>51</v>
      </c>
      <c r="B79">
        <v>35</v>
      </c>
      <c r="C79">
        <v>77</v>
      </c>
      <c r="D79" s="5">
        <f t="shared" si="17"/>
        <v>57.035999999999987</v>
      </c>
      <c r="E79" s="2">
        <v>205329.59999999998</v>
      </c>
      <c r="F79" s="2"/>
    </row>
    <row r="80" spans="1:36" s="6" customFormat="1" x14ac:dyDescent="0.3">
      <c r="A80" s="6" t="s">
        <v>8</v>
      </c>
      <c r="B80" s="6">
        <v>17</v>
      </c>
      <c r="C80" s="6">
        <v>38</v>
      </c>
      <c r="D80" s="7">
        <f t="shared" si="17"/>
        <v>0.620668</v>
      </c>
      <c r="E80" s="8">
        <v>2234.4047999999998</v>
      </c>
      <c r="F80" s="8"/>
      <c r="G80" s="6">
        <f>'shi-ca'!P14</f>
        <v>1.8869303188614395E-12</v>
      </c>
      <c r="H80" s="6">
        <f>'shi-ca20'!P13</f>
        <v>1.481449242906638E-12</v>
      </c>
      <c r="J80" s="6">
        <f>'shi-conc'!P31</f>
        <v>2.8805149964876134E-13</v>
      </c>
      <c r="O80" s="6">
        <f>'uns-ca'!P16</f>
        <v>9.9191080239921848E-12</v>
      </c>
      <c r="P80" s="6">
        <f>'uns-ca20'!P18</f>
        <v>7.6556879706353077E-12</v>
      </c>
      <c r="R80" s="6">
        <f>'uns-conc'!P34</f>
        <v>8.9800102094270747E-13</v>
      </c>
      <c r="T80" s="6">
        <f>H80/G80</f>
        <v>0.78511073148717758</v>
      </c>
      <c r="U80" s="6">
        <f>SQRT('shi-ca'!N14^2+'shi-ca20'!N13^2)</f>
        <v>0.17499903950855442</v>
      </c>
      <c r="V80" s="6">
        <f>P80/O80</f>
        <v>0.77181213795815595</v>
      </c>
      <c r="W80" s="6">
        <f>SQRT('uns-ca'!N16^2+'uns-ca20'!N18^2)</f>
        <v>0.51482026724566576</v>
      </c>
      <c r="X80" s="6">
        <f>O80/G80</f>
        <v>5.2567431477688613</v>
      </c>
      <c r="Y80" s="6">
        <f>P80/H80</f>
        <v>5.1677018347349311</v>
      </c>
      <c r="AA80" s="6">
        <f t="shared" ref="AA80" si="19">R80/J80</f>
        <v>3.1175016343872346</v>
      </c>
      <c r="AD80" s="6">
        <f>J80</f>
        <v>2.8805149964876134E-13</v>
      </c>
      <c r="AE80" s="6">
        <f>AE$4*G80</f>
        <v>2.8608298382737956E-13</v>
      </c>
      <c r="AH80" s="6">
        <f>R80</f>
        <v>8.9800102094270747E-13</v>
      </c>
      <c r="AI80" s="6">
        <f>AI$4*O80</f>
        <v>1.5038647649278477E-12</v>
      </c>
    </row>
    <row r="81" spans="1:36" x14ac:dyDescent="0.3">
      <c r="A81" t="s">
        <v>40</v>
      </c>
      <c r="B81">
        <v>43</v>
      </c>
      <c r="C81">
        <v>95</v>
      </c>
      <c r="D81" s="5">
        <f t="shared" si="17"/>
        <v>20.0001</v>
      </c>
      <c r="E81" s="2">
        <v>72000.36</v>
      </c>
      <c r="F81" s="2"/>
    </row>
    <row r="82" spans="1:36" x14ac:dyDescent="0.3">
      <c r="A82" t="s">
        <v>52</v>
      </c>
      <c r="B82">
        <v>36</v>
      </c>
      <c r="C82">
        <v>76</v>
      </c>
      <c r="D82" s="5">
        <f t="shared" si="17"/>
        <v>14.800100000000002</v>
      </c>
      <c r="E82" s="2">
        <v>53280.360000000008</v>
      </c>
      <c r="F82" s="2"/>
    </row>
    <row r="83" spans="1:36" x14ac:dyDescent="0.3">
      <c r="A83" t="s">
        <v>40</v>
      </c>
      <c r="B83">
        <v>43</v>
      </c>
      <c r="C83">
        <v>94</v>
      </c>
      <c r="D83" s="5">
        <f t="shared" si="17"/>
        <v>4.8833299999999999</v>
      </c>
      <c r="E83" s="2">
        <v>17579.988000000001</v>
      </c>
      <c r="F83" s="2"/>
    </row>
    <row r="84" spans="1:36" x14ac:dyDescent="0.3">
      <c r="A84" t="s">
        <v>44</v>
      </c>
      <c r="B84">
        <v>40</v>
      </c>
      <c r="C84">
        <v>95</v>
      </c>
      <c r="D84" s="5">
        <f t="shared" si="17"/>
        <v>1536.77</v>
      </c>
      <c r="E84" s="2">
        <v>5532372</v>
      </c>
      <c r="F84" s="2"/>
    </row>
    <row r="85" spans="1:36" x14ac:dyDescent="0.3">
      <c r="A85" t="s">
        <v>22</v>
      </c>
      <c r="B85">
        <v>27</v>
      </c>
      <c r="C85">
        <v>60</v>
      </c>
      <c r="D85" s="5">
        <f t="shared" si="17"/>
        <v>46207.3</v>
      </c>
      <c r="E85" s="2">
        <v>166346280</v>
      </c>
      <c r="F85" s="2"/>
    </row>
    <row r="86" spans="1:36" s="6" customFormat="1" x14ac:dyDescent="0.3">
      <c r="A86" s="6" t="s">
        <v>43</v>
      </c>
      <c r="B86" s="6">
        <v>41</v>
      </c>
      <c r="C86" s="6" t="s">
        <v>54</v>
      </c>
      <c r="D86" s="7">
        <f t="shared" si="17"/>
        <v>1.1000099999999999</v>
      </c>
      <c r="E86" s="8">
        <v>3960.0359999999996</v>
      </c>
      <c r="F86" s="8"/>
    </row>
    <row r="87" spans="1:36" x14ac:dyDescent="0.3">
      <c r="A87" t="s">
        <v>48</v>
      </c>
      <c r="B87">
        <v>39</v>
      </c>
      <c r="C87">
        <v>91</v>
      </c>
      <c r="D87" s="5">
        <f t="shared" si="17"/>
        <v>1404.24</v>
      </c>
      <c r="E87" s="2">
        <v>5055264</v>
      </c>
      <c r="F87" s="2"/>
    </row>
    <row r="88" spans="1:36" x14ac:dyDescent="0.3">
      <c r="A88" t="s">
        <v>50</v>
      </c>
      <c r="B88">
        <v>37</v>
      </c>
      <c r="C88">
        <v>84</v>
      </c>
      <c r="D88" s="5">
        <f t="shared" si="17"/>
        <v>786.48</v>
      </c>
      <c r="E88" s="2">
        <v>2831328</v>
      </c>
      <c r="F88" s="2"/>
    </row>
    <row r="89" spans="1:36" x14ac:dyDescent="0.3">
      <c r="A89" t="s">
        <v>55</v>
      </c>
      <c r="B89">
        <v>34</v>
      </c>
      <c r="C89">
        <v>73</v>
      </c>
      <c r="D89" s="5">
        <f t="shared" si="17"/>
        <v>7.15</v>
      </c>
      <c r="E89" s="2">
        <v>25740</v>
      </c>
      <c r="F89" s="2"/>
    </row>
    <row r="90" spans="1:36" x14ac:dyDescent="0.3">
      <c r="A90" t="s">
        <v>56</v>
      </c>
      <c r="B90">
        <v>33</v>
      </c>
      <c r="C90">
        <v>72</v>
      </c>
      <c r="D90" s="5">
        <f t="shared" si="17"/>
        <v>26</v>
      </c>
      <c r="E90" s="2">
        <v>93600</v>
      </c>
      <c r="F90" s="2"/>
    </row>
    <row r="91" spans="1:36" x14ac:dyDescent="0.3">
      <c r="A91" t="s">
        <v>48</v>
      </c>
      <c r="B91">
        <v>39</v>
      </c>
      <c r="C91">
        <v>93</v>
      </c>
      <c r="D91" s="5">
        <f t="shared" si="17"/>
        <v>10.18</v>
      </c>
      <c r="E91" s="2">
        <v>36648</v>
      </c>
      <c r="F91" s="2"/>
    </row>
    <row r="92" spans="1:36" x14ac:dyDescent="0.3">
      <c r="A92" t="s">
        <v>57</v>
      </c>
      <c r="B92">
        <v>29</v>
      </c>
      <c r="C92">
        <v>61</v>
      </c>
      <c r="D92" s="5">
        <f t="shared" si="17"/>
        <v>3.3330099999999998</v>
      </c>
      <c r="E92" s="2">
        <v>11998.835999999999</v>
      </c>
      <c r="F92" s="2"/>
    </row>
    <row r="93" spans="1:36" s="6" customFormat="1" x14ac:dyDescent="0.3">
      <c r="A93" s="6" t="s">
        <v>39</v>
      </c>
      <c r="B93" s="6">
        <v>42</v>
      </c>
      <c r="C93" s="6">
        <v>91</v>
      </c>
      <c r="D93" s="7">
        <f t="shared" si="17"/>
        <v>0.25816600000000001</v>
      </c>
      <c r="E93" s="8">
        <v>929.39760000000001</v>
      </c>
      <c r="F93" s="8"/>
    </row>
    <row r="94" spans="1:36" x14ac:dyDescent="0.3">
      <c r="A94" t="s">
        <v>40</v>
      </c>
      <c r="B94">
        <v>43</v>
      </c>
      <c r="C94">
        <v>93</v>
      </c>
      <c r="D94" s="5">
        <f t="shared" si="17"/>
        <v>2.75</v>
      </c>
      <c r="E94" s="2">
        <v>9900</v>
      </c>
      <c r="F94" s="2"/>
    </row>
    <row r="95" spans="1:36" x14ac:dyDescent="0.3">
      <c r="A95" t="s">
        <v>5</v>
      </c>
      <c r="B95">
        <v>11</v>
      </c>
      <c r="C95">
        <v>22</v>
      </c>
      <c r="D95" s="5">
        <f t="shared" si="17"/>
        <v>22807.7</v>
      </c>
      <c r="E95" s="2">
        <v>82107720</v>
      </c>
      <c r="F95" s="2"/>
      <c r="G95">
        <f>'shi-ca'!P21</f>
        <v>1.7158211618121226E-17</v>
      </c>
      <c r="H95">
        <f>'shi-ca20'!P19</f>
        <v>1.398088442884239E-17</v>
      </c>
      <c r="I95">
        <f>'shi-mg'!P5</f>
        <v>3.8085669792380519E-15</v>
      </c>
      <c r="J95">
        <f>'shi-conc'!P21</f>
        <v>2.3136766828324049E-16</v>
      </c>
      <c r="O95">
        <f>'uns-ca'!P18</f>
        <v>8.6983452424051899E-16</v>
      </c>
      <c r="P95">
        <f>'uns-ca20'!P17</f>
        <v>1.139493633024246E-15</v>
      </c>
      <c r="Q95">
        <f>'uns-mg'!P6</f>
        <v>2.7694490565153454E-14</v>
      </c>
      <c r="R95">
        <f>'uns-conc'!P19</f>
        <v>3.3115990080650376E-15</v>
      </c>
      <c r="T95">
        <f>H95/G95</f>
        <v>0.81482177397071043</v>
      </c>
      <c r="V95">
        <f>P95/O95</f>
        <v>1.3100119635044094</v>
      </c>
      <c r="X95">
        <f>O95/G95</f>
        <v>50.694940918077059</v>
      </c>
      <c r="Y95">
        <f>P95/H95</f>
        <v>81.503687325637628</v>
      </c>
      <c r="Z95">
        <f>Q95/I95</f>
        <v>7.2716301737967752</v>
      </c>
      <c r="AA95">
        <f t="shared" ref="AA95" si="20">R95/J95</f>
        <v>14.313145102067482</v>
      </c>
      <c r="AD95">
        <f>J95</f>
        <v>2.3136766828324049E-16</v>
      </c>
      <c r="AE95">
        <f>AE$4*G95</f>
        <v>2.6014062775861218E-18</v>
      </c>
      <c r="AF95">
        <f>AF$4*I95</f>
        <v>5.7742789685222083E-16</v>
      </c>
      <c r="AH95">
        <f>R95</f>
        <v>3.3115990080650376E-15</v>
      </c>
      <c r="AI95">
        <f>AI$4*O95</f>
        <v>1.3187813754614324E-16</v>
      </c>
      <c r="AJ95">
        <f>AJ$4*Q95</f>
        <v>4.1988421179426214E-15</v>
      </c>
    </row>
    <row r="96" spans="1:36" s="6" customFormat="1" x14ac:dyDescent="0.3">
      <c r="A96" s="6" t="s">
        <v>46</v>
      </c>
      <c r="B96" s="6">
        <v>38</v>
      </c>
      <c r="C96" s="6">
        <v>80</v>
      </c>
      <c r="D96" s="7">
        <f t="shared" si="17"/>
        <v>1.7716700000000001</v>
      </c>
      <c r="E96" s="8">
        <v>6378.0120000000006</v>
      </c>
      <c r="F96" s="8"/>
    </row>
    <row r="97" spans="1:35" x14ac:dyDescent="0.3">
      <c r="A97" t="s">
        <v>39</v>
      </c>
      <c r="B97">
        <v>42</v>
      </c>
      <c r="C97">
        <v>93</v>
      </c>
      <c r="D97" s="5">
        <f t="shared" si="17"/>
        <v>35063300</v>
      </c>
      <c r="E97" s="2">
        <v>126227880000</v>
      </c>
      <c r="F97" s="2"/>
    </row>
    <row r="98" spans="1:35" s="6" customFormat="1" x14ac:dyDescent="0.3">
      <c r="A98" s="6" t="s">
        <v>8</v>
      </c>
      <c r="B98" s="6">
        <v>17</v>
      </c>
      <c r="C98" s="6">
        <v>39</v>
      </c>
      <c r="D98" s="7">
        <f t="shared" si="17"/>
        <v>0.92666700000000002</v>
      </c>
      <c r="E98" s="8">
        <v>3336.0012000000002</v>
      </c>
      <c r="F98" s="8"/>
      <c r="G98" s="6">
        <f>'shi-ca'!P19</f>
        <v>7.5920797756326585E-14</v>
      </c>
      <c r="H98" s="6">
        <f>'shi-ca20'!P18</f>
        <v>7.8203698034847319E-14</v>
      </c>
      <c r="J98" s="6">
        <f>'shi-conc'!P38</f>
        <v>2.4942849021266387E-14</v>
      </c>
      <c r="O98" s="6">
        <f>'uns-ca'!P19</f>
        <v>7.3806866361362052E-13</v>
      </c>
      <c r="T98" s="6">
        <f>H98/G98</f>
        <v>1.0300694980293525</v>
      </c>
      <c r="X98" s="6">
        <f>O98/G98</f>
        <v>9.72156096123366</v>
      </c>
      <c r="AD98" s="6">
        <f>J98</f>
        <v>2.4942849021266387E-14</v>
      </c>
      <c r="AE98" s="6">
        <f>AE$4*G98</f>
        <v>1.1510572563055967E-14</v>
      </c>
      <c r="AI98" s="6">
        <f>AI$4*O98</f>
        <v>1.1190073287045216E-13</v>
      </c>
    </row>
    <row r="99" spans="1:35" s="6" customFormat="1" x14ac:dyDescent="0.3">
      <c r="A99" s="6" t="s">
        <v>48</v>
      </c>
      <c r="B99" s="6">
        <v>39</v>
      </c>
      <c r="C99" s="6" t="s">
        <v>58</v>
      </c>
      <c r="D99" s="7">
        <f t="shared" si="17"/>
        <v>0.65833399999999997</v>
      </c>
      <c r="E99" s="8">
        <v>2370.0023999999999</v>
      </c>
      <c r="F99" s="8"/>
    </row>
    <row r="100" spans="1:35" x14ac:dyDescent="0.3">
      <c r="A100" t="s">
        <v>59</v>
      </c>
      <c r="B100">
        <v>32</v>
      </c>
      <c r="C100">
        <v>71</v>
      </c>
      <c r="D100" s="5">
        <f t="shared" si="17"/>
        <v>274.32</v>
      </c>
      <c r="E100" s="2">
        <v>987552</v>
      </c>
      <c r="F100" s="2"/>
    </row>
    <row r="101" spans="1:35" x14ac:dyDescent="0.3">
      <c r="A101" t="s">
        <v>48</v>
      </c>
      <c r="B101">
        <v>39</v>
      </c>
      <c r="C101">
        <v>92</v>
      </c>
      <c r="D101" s="5">
        <f t="shared" si="17"/>
        <v>3.54</v>
      </c>
      <c r="E101" s="2">
        <v>12744</v>
      </c>
      <c r="F101" s="2"/>
    </row>
    <row r="102" spans="1:35" x14ac:dyDescent="0.3">
      <c r="A102" t="s">
        <v>56</v>
      </c>
      <c r="B102">
        <v>33</v>
      </c>
      <c r="C102">
        <v>73</v>
      </c>
      <c r="D102" s="5">
        <f t="shared" si="17"/>
        <v>1927.2</v>
      </c>
      <c r="E102" s="2">
        <v>6937920</v>
      </c>
      <c r="F102" s="2"/>
    </row>
    <row r="103" spans="1:35" s="6" customFormat="1" x14ac:dyDescent="0.3">
      <c r="A103" s="6" t="s">
        <v>51</v>
      </c>
      <c r="B103" s="6">
        <v>35</v>
      </c>
      <c r="C103" s="6">
        <v>75</v>
      </c>
      <c r="D103" s="7">
        <f t="shared" si="17"/>
        <v>1.6116699999999999</v>
      </c>
      <c r="E103" s="8">
        <v>5802.0119999999997</v>
      </c>
      <c r="F103" s="8"/>
    </row>
    <row r="104" spans="1:35" x14ac:dyDescent="0.3">
      <c r="A104" t="s">
        <v>57</v>
      </c>
      <c r="B104">
        <v>29</v>
      </c>
      <c r="C104">
        <v>64</v>
      </c>
      <c r="D104" s="5">
        <f t="shared" si="17"/>
        <v>12.7</v>
      </c>
      <c r="E104" s="2">
        <v>45720</v>
      </c>
      <c r="F104" s="2"/>
    </row>
    <row r="105" spans="1:35" x14ac:dyDescent="0.3">
      <c r="A105" t="s">
        <v>44</v>
      </c>
      <c r="B105">
        <v>40</v>
      </c>
      <c r="C105">
        <v>97</v>
      </c>
      <c r="D105" s="5">
        <f t="shared" si="17"/>
        <v>16.744</v>
      </c>
      <c r="E105" s="2">
        <v>60278.400000000001</v>
      </c>
      <c r="F105" s="2"/>
    </row>
    <row r="106" spans="1:35" s="6" customFormat="1" x14ac:dyDescent="0.3">
      <c r="A106" s="6" t="s">
        <v>52</v>
      </c>
      <c r="B106" s="6">
        <v>36</v>
      </c>
      <c r="C106" s="6">
        <v>77</v>
      </c>
      <c r="D106" s="7">
        <f t="shared" si="17"/>
        <v>1.24</v>
      </c>
      <c r="E106" s="8">
        <v>4464</v>
      </c>
      <c r="F106" s="8"/>
    </row>
    <row r="107" spans="1:35" s="6" customFormat="1" x14ac:dyDescent="0.3">
      <c r="A107" s="6" t="s">
        <v>2</v>
      </c>
      <c r="B107" s="6">
        <v>19</v>
      </c>
      <c r="C107" s="6">
        <v>44</v>
      </c>
      <c r="D107" s="7">
        <f t="shared" si="17"/>
        <v>0.36883300000000002</v>
      </c>
      <c r="E107" s="8">
        <v>1327.7988</v>
      </c>
      <c r="F107" s="8"/>
      <c r="G107" s="6">
        <f>'shi-ca'!P22</f>
        <v>5.5850158307303942E-13</v>
      </c>
      <c r="H107" s="6">
        <f>'shi-ca20'!P20</f>
        <v>5.0116240772220855E-13</v>
      </c>
      <c r="J107" s="6">
        <f>'shi-conc'!P41</f>
        <v>1.4014456526446038E-13</v>
      </c>
      <c r="O107" s="6">
        <f>'uns-ca'!P20</f>
        <v>8.1622353756871265E-12</v>
      </c>
      <c r="P107" s="6">
        <f>'uns-ca20'!P19</f>
        <v>9.3752891260424443E-12</v>
      </c>
      <c r="T107" s="6">
        <f>H107/G107</f>
        <v>0.89733390721055095</v>
      </c>
      <c r="V107" s="6">
        <f>P107/O107</f>
        <v>1.1486178350073859</v>
      </c>
      <c r="X107" s="6">
        <f>O107/G107</f>
        <v>14.614525048928448</v>
      </c>
      <c r="Y107" s="6">
        <f>P107/H107</f>
        <v>18.707087725620301</v>
      </c>
      <c r="AD107" s="6">
        <f>J107</f>
        <v>1.4014456526446038E-13</v>
      </c>
      <c r="AE107" s="6">
        <f>AE$4*G107</f>
        <v>8.467604646591245E-14</v>
      </c>
      <c r="AI107" s="6">
        <f>AI$4*O107</f>
        <v>1.2375002021203065E-12</v>
      </c>
    </row>
    <row r="108" spans="1:35" x14ac:dyDescent="0.3">
      <c r="A108" t="s">
        <v>55</v>
      </c>
      <c r="B108">
        <v>34</v>
      </c>
      <c r="C108">
        <v>75</v>
      </c>
      <c r="D108" s="5">
        <f t="shared" si="17"/>
        <v>2874.7</v>
      </c>
      <c r="E108" s="2">
        <v>10348920</v>
      </c>
      <c r="F108" s="2"/>
    </row>
    <row r="109" spans="1:35" x14ac:dyDescent="0.3">
      <c r="A109" t="s">
        <v>46</v>
      </c>
      <c r="B109">
        <v>38</v>
      </c>
      <c r="C109">
        <v>89</v>
      </c>
      <c r="D109" s="5">
        <f t="shared" si="17"/>
        <v>1212.72</v>
      </c>
      <c r="E109" s="2">
        <v>4365792</v>
      </c>
      <c r="F109" s="2"/>
    </row>
    <row r="110" spans="1:35" x14ac:dyDescent="0.3">
      <c r="A110" t="s">
        <v>56</v>
      </c>
      <c r="B110">
        <v>33</v>
      </c>
      <c r="C110">
        <v>71</v>
      </c>
      <c r="D110" s="5">
        <f t="shared" si="17"/>
        <v>65.279899999999998</v>
      </c>
      <c r="E110" s="2">
        <v>235007.63999999998</v>
      </c>
      <c r="F110" s="2"/>
    </row>
    <row r="111" spans="1:35" x14ac:dyDescent="0.3">
      <c r="A111" t="s">
        <v>11</v>
      </c>
      <c r="B111">
        <v>12</v>
      </c>
      <c r="C111">
        <v>28</v>
      </c>
      <c r="D111" s="5">
        <f t="shared" si="17"/>
        <v>20.914999999999999</v>
      </c>
      <c r="E111" s="2">
        <v>75293.999999999985</v>
      </c>
      <c r="F111" s="2"/>
      <c r="G111">
        <f>'shi-ca'!P20</f>
        <v>6.9298435156900221E-16</v>
      </c>
      <c r="J111">
        <f>'shi-conc'!P29</f>
        <v>1.371217364497176E-15</v>
      </c>
      <c r="AD111">
        <f>J111</f>
        <v>1.371217364497176E-15</v>
      </c>
      <c r="AE111">
        <f>AE$4*G111</f>
        <v>1.0506536943142938E-16</v>
      </c>
    </row>
    <row r="112" spans="1:35" x14ac:dyDescent="0.3">
      <c r="A112" t="s">
        <v>55</v>
      </c>
      <c r="B112">
        <v>34</v>
      </c>
      <c r="C112">
        <v>72</v>
      </c>
      <c r="D112" s="5">
        <f t="shared" si="17"/>
        <v>201.6</v>
      </c>
      <c r="E112" s="2">
        <v>725760</v>
      </c>
      <c r="F112" s="2"/>
    </row>
    <row r="113" spans="1:34" x14ac:dyDescent="0.3">
      <c r="A113" t="s">
        <v>46</v>
      </c>
      <c r="B113">
        <v>38</v>
      </c>
      <c r="C113">
        <v>91</v>
      </c>
      <c r="D113" s="5">
        <f t="shared" si="17"/>
        <v>9.6300000000000008</v>
      </c>
      <c r="E113" s="2">
        <v>34668.000000000007</v>
      </c>
      <c r="F113" s="2"/>
    </row>
    <row r="114" spans="1:34" x14ac:dyDescent="0.3">
      <c r="A114" t="s">
        <v>60</v>
      </c>
      <c r="B114">
        <v>31</v>
      </c>
      <c r="C114">
        <v>66</v>
      </c>
      <c r="D114" s="5">
        <f t="shared" si="17"/>
        <v>9.4900400000000005</v>
      </c>
      <c r="E114" s="2">
        <v>34164.144</v>
      </c>
      <c r="F114" s="2"/>
    </row>
    <row r="115" spans="1:34" x14ac:dyDescent="0.3">
      <c r="A115" t="s">
        <v>50</v>
      </c>
      <c r="B115">
        <v>37</v>
      </c>
      <c r="C115">
        <v>86</v>
      </c>
      <c r="D115" s="5">
        <f t="shared" si="17"/>
        <v>447.40800000000002</v>
      </c>
      <c r="E115" s="2">
        <v>1610668.8</v>
      </c>
      <c r="F115" s="2"/>
    </row>
    <row r="116" spans="1:34" x14ac:dyDescent="0.3">
      <c r="A116" t="s">
        <v>3</v>
      </c>
      <c r="B116">
        <v>16</v>
      </c>
      <c r="C116">
        <v>38</v>
      </c>
      <c r="D116" s="5">
        <f t="shared" si="17"/>
        <v>2.8383400000000001</v>
      </c>
      <c r="E116" s="2">
        <v>10218.023999999999</v>
      </c>
      <c r="F116" s="2"/>
      <c r="G116">
        <f>'shi-ca'!P18</f>
        <v>1.0212833826330758E-14</v>
      </c>
      <c r="AE116">
        <f>AE$4*G116</f>
        <v>1.5483973865727281E-15</v>
      </c>
    </row>
    <row r="117" spans="1:34" s="6" customFormat="1" x14ac:dyDescent="0.3">
      <c r="A117" s="6" t="s">
        <v>57</v>
      </c>
      <c r="B117" s="6">
        <v>29</v>
      </c>
      <c r="C117" s="6">
        <v>60</v>
      </c>
      <c r="D117" s="7">
        <f t="shared" si="17"/>
        <v>0.39500099999999999</v>
      </c>
      <c r="E117" s="8">
        <v>1422.0036</v>
      </c>
      <c r="F117" s="8"/>
    </row>
    <row r="118" spans="1:34" s="6" customFormat="1" x14ac:dyDescent="0.3">
      <c r="A118" s="6" t="s">
        <v>48</v>
      </c>
      <c r="B118" s="6">
        <v>39</v>
      </c>
      <c r="C118" s="6" t="s">
        <v>61</v>
      </c>
      <c r="D118" s="7">
        <f t="shared" si="17"/>
        <v>0.82850000000000001</v>
      </c>
      <c r="E118" s="8">
        <v>2982.6</v>
      </c>
      <c r="F118" s="8"/>
    </row>
    <row r="119" spans="1:34" x14ac:dyDescent="0.3">
      <c r="A119" t="s">
        <v>21</v>
      </c>
      <c r="B119">
        <v>22</v>
      </c>
      <c r="C119">
        <v>44</v>
      </c>
      <c r="D119" s="5">
        <f t="shared" si="17"/>
        <v>525949</v>
      </c>
      <c r="E119" s="2">
        <v>1893416400</v>
      </c>
      <c r="F119" s="2"/>
    </row>
    <row r="120" spans="1:34" s="6" customFormat="1" x14ac:dyDescent="0.3">
      <c r="A120" s="6" t="s">
        <v>44</v>
      </c>
      <c r="B120" s="6">
        <v>40</v>
      </c>
      <c r="C120" s="6">
        <v>84</v>
      </c>
      <c r="D120" s="7">
        <f t="shared" si="17"/>
        <v>0.43166700000000002</v>
      </c>
      <c r="E120" s="8">
        <v>1554.0012000000002</v>
      </c>
      <c r="F120" s="8"/>
    </row>
    <row r="121" spans="1:34" s="6" customFormat="1" x14ac:dyDescent="0.3">
      <c r="A121" s="6" t="s">
        <v>56</v>
      </c>
      <c r="B121" s="6">
        <v>33</v>
      </c>
      <c r="C121" s="6">
        <v>70</v>
      </c>
      <c r="D121" s="7">
        <f t="shared" si="17"/>
        <v>0.87666900000000003</v>
      </c>
      <c r="E121" s="8">
        <v>3156.0084000000002</v>
      </c>
      <c r="F121" s="8"/>
    </row>
    <row r="122" spans="1:34" s="6" customFormat="1" x14ac:dyDescent="0.3">
      <c r="A122" s="6" t="s">
        <v>46</v>
      </c>
      <c r="B122" s="6">
        <v>38</v>
      </c>
      <c r="C122" s="6">
        <v>81</v>
      </c>
      <c r="D122" s="7">
        <f t="shared" si="17"/>
        <v>0.37166700000000003</v>
      </c>
      <c r="E122" s="8">
        <v>1338.0011999999999</v>
      </c>
      <c r="F122" s="8"/>
    </row>
    <row r="123" spans="1:34" x14ac:dyDescent="0.3">
      <c r="A123" t="s">
        <v>42</v>
      </c>
      <c r="B123">
        <v>28</v>
      </c>
      <c r="C123">
        <v>59</v>
      </c>
      <c r="D123" s="5">
        <f t="shared" si="17"/>
        <v>666201000</v>
      </c>
      <c r="E123" s="2">
        <v>2398323600000</v>
      </c>
      <c r="F123" s="2"/>
    </row>
    <row r="124" spans="1:34" s="6" customFormat="1" x14ac:dyDescent="0.3">
      <c r="A124" s="6" t="s">
        <v>19</v>
      </c>
      <c r="B124" s="6">
        <v>26</v>
      </c>
      <c r="C124" s="6">
        <v>53</v>
      </c>
      <c r="D124" s="7">
        <f t="shared" si="17"/>
        <v>0.14183299999999999</v>
      </c>
      <c r="E124" s="8">
        <v>510.59879999999993</v>
      </c>
      <c r="F124" s="8"/>
      <c r="J124" s="6">
        <f>'shi-conc'!P51</f>
        <v>1.1458522864295955E-12</v>
      </c>
      <c r="R124" s="6">
        <f>'uns-conc'!P44</f>
        <v>1.2630015905023583E-11</v>
      </c>
      <c r="AA124" s="6">
        <f t="shared" ref="AA124" si="21">R124/J124</f>
        <v>11.022377015433575</v>
      </c>
      <c r="AD124" s="6">
        <f>J124</f>
        <v>1.1458522864295955E-12</v>
      </c>
      <c r="AH124" s="6">
        <f>R124</f>
        <v>1.2630015905023583E-11</v>
      </c>
    </row>
    <row r="125" spans="1:34" s="6" customFormat="1" x14ac:dyDescent="0.3">
      <c r="A125" s="6" t="s">
        <v>50</v>
      </c>
      <c r="B125" s="6">
        <v>37</v>
      </c>
      <c r="C125" s="6">
        <v>79</v>
      </c>
      <c r="D125" s="7">
        <f t="shared" si="17"/>
        <v>0.38166800000000001</v>
      </c>
      <c r="E125" s="8">
        <v>1374.0047999999999</v>
      </c>
      <c r="F125" s="8"/>
    </row>
    <row r="126" spans="1:34" s="6" customFormat="1" x14ac:dyDescent="0.3">
      <c r="A126" s="6" t="s">
        <v>52</v>
      </c>
      <c r="B126" s="6">
        <v>36</v>
      </c>
      <c r="C126" s="6">
        <v>87</v>
      </c>
      <c r="D126" s="7">
        <f t="shared" si="17"/>
        <v>1.2716700000000001</v>
      </c>
      <c r="E126" s="8">
        <v>4578.0120000000006</v>
      </c>
      <c r="F126" s="8"/>
    </row>
    <row r="127" spans="1:34" s="6" customFormat="1" x14ac:dyDescent="0.3">
      <c r="A127" s="6" t="s">
        <v>43</v>
      </c>
      <c r="B127" s="6">
        <v>41</v>
      </c>
      <c r="C127" s="6">
        <v>88</v>
      </c>
      <c r="D127" s="7">
        <f t="shared" si="17"/>
        <v>0.24166699999999999</v>
      </c>
      <c r="E127" s="8">
        <v>870.00119999999993</v>
      </c>
      <c r="F127" s="8"/>
    </row>
    <row r="128" spans="1:34" x14ac:dyDescent="0.3">
      <c r="A128" t="s">
        <v>62</v>
      </c>
      <c r="B128">
        <v>30</v>
      </c>
      <c r="C128">
        <v>65</v>
      </c>
      <c r="D128" s="5">
        <f t="shared" si="17"/>
        <v>5857.44</v>
      </c>
      <c r="E128" s="2">
        <v>21086783.999999996</v>
      </c>
      <c r="F128" s="2"/>
    </row>
    <row r="129" spans="1:36" s="6" customFormat="1" x14ac:dyDescent="0.3">
      <c r="A129" s="6" t="s">
        <v>2</v>
      </c>
      <c r="B129" s="6">
        <v>19</v>
      </c>
      <c r="C129" s="6">
        <v>45</v>
      </c>
      <c r="D129" s="7">
        <f t="shared" si="17"/>
        <v>0.28833300000000001</v>
      </c>
      <c r="E129" s="8">
        <v>1037.9988000000001</v>
      </c>
      <c r="F129" s="8"/>
      <c r="J129" s="6">
        <f>'shi-conc'!P47</f>
        <v>6.631022745706876E-14</v>
      </c>
      <c r="AD129" s="6">
        <f>J129</f>
        <v>6.631022745706876E-14</v>
      </c>
    </row>
    <row r="130" spans="1:36" x14ac:dyDescent="0.3">
      <c r="A130" t="s">
        <v>43</v>
      </c>
      <c r="B130">
        <v>41</v>
      </c>
      <c r="C130">
        <v>91</v>
      </c>
      <c r="D130" s="5">
        <f t="shared" si="17"/>
        <v>5960770</v>
      </c>
      <c r="E130" s="2">
        <v>21458772000</v>
      </c>
      <c r="F130" s="2"/>
    </row>
    <row r="131" spans="1:36" s="6" customFormat="1" x14ac:dyDescent="0.3">
      <c r="A131" s="6" t="s">
        <v>55</v>
      </c>
      <c r="C131" s="6" t="s">
        <v>63</v>
      </c>
      <c r="D131" s="7">
        <f t="shared" si="17"/>
        <v>0.66333399999999998</v>
      </c>
      <c r="E131" s="8">
        <v>2388.0023999999999</v>
      </c>
      <c r="F131" s="8"/>
    </row>
    <row r="132" spans="1:36" x14ac:dyDescent="0.3">
      <c r="A132" t="s">
        <v>40</v>
      </c>
      <c r="B132">
        <v>43</v>
      </c>
      <c r="C132">
        <v>99</v>
      </c>
      <c r="D132" s="5">
        <f t="shared" si="17"/>
        <v>1850470000</v>
      </c>
      <c r="E132" s="2">
        <v>6661692000000</v>
      </c>
      <c r="F132" s="2"/>
      <c r="Y132" s="2"/>
    </row>
    <row r="133" spans="1:36" x14ac:dyDescent="0.3">
      <c r="A133" t="s">
        <v>43</v>
      </c>
      <c r="B133">
        <v>41</v>
      </c>
      <c r="C133" t="s">
        <v>64</v>
      </c>
      <c r="D133" s="5">
        <f t="shared" si="17"/>
        <v>86.64</v>
      </c>
      <c r="E133" s="2">
        <v>311904</v>
      </c>
      <c r="F133" s="2"/>
    </row>
    <row r="134" spans="1:36" x14ac:dyDescent="0.3">
      <c r="A134" t="s">
        <v>0</v>
      </c>
      <c r="B134">
        <v>18</v>
      </c>
      <c r="C134">
        <v>39</v>
      </c>
      <c r="D134" s="5">
        <f t="shared" ref="D134:D157" si="22">E134/60/60</f>
        <v>2358000</v>
      </c>
      <c r="E134" s="2">
        <v>8488800000</v>
      </c>
      <c r="F134" s="2"/>
      <c r="G134">
        <f>'shi-ca'!P23</f>
        <v>7.3259612148820944E-18</v>
      </c>
      <c r="H134">
        <f>'shi-ca20'!P21</f>
        <v>5.8397740059700415E-18</v>
      </c>
      <c r="J134">
        <f>'shi-conc'!P43</f>
        <v>8.952014524628481E-19</v>
      </c>
      <c r="O134">
        <f>'uns-ca'!P21</f>
        <v>3.7397458942816528E-17</v>
      </c>
      <c r="P134">
        <f>'uns-ca20'!P21</f>
        <v>3.5593267550253274E-17</v>
      </c>
      <c r="R134">
        <f>'uns-conc'!P37</f>
        <v>7.4803489330009503E-18</v>
      </c>
      <c r="T134">
        <f>H134/G134</f>
        <v>0.79713416911176316</v>
      </c>
      <c r="V134">
        <f>P134/O134</f>
        <v>0.95175631062736121</v>
      </c>
      <c r="X134">
        <f>O134/G134</f>
        <v>5.1047852760736205</v>
      </c>
      <c r="Y134">
        <f>P134/H134</f>
        <v>6.094973455114193</v>
      </c>
      <c r="AA134">
        <f t="shared" ref="AA134" si="23">R134/J134</f>
        <v>8.3560509340341955</v>
      </c>
      <c r="AD134">
        <f>J134</f>
        <v>8.952014524628481E-19</v>
      </c>
      <c r="AE134">
        <f>AE$4*G134</f>
        <v>1.1107102487079306E-18</v>
      </c>
      <c r="AH134">
        <f>R134</f>
        <v>7.4803489330009503E-18</v>
      </c>
      <c r="AI134">
        <f>AI$4*O134</f>
        <v>5.6699373235883134E-18</v>
      </c>
    </row>
    <row r="135" spans="1:36" s="6" customFormat="1" x14ac:dyDescent="0.3">
      <c r="A135" s="6" t="s">
        <v>51</v>
      </c>
      <c r="B135" s="6">
        <v>35</v>
      </c>
      <c r="C135" s="6">
        <v>74</v>
      </c>
      <c r="D135" s="7">
        <f t="shared" si="22"/>
        <v>0.42333100000000001</v>
      </c>
      <c r="E135" s="8">
        <v>1523.9916000000001</v>
      </c>
      <c r="F135" s="8"/>
    </row>
    <row r="136" spans="1:36" x14ac:dyDescent="0.3">
      <c r="A136" t="s">
        <v>0</v>
      </c>
      <c r="B136">
        <v>18</v>
      </c>
      <c r="C136">
        <v>42</v>
      </c>
      <c r="D136" s="5">
        <f t="shared" si="22"/>
        <v>288395</v>
      </c>
      <c r="E136" s="2">
        <v>1038222000</v>
      </c>
      <c r="F136" s="2"/>
      <c r="G136">
        <f>'shi-ca'!P27</f>
        <v>3.3620106564471643E-19</v>
      </c>
      <c r="H136">
        <f>'shi-ca20'!P24</f>
        <v>3.5183337744186039E-19</v>
      </c>
      <c r="J136">
        <f>'shi-conc'!P49</f>
        <v>9.9443614071301838E-20</v>
      </c>
      <c r="P136">
        <f>'uns-ca20'!P24</f>
        <v>4.7069338197081708E-18</v>
      </c>
      <c r="T136">
        <f>H136/G136</f>
        <v>1.0464969132895716</v>
      </c>
      <c r="Y136">
        <f>P136/H136</f>
        <v>13.378303826463934</v>
      </c>
      <c r="AD136">
        <f>J136</f>
        <v>9.9443614071301838E-20</v>
      </c>
      <c r="AE136">
        <f>AE$4*G136</f>
        <v>5.0972419630005402E-20</v>
      </c>
    </row>
    <row r="137" spans="1:36" s="6" customFormat="1" x14ac:dyDescent="0.3">
      <c r="A137" s="6" t="s">
        <v>48</v>
      </c>
      <c r="B137" s="6">
        <v>39</v>
      </c>
      <c r="C137" s="6">
        <v>94</v>
      </c>
      <c r="D137" s="7">
        <f t="shared" si="22"/>
        <v>0.311668</v>
      </c>
      <c r="E137" s="8">
        <v>1122.0047999999999</v>
      </c>
      <c r="F137" s="8"/>
    </row>
    <row r="138" spans="1:36" s="6" customFormat="1" x14ac:dyDescent="0.3">
      <c r="A138" s="6" t="s">
        <v>50</v>
      </c>
      <c r="B138" s="6">
        <v>37</v>
      </c>
      <c r="C138" s="6">
        <v>88</v>
      </c>
      <c r="D138" s="7">
        <f t="shared" si="22"/>
        <v>0.29633399999999999</v>
      </c>
      <c r="E138" s="8">
        <v>1066.8024</v>
      </c>
      <c r="F138" s="8"/>
    </row>
    <row r="139" spans="1:36" s="6" customFormat="1" x14ac:dyDescent="0.3">
      <c r="A139" s="6" t="s">
        <v>11</v>
      </c>
      <c r="B139" s="6">
        <v>12</v>
      </c>
      <c r="C139" s="6">
        <v>27</v>
      </c>
      <c r="D139" s="7">
        <f t="shared" si="22"/>
        <v>0.157633</v>
      </c>
      <c r="E139" s="8">
        <v>567.47879999999998</v>
      </c>
      <c r="F139" s="8"/>
      <c r="G139" s="6">
        <f>'shi-ca'!P29</f>
        <v>1.0112648324571383E-12</v>
      </c>
      <c r="H139" s="6">
        <f>'shi-ca20'!P25</f>
        <v>1.4709947778901278E-12</v>
      </c>
      <c r="I139" s="6">
        <f>'shi-mg'!P8</f>
        <v>1.416739955994825E-9</v>
      </c>
      <c r="J139" s="6">
        <f>'shi-conc'!P45</f>
        <v>7.5410719716043992E-12</v>
      </c>
      <c r="O139" s="6">
        <f>'uns-ca'!P27</f>
        <v>8.6793184519446307E-12</v>
      </c>
      <c r="P139" s="6">
        <f>'uns-ca20'!P28</f>
        <v>8.6115372944144923E-12</v>
      </c>
      <c r="Q139" s="6">
        <f>'uns-mg'!P9</f>
        <v>7.5738599087430465E-9</v>
      </c>
      <c r="R139" s="6">
        <f>'uns-conc'!P38</f>
        <v>7.7804984278830733E-11</v>
      </c>
      <c r="T139" s="6">
        <f>H139/G139</f>
        <v>1.4546088528718562</v>
      </c>
      <c r="V139" s="6">
        <f>P139/O139</f>
        <v>0.99219049768649148</v>
      </c>
      <c r="X139" s="6">
        <f>O139/G139</f>
        <v>8.5826364898459939</v>
      </c>
      <c r="Y139" s="6">
        <f>P139/H139</f>
        <v>5.8542269652147665</v>
      </c>
      <c r="Z139" s="6">
        <f>Q139/I139</f>
        <v>5.3459774863374516</v>
      </c>
      <c r="AA139" s="6">
        <f t="shared" ref="AA139" si="24">R139/J139</f>
        <v>10.317496580300817</v>
      </c>
      <c r="AD139" s="6">
        <f>J139</f>
        <v>7.5410719716043992E-12</v>
      </c>
      <c r="AE139" s="6">
        <f>AE$4*G139</f>
        <v>1.533207971789855E-13</v>
      </c>
      <c r="AF139" s="6">
        <f>AF$4*I139</f>
        <v>2.1479605784437673E-10</v>
      </c>
      <c r="AH139" s="6">
        <f>R139</f>
        <v>7.7804984278830733E-11</v>
      </c>
      <c r="AI139" s="6">
        <f>AI$4*O139</f>
        <v>1.3158966685206377E-12</v>
      </c>
      <c r="AJ139" s="6">
        <f>AJ$4*Q139</f>
        <v>1.1482948893900749E-9</v>
      </c>
    </row>
    <row r="140" spans="1:36" s="6" customFormat="1" x14ac:dyDescent="0.3">
      <c r="A140" s="6" t="s">
        <v>50</v>
      </c>
      <c r="B140" s="6">
        <v>37</v>
      </c>
      <c r="C140" s="6">
        <v>78</v>
      </c>
      <c r="D140" s="7">
        <f t="shared" si="22"/>
        <v>0.29433399999999998</v>
      </c>
      <c r="E140" s="8">
        <v>1059.6024</v>
      </c>
      <c r="F140" s="8"/>
    </row>
    <row r="141" spans="1:36" x14ac:dyDescent="0.3">
      <c r="A141" t="s">
        <v>43</v>
      </c>
      <c r="B141">
        <v>41</v>
      </c>
      <c r="C141" t="s">
        <v>65</v>
      </c>
      <c r="D141" s="5">
        <f t="shared" si="22"/>
        <v>141392</v>
      </c>
      <c r="E141" s="2">
        <v>509011200</v>
      </c>
      <c r="F141" s="2"/>
    </row>
    <row r="142" spans="1:36" x14ac:dyDescent="0.3">
      <c r="A142" t="s">
        <v>46</v>
      </c>
      <c r="B142">
        <v>38</v>
      </c>
      <c r="C142">
        <v>90</v>
      </c>
      <c r="D142" s="5">
        <f t="shared" si="22"/>
        <v>252367</v>
      </c>
      <c r="E142" s="2">
        <v>908521200</v>
      </c>
      <c r="F142" s="2"/>
    </row>
    <row r="143" spans="1:36" s="6" customFormat="1" x14ac:dyDescent="0.3">
      <c r="A143" s="6" t="s">
        <v>50</v>
      </c>
      <c r="B143" s="6">
        <v>37</v>
      </c>
      <c r="C143" s="6" t="s">
        <v>66</v>
      </c>
      <c r="D143" s="7">
        <f t="shared" si="22"/>
        <v>0.50833200000000001</v>
      </c>
      <c r="E143" s="8">
        <v>1829.9952000000001</v>
      </c>
      <c r="F143" s="8"/>
    </row>
    <row r="144" spans="1:36" x14ac:dyDescent="0.3">
      <c r="A144" t="s">
        <v>4</v>
      </c>
      <c r="B144">
        <v>14</v>
      </c>
      <c r="C144">
        <v>32</v>
      </c>
      <c r="D144" s="5">
        <f t="shared" si="22"/>
        <v>1157090</v>
      </c>
      <c r="E144" s="2">
        <v>4165524000</v>
      </c>
      <c r="F144" s="2"/>
      <c r="G144">
        <f>'shi-ca'!P28</f>
        <v>1.5604594099624963E-19</v>
      </c>
      <c r="H144">
        <f>'shi-ca20'!P26</f>
        <v>6.2629912706378908E-20</v>
      </c>
      <c r="O144">
        <f>'uns-ca'!P25</f>
        <v>1.7734966406469002E-18</v>
      </c>
      <c r="P144">
        <f>'uns-ca20'!P27</f>
        <v>1.1731666050381819E-18</v>
      </c>
      <c r="R144">
        <f>'uns-conc'!P42</f>
        <v>3.8689382291794549E-19</v>
      </c>
      <c r="T144">
        <f>H144/G144</f>
        <v>0.40135560275729404</v>
      </c>
      <c r="U144">
        <f>SQRT('shi-ca'!N28^2+'shi-ca20'!N26^2)</f>
        <v>0.53292941211098965</v>
      </c>
      <c r="V144">
        <f>P144/O144</f>
        <v>0.66149919777139132</v>
      </c>
      <c r="W144">
        <f>SQRT('uns-ca'!N25^2+'uns-ca20'!N27^2)</f>
        <v>0.90776768485545256</v>
      </c>
      <c r="X144">
        <f>O144/G144</f>
        <v>11.365221224751524</v>
      </c>
      <c r="Y144">
        <f>P144/H144</f>
        <v>18.73172984510154</v>
      </c>
      <c r="AE144">
        <f>AE$4*G144</f>
        <v>2.3658578151044303E-20</v>
      </c>
      <c r="AH144">
        <f>R144</f>
        <v>3.8689382291794549E-19</v>
      </c>
      <c r="AI144">
        <f>AI$4*O144</f>
        <v>2.6888497454969135E-19</v>
      </c>
    </row>
    <row r="145" spans="1:36" s="6" customFormat="1" x14ac:dyDescent="0.3">
      <c r="A145" s="6" t="s">
        <v>43</v>
      </c>
      <c r="B145" s="6">
        <v>41</v>
      </c>
      <c r="C145" s="6" t="s">
        <v>67</v>
      </c>
      <c r="D145" s="7">
        <f t="shared" si="22"/>
        <v>0.13</v>
      </c>
      <c r="E145" s="8">
        <v>468.00000000000006</v>
      </c>
      <c r="F145" s="8"/>
    </row>
    <row r="146" spans="1:36" x14ac:dyDescent="0.3">
      <c r="A146" t="s">
        <v>43</v>
      </c>
      <c r="B146">
        <v>41</v>
      </c>
      <c r="C146">
        <v>94</v>
      </c>
      <c r="D146" s="5">
        <f t="shared" si="22"/>
        <v>177946000</v>
      </c>
      <c r="E146" s="2">
        <v>640605600000</v>
      </c>
      <c r="F146" s="2"/>
    </row>
    <row r="147" spans="1:36" s="6" customFormat="1" x14ac:dyDescent="0.3">
      <c r="A147" s="6" t="s">
        <v>44</v>
      </c>
      <c r="B147" s="6">
        <v>40</v>
      </c>
      <c r="C147" s="6">
        <v>85</v>
      </c>
      <c r="D147" s="7">
        <f t="shared" si="22"/>
        <v>0.130999</v>
      </c>
      <c r="E147" s="8">
        <v>471.59640000000002</v>
      </c>
      <c r="F147" s="8"/>
    </row>
    <row r="148" spans="1:36" s="6" customFormat="1" x14ac:dyDescent="0.3">
      <c r="A148" s="6" t="s">
        <v>2</v>
      </c>
      <c r="B148" s="6">
        <v>19</v>
      </c>
      <c r="C148" s="6">
        <v>38</v>
      </c>
      <c r="D148" s="7">
        <f t="shared" si="22"/>
        <v>0.12726699999999999</v>
      </c>
      <c r="E148" s="8">
        <v>458.16119999999995</v>
      </c>
      <c r="F148" s="8"/>
      <c r="G148" s="6">
        <f>'shi-ca'!P25</f>
        <v>4.4652630216920006E-10</v>
      </c>
      <c r="H148" s="6">
        <f>'shi-ca20'!P23</f>
        <v>4.042785059289935E-10</v>
      </c>
      <c r="J148" s="6">
        <f>'shi-conc'!P46</f>
        <v>6.5999468872858413E-11</v>
      </c>
      <c r="O148" s="6">
        <f>'uns-ca'!P23</f>
        <v>3.2666145077462569E-9</v>
      </c>
      <c r="P148" s="6">
        <f>'uns-ca20'!P22</f>
        <v>3.3936051716906943E-9</v>
      </c>
      <c r="R148" s="6">
        <f>'uns-conc'!P39</f>
        <v>7.0256937930722912E-10</v>
      </c>
      <c r="T148" s="6">
        <f>H148/G148</f>
        <v>0.90538564909845376</v>
      </c>
      <c r="V148" s="6">
        <f>P148/O148</f>
        <v>1.0388753137669899</v>
      </c>
      <c r="X148" s="6">
        <f>O148/G148</f>
        <v>7.3156149858971897</v>
      </c>
      <c r="Y148" s="6">
        <f>P148/H148</f>
        <v>8.3942260642635773</v>
      </c>
      <c r="AA148" s="6">
        <f t="shared" ref="AA148" si="25">R148/J148</f>
        <v>10.645076260547809</v>
      </c>
      <c r="AD148" s="6">
        <f>J148</f>
        <v>6.5999468872858413E-11</v>
      </c>
      <c r="AE148" s="6">
        <f>AE$4*G148</f>
        <v>6.7699149038556145E-11</v>
      </c>
      <c r="AH148" s="6">
        <f>R148</f>
        <v>7.0256937930722912E-10</v>
      </c>
      <c r="AI148" s="6">
        <f>AI$4*O148</f>
        <v>4.9526090923894868E-10</v>
      </c>
    </row>
    <row r="149" spans="1:36" x14ac:dyDescent="0.3">
      <c r="A149" t="s">
        <v>17</v>
      </c>
      <c r="B149">
        <v>25</v>
      </c>
      <c r="C149">
        <v>53</v>
      </c>
      <c r="D149" s="5">
        <f t="shared" si="22"/>
        <v>32784200000</v>
      </c>
      <c r="E149" s="2">
        <v>118023120000000</v>
      </c>
      <c r="F149" s="2"/>
    </row>
    <row r="150" spans="1:36" s="6" customFormat="1" x14ac:dyDescent="0.3">
      <c r="A150" s="6" t="s">
        <v>57</v>
      </c>
      <c r="B150" s="6">
        <v>29</v>
      </c>
      <c r="C150" s="6">
        <v>62</v>
      </c>
      <c r="D150" s="7">
        <f t="shared" si="22"/>
        <v>0.161167</v>
      </c>
      <c r="E150" s="8">
        <v>580.20120000000009</v>
      </c>
      <c r="F150" s="8"/>
    </row>
    <row r="151" spans="1:36" s="6" customFormat="1" x14ac:dyDescent="0.3">
      <c r="A151" s="6" t="s">
        <v>16</v>
      </c>
      <c r="B151" s="6">
        <v>7</v>
      </c>
      <c r="C151" s="6">
        <v>13</v>
      </c>
      <c r="D151" s="7">
        <f t="shared" si="22"/>
        <v>0.16608400000000001</v>
      </c>
      <c r="E151" s="8">
        <v>597.90240000000006</v>
      </c>
      <c r="F151" s="8"/>
      <c r="I151" s="6">
        <f>'shi-mg'!P10</f>
        <v>8.3415471149679544E-12</v>
      </c>
      <c r="J151" s="6">
        <f>'shi-conc'!P40</f>
        <v>3.4216763262536384E-11</v>
      </c>
      <c r="O151" s="6">
        <f>'uns-ca'!P26</f>
        <v>1.2355563427492854E-11</v>
      </c>
      <c r="P151" s="6">
        <f>'uns-ca20'!P25</f>
        <v>2.4513277468837234E-11</v>
      </c>
      <c r="Q151" s="6">
        <f>'uns-mg'!P10</f>
        <v>1.6767237363413521E-10</v>
      </c>
      <c r="V151" s="6">
        <f>P151/O151</f>
        <v>1.9839870203160277</v>
      </c>
      <c r="Z151" s="6">
        <f t="shared" ref="X151:Z152" si="26">Q151/I151</f>
        <v>20.100872334973243</v>
      </c>
      <c r="AA151" s="6">
        <f t="shared" ref="AA151:AA152" si="27">R151/J151</f>
        <v>0</v>
      </c>
      <c r="AD151" s="6">
        <f>J151</f>
        <v>3.4216763262536384E-11</v>
      </c>
      <c r="AF151" s="6">
        <f>AF$4*I151</f>
        <v>1.2646861754951417E-12</v>
      </c>
      <c r="AH151" s="6">
        <f>R151</f>
        <v>0</v>
      </c>
      <c r="AI151" s="6">
        <f>AI$4*O151</f>
        <v>1.8732628422327878E-12</v>
      </c>
      <c r="AJ151" s="6">
        <f>AJ$4*Q151</f>
        <v>2.5421295357433408E-11</v>
      </c>
    </row>
    <row r="152" spans="1:36" x14ac:dyDescent="0.3">
      <c r="A152" t="s">
        <v>12</v>
      </c>
      <c r="B152">
        <v>20</v>
      </c>
      <c r="C152">
        <v>41</v>
      </c>
      <c r="D152" s="5">
        <f t="shared" si="22"/>
        <v>894114000</v>
      </c>
      <c r="E152" s="2">
        <v>3218810400000</v>
      </c>
      <c r="F152" s="2"/>
      <c r="G152">
        <f>'shi-ca'!P24</f>
        <v>2.7484230134725358E-18</v>
      </c>
      <c r="H152">
        <f>'shi-ca20'!P22</f>
        <v>2.2902404873140853E-18</v>
      </c>
      <c r="J152">
        <f>'shi-conc'!P44</f>
        <v>3.993830382535991E-19</v>
      </c>
      <c r="O152">
        <f>'uns-ca'!P24</f>
        <v>7.4570175242816467E-18</v>
      </c>
      <c r="P152">
        <f>'uns-ca20'!P23</f>
        <v>7.2325218422351351E-18</v>
      </c>
      <c r="R152">
        <f>'uns-conc'!P41</f>
        <v>1.3084471100057077E-18</v>
      </c>
      <c r="T152">
        <f>H152/G152</f>
        <v>0.83329257399152945</v>
      </c>
      <c r="V152">
        <f>P152/O152</f>
        <v>0.96989470906894004</v>
      </c>
      <c r="X152">
        <f t="shared" si="26"/>
        <v>2.7131986188908988</v>
      </c>
      <c r="Y152">
        <f t="shared" si="26"/>
        <v>3.1579748425097427</v>
      </c>
      <c r="AA152">
        <f t="shared" si="27"/>
        <v>3.2761709553996474</v>
      </c>
      <c r="AD152">
        <f>J152</f>
        <v>3.993830382535991E-19</v>
      </c>
      <c r="AE152">
        <f>AE$4*G152</f>
        <v>4.1669639236519097E-19</v>
      </c>
      <c r="AH152">
        <f>R152</f>
        <v>1.3084471100057077E-18</v>
      </c>
      <c r="AI152">
        <f>AI$4*O152</f>
        <v>1.1305800762620563E-18</v>
      </c>
    </row>
    <row r="153" spans="1:36" s="6" customFormat="1" x14ac:dyDescent="0.3">
      <c r="A153" s="6" t="s">
        <v>39</v>
      </c>
      <c r="B153" s="6">
        <v>42</v>
      </c>
      <c r="C153" s="6">
        <v>88</v>
      </c>
      <c r="D153" s="7">
        <f t="shared" si="22"/>
        <v>0.13333300000000003</v>
      </c>
      <c r="E153" s="8">
        <v>479.99880000000007</v>
      </c>
      <c r="F153" s="8"/>
    </row>
    <row r="154" spans="1:36" s="6" customFormat="1" x14ac:dyDescent="0.3">
      <c r="A154" s="6" t="s">
        <v>15</v>
      </c>
      <c r="B154" s="6">
        <v>13</v>
      </c>
      <c r="C154" s="6">
        <v>29</v>
      </c>
      <c r="D154" s="7">
        <f t="shared" si="22"/>
        <v>0.109334</v>
      </c>
      <c r="E154" s="8">
        <v>393.60239999999999</v>
      </c>
      <c r="F154" s="8"/>
      <c r="G154" s="6">
        <f>'shi-ca'!P33</f>
        <v>4.5723161556824613E-12</v>
      </c>
      <c r="J154" s="6">
        <f>'shi-conc'!P52</f>
        <v>8.4644854806273075E-12</v>
      </c>
      <c r="O154" s="6">
        <f>'uns-ca'!P29</f>
        <v>8.1337216968307651E-11</v>
      </c>
      <c r="R154" s="6">
        <f>'uns-conc'!P45</f>
        <v>5.7311738490722303E-11</v>
      </c>
      <c r="X154" s="6">
        <f>O154/G154</f>
        <v>17.789062304281387</v>
      </c>
      <c r="AA154" s="6">
        <f t="shared" ref="AA154" si="28">R154/J154</f>
        <v>6.7708472797185184</v>
      </c>
      <c r="AD154" s="6">
        <f>J154</f>
        <v>8.4644854806273075E-12</v>
      </c>
      <c r="AE154" s="6">
        <f>AE$4*G154</f>
        <v>6.9322212682927647E-13</v>
      </c>
      <c r="AH154" s="6">
        <f>R154</f>
        <v>5.7311738490722303E-11</v>
      </c>
      <c r="AI154" s="6">
        <f>AI$4*O154</f>
        <v>1.2331771604872452E-11</v>
      </c>
    </row>
    <row r="155" spans="1:36" s="6" customFormat="1" x14ac:dyDescent="0.3">
      <c r="A155" s="6" t="s">
        <v>48</v>
      </c>
      <c r="B155" s="6">
        <v>39</v>
      </c>
      <c r="C155" s="6">
        <v>83</v>
      </c>
      <c r="D155" s="7">
        <f t="shared" si="22"/>
        <v>0.11800000000000001</v>
      </c>
      <c r="E155" s="8">
        <v>424.8</v>
      </c>
      <c r="F155" s="8"/>
    </row>
    <row r="156" spans="1:36" x14ac:dyDescent="0.3">
      <c r="A156" t="s">
        <v>8</v>
      </c>
      <c r="B156">
        <v>17</v>
      </c>
      <c r="C156">
        <v>36</v>
      </c>
      <c r="D156" s="5">
        <f t="shared" si="22"/>
        <v>2638520000</v>
      </c>
      <c r="E156" s="2">
        <v>9498672000000</v>
      </c>
      <c r="F156" s="2"/>
      <c r="G156">
        <f>'shi-ca'!P31</f>
        <v>2.290912205340023E-20</v>
      </c>
      <c r="H156">
        <f>'shi-ca20'!P27</f>
        <v>1.9481350918829628E-20</v>
      </c>
      <c r="J156">
        <f>'shi-conc'!P53</f>
        <v>3.1472894380361998E-21</v>
      </c>
      <c r="O156">
        <f>'uns-ca'!P28</f>
        <v>1.4353652899653194E-19</v>
      </c>
      <c r="P156">
        <f>'uns-ca20'!P30</f>
        <v>1.4393184265423563E-19</v>
      </c>
      <c r="T156">
        <f>H156/G156</f>
        <v>0.85037527293361104</v>
      </c>
      <c r="V156">
        <f>P156/O156</f>
        <v>1.0027540979321943</v>
      </c>
      <c r="X156" s="9">
        <f>O156/G156</f>
        <v>6.2654748908296938</v>
      </c>
      <c r="Y156" s="9">
        <f>P156/H156</f>
        <v>7.3881859247819834</v>
      </c>
      <c r="AD156">
        <f>J156</f>
        <v>3.1472894380361998E-21</v>
      </c>
      <c r="AE156">
        <f>AE$4*G156</f>
        <v>3.4733185048703584E-21</v>
      </c>
      <c r="AI156">
        <f>AI$4*O156</f>
        <v>2.1761989880119364E-20</v>
      </c>
    </row>
    <row r="157" spans="1:36" s="6" customFormat="1" x14ac:dyDescent="0.3">
      <c r="A157" s="6" t="s">
        <v>13</v>
      </c>
      <c r="B157" s="6">
        <v>6</v>
      </c>
      <c r="C157" s="6">
        <v>11</v>
      </c>
      <c r="D157" s="7">
        <f t="shared" si="22"/>
        <v>0.33983400000000002</v>
      </c>
      <c r="E157" s="6">
        <v>1223.4024000000002</v>
      </c>
      <c r="G157" s="6">
        <f>'shi-ca'!P26</f>
        <v>4.2649173225918351E-14</v>
      </c>
      <c r="I157" s="6">
        <f>'shi-mg'!P9</f>
        <v>1.3730195210139146E-12</v>
      </c>
      <c r="J157" s="6">
        <f>'shi-conc'!P22</f>
        <v>1.9207194998330466E-11</v>
      </c>
      <c r="O157" s="6">
        <f>'uns-ca'!P22</f>
        <v>2.0125723940853944E-12</v>
      </c>
      <c r="P157" s="6">
        <f>'uns-ca20'!P20</f>
        <v>5.9917843049694275E-12</v>
      </c>
      <c r="Q157" s="6">
        <f>'uns-mg'!P8</f>
        <v>6.0556247320875697E-11</v>
      </c>
      <c r="R157" s="6">
        <f>'uns-conc'!P18</f>
        <v>2.8861159640369492E-10</v>
      </c>
      <c r="V157" s="6">
        <f>P157/O157</f>
        <v>2.9771770310366255</v>
      </c>
      <c r="X157" s="6">
        <f>O157/G157</f>
        <v>47.189013100547818</v>
      </c>
      <c r="Z157" s="6">
        <f>Q157/I157</f>
        <v>44.104432889750591</v>
      </c>
      <c r="AA157" s="6">
        <f t="shared" ref="AA157" si="29">R157/J157</f>
        <v>15.026223060097101</v>
      </c>
      <c r="AD157" s="6">
        <f>J157</f>
        <v>1.9207194998330466E-11</v>
      </c>
      <c r="AE157" s="6">
        <f>AE$4*G157</f>
        <v>6.4661649729618154E-15</v>
      </c>
      <c r="AF157" s="6">
        <f>AF$4*I157</f>
        <v>2.081674757666258E-13</v>
      </c>
      <c r="AH157" s="6">
        <f>R157</f>
        <v>2.8861159640369492E-10</v>
      </c>
      <c r="AI157" s="6">
        <f>AI$4*O157</f>
        <v>3.0513194361939856E-13</v>
      </c>
      <c r="AJ157" s="6">
        <f>AJ$4*Q157</f>
        <v>9.18110846477793E-12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78E7B-2939-4D99-BB7D-5C2A4F115D3E}">
  <dimension ref="A1:G41"/>
  <sheetViews>
    <sheetView workbookViewId="0">
      <selection activeCell="B42" sqref="B42"/>
    </sheetView>
    <sheetView workbookViewId="1">
      <selection activeCell="C41" sqref="C41"/>
    </sheetView>
  </sheetViews>
  <sheetFormatPr defaultRowHeight="14.4" x14ac:dyDescent="0.3"/>
  <sheetData>
    <row r="1" spans="1:6" x14ac:dyDescent="0.3">
      <c r="A1" t="s">
        <v>87</v>
      </c>
    </row>
    <row r="3" spans="1:6" x14ac:dyDescent="0.3">
      <c r="A3" t="s">
        <v>88</v>
      </c>
      <c r="B3">
        <v>2.35</v>
      </c>
      <c r="C3" t="s">
        <v>89</v>
      </c>
    </row>
    <row r="5" spans="1:6" x14ac:dyDescent="0.3">
      <c r="A5" t="s">
        <v>34</v>
      </c>
      <c r="B5" t="s">
        <v>90</v>
      </c>
    </row>
    <row r="6" spans="1:6" x14ac:dyDescent="0.3">
      <c r="A6" t="s">
        <v>7</v>
      </c>
      <c r="B6">
        <v>6.0000000000000001E-3</v>
      </c>
    </row>
    <row r="7" spans="1:6" x14ac:dyDescent="0.3">
      <c r="A7" t="s">
        <v>13</v>
      </c>
      <c r="B7">
        <v>0.03</v>
      </c>
    </row>
    <row r="8" spans="1:6" x14ac:dyDescent="0.3">
      <c r="A8" t="s">
        <v>91</v>
      </c>
      <c r="B8">
        <v>0.5</v>
      </c>
    </row>
    <row r="9" spans="1:6" x14ac:dyDescent="0.3">
      <c r="A9" t="s">
        <v>5</v>
      </c>
      <c r="B9">
        <v>0.01</v>
      </c>
    </row>
    <row r="10" spans="1:6" x14ac:dyDescent="0.3">
      <c r="A10" t="s">
        <v>15</v>
      </c>
      <c r="B10">
        <v>0.03</v>
      </c>
    </row>
    <row r="11" spans="1:6" x14ac:dyDescent="0.3">
      <c r="A11" t="s">
        <v>4</v>
      </c>
      <c r="B11">
        <v>0.2</v>
      </c>
    </row>
    <row r="12" spans="1:6" x14ac:dyDescent="0.3">
      <c r="A12" t="s">
        <v>2</v>
      </c>
      <c r="B12">
        <v>0.01</v>
      </c>
    </row>
    <row r="13" spans="1:6" x14ac:dyDescent="0.3">
      <c r="A13" t="s">
        <v>12</v>
      </c>
      <c r="B13">
        <v>0.2</v>
      </c>
    </row>
    <row r="14" spans="1:6" x14ac:dyDescent="0.3">
      <c r="A14" t="s">
        <v>19</v>
      </c>
      <c r="B14">
        <v>1.4E-2</v>
      </c>
    </row>
    <row r="16" spans="1:6" x14ac:dyDescent="0.3">
      <c r="A16" t="s">
        <v>98</v>
      </c>
      <c r="D16" t="s">
        <v>99</v>
      </c>
      <c r="F16" t="s">
        <v>100</v>
      </c>
    </row>
    <row r="18" spans="1:7" x14ac:dyDescent="0.3">
      <c r="A18" t="s">
        <v>92</v>
      </c>
      <c r="D18">
        <v>24.305</v>
      </c>
      <c r="F18">
        <v>40.078000000000003</v>
      </c>
    </row>
    <row r="19" spans="1:7" x14ac:dyDescent="0.3">
      <c r="A19" t="s">
        <v>88</v>
      </c>
      <c r="D19">
        <v>1.738</v>
      </c>
      <c r="F19">
        <v>1.55</v>
      </c>
      <c r="G19" t="s">
        <v>89</v>
      </c>
    </row>
    <row r="20" spans="1:7" x14ac:dyDescent="0.3">
      <c r="A20" t="s">
        <v>93</v>
      </c>
      <c r="D20" s="20" t="s">
        <v>94</v>
      </c>
      <c r="E20" s="20"/>
      <c r="F20" s="20"/>
    </row>
    <row r="21" spans="1:7" x14ac:dyDescent="0.3">
      <c r="A21" t="s">
        <v>95</v>
      </c>
      <c r="D21">
        <v>0.78990000000000005</v>
      </c>
      <c r="E21" t="s">
        <v>104</v>
      </c>
      <c r="F21">
        <v>0.96933000000000002</v>
      </c>
    </row>
    <row r="22" spans="1:7" x14ac:dyDescent="0.3">
      <c r="A22" t="s">
        <v>96</v>
      </c>
      <c r="D22">
        <v>0.1</v>
      </c>
      <c r="E22" t="s">
        <v>101</v>
      </c>
      <c r="F22">
        <v>6.4599999999999996E-3</v>
      </c>
    </row>
    <row r="23" spans="1:7" ht="14.4" customHeight="1" x14ac:dyDescent="0.3">
      <c r="A23" t="s">
        <v>97</v>
      </c>
      <c r="D23">
        <v>0.1101</v>
      </c>
      <c r="E23" t="s">
        <v>102</v>
      </c>
      <c r="F23">
        <v>1.3500000000000001E-3</v>
      </c>
    </row>
    <row r="24" spans="1:7" x14ac:dyDescent="0.3">
      <c r="E24" t="s">
        <v>103</v>
      </c>
      <c r="F24">
        <v>2.0820000000000002E-2</v>
      </c>
    </row>
    <row r="25" spans="1:7" x14ac:dyDescent="0.3">
      <c r="E25" t="s">
        <v>105</v>
      </c>
      <c r="F25" s="4">
        <v>1.8699999999999999E-3</v>
      </c>
    </row>
    <row r="28" spans="1:7" x14ac:dyDescent="0.3">
      <c r="A28" t="s">
        <v>106</v>
      </c>
      <c r="E28" t="s">
        <v>107</v>
      </c>
    </row>
    <row r="29" spans="1:7" x14ac:dyDescent="0.3">
      <c r="A29" t="s">
        <v>12</v>
      </c>
      <c r="B29">
        <f>B3*B13</f>
        <v>0.47000000000000003</v>
      </c>
      <c r="C29" t="s">
        <v>89</v>
      </c>
      <c r="E29">
        <f>B29/F19</f>
        <v>0.3032258064516129</v>
      </c>
    </row>
    <row r="31" spans="1:7" x14ac:dyDescent="0.3">
      <c r="A31" t="s">
        <v>108</v>
      </c>
    </row>
    <row r="32" spans="1:7" x14ac:dyDescent="0.3">
      <c r="B32" t="s">
        <v>113</v>
      </c>
      <c r="E32" t="s">
        <v>115</v>
      </c>
    </row>
    <row r="33" spans="1:5" x14ac:dyDescent="0.3">
      <c r="B33" t="s">
        <v>114</v>
      </c>
      <c r="E33" t="s">
        <v>116</v>
      </c>
    </row>
    <row r="34" spans="1:5" x14ac:dyDescent="0.3">
      <c r="A34" t="s">
        <v>12</v>
      </c>
      <c r="B34">
        <f>B29/2</f>
        <v>0.23500000000000001</v>
      </c>
      <c r="E34">
        <f>B34/F19</f>
        <v>0.15161290322580645</v>
      </c>
    </row>
    <row r="35" spans="1:5" x14ac:dyDescent="0.3">
      <c r="A35" t="s">
        <v>11</v>
      </c>
      <c r="B35">
        <f>B34*D19/F19</f>
        <v>0.26350322580645164</v>
      </c>
      <c r="E35">
        <f>B35/D19</f>
        <v>0.15161290322580648</v>
      </c>
    </row>
    <row r="37" spans="1:5" x14ac:dyDescent="0.3">
      <c r="A37" t="s">
        <v>144</v>
      </c>
    </row>
    <row r="38" spans="1:5" x14ac:dyDescent="0.3">
      <c r="A38" t="s">
        <v>34</v>
      </c>
      <c r="B38" t="s">
        <v>90</v>
      </c>
      <c r="C38" t="s">
        <v>145</v>
      </c>
    </row>
    <row r="39" spans="1:5" x14ac:dyDescent="0.3">
      <c r="A39" t="s">
        <v>12</v>
      </c>
      <c r="B39">
        <v>0.40043099999999998</v>
      </c>
      <c r="C39">
        <v>0.2</v>
      </c>
    </row>
    <row r="40" spans="1:5" x14ac:dyDescent="0.3">
      <c r="A40" t="s">
        <v>146</v>
      </c>
      <c r="B40">
        <v>0.120005</v>
      </c>
      <c r="C40">
        <v>0.2</v>
      </c>
    </row>
    <row r="41" spans="1:5" x14ac:dyDescent="0.3">
      <c r="A41" t="s">
        <v>91</v>
      </c>
      <c r="B41">
        <v>0.47956399999999999</v>
      </c>
      <c r="C41">
        <v>0.6</v>
      </c>
    </row>
  </sheetData>
  <mergeCells count="1">
    <mergeCell ref="D20:F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3258-BF2A-424D-B59D-108A57B61F27}">
  <dimension ref="A1:O34"/>
  <sheetViews>
    <sheetView workbookViewId="0"/>
    <sheetView workbookViewId="1">
      <selection activeCell="M34" sqref="M34"/>
    </sheetView>
  </sheetViews>
  <sheetFormatPr defaultRowHeight="14.4" x14ac:dyDescent="0.3"/>
  <cols>
    <col min="4" max="4" width="11.77734375" customWidth="1"/>
    <col min="5" max="5" width="10.21875" customWidth="1"/>
  </cols>
  <sheetData>
    <row r="1" spans="1:15" x14ac:dyDescent="0.3">
      <c r="F1" s="2" t="s">
        <v>79</v>
      </c>
      <c r="G1" t="s">
        <v>80</v>
      </c>
      <c r="H1" t="s">
        <v>80</v>
      </c>
      <c r="I1" t="s">
        <v>83</v>
      </c>
      <c r="J1" t="s">
        <v>80</v>
      </c>
      <c r="K1" t="s">
        <v>80</v>
      </c>
      <c r="L1" t="s">
        <v>84</v>
      </c>
      <c r="M1" t="s">
        <v>84</v>
      </c>
      <c r="N1" t="s">
        <v>12</v>
      </c>
      <c r="O1" t="s">
        <v>81</v>
      </c>
    </row>
    <row r="2" spans="1:15" x14ac:dyDescent="0.3">
      <c r="F2" s="2"/>
      <c r="G2" t="s">
        <v>12</v>
      </c>
      <c r="H2" t="s">
        <v>81</v>
      </c>
      <c r="J2" t="s">
        <v>12</v>
      </c>
      <c r="K2" t="s">
        <v>81</v>
      </c>
      <c r="L2" t="s">
        <v>79</v>
      </c>
      <c r="M2" t="s">
        <v>86</v>
      </c>
      <c r="N2" t="s">
        <v>85</v>
      </c>
      <c r="O2" t="s">
        <v>85</v>
      </c>
    </row>
    <row r="3" spans="1:15" x14ac:dyDescent="0.3">
      <c r="A3" t="s">
        <v>34</v>
      </c>
      <c r="B3" t="s">
        <v>35</v>
      </c>
      <c r="C3" t="s">
        <v>36</v>
      </c>
      <c r="D3" s="5" t="s">
        <v>132</v>
      </c>
      <c r="E3" s="2" t="s">
        <v>37</v>
      </c>
    </row>
    <row r="4" spans="1:15" x14ac:dyDescent="0.3">
      <c r="D4" s="5" t="s">
        <v>30</v>
      </c>
      <c r="E4" s="2" t="s">
        <v>38</v>
      </c>
      <c r="G4" t="s">
        <v>78</v>
      </c>
      <c r="H4" t="s">
        <v>78</v>
      </c>
      <c r="J4" t="s">
        <v>78</v>
      </c>
      <c r="K4" t="s">
        <v>78</v>
      </c>
    </row>
    <row r="6" spans="1:15" x14ac:dyDescent="0.3">
      <c r="A6" t="s">
        <v>9</v>
      </c>
      <c r="B6">
        <v>21</v>
      </c>
      <c r="C6">
        <v>44</v>
      </c>
      <c r="D6" s="5">
        <f t="shared" ref="D6:D8" si="0">E6/60/60</f>
        <v>3.97</v>
      </c>
      <c r="E6" s="2">
        <v>14292.000000000002</v>
      </c>
      <c r="G6">
        <v>3.0844210332620756E-14</v>
      </c>
      <c r="H6">
        <v>8.0628825116178757E-15</v>
      </c>
      <c r="J6">
        <v>4.6653978510537042E-13</v>
      </c>
      <c r="K6">
        <v>3.6589380897633807E-13</v>
      </c>
      <c r="L6">
        <v>0.2614066764773223</v>
      </c>
      <c r="M6">
        <v>0.78427139690498004</v>
      </c>
      <c r="N6">
        <v>15.12568420699554</v>
      </c>
      <c r="O6">
        <v>45.380024879330513</v>
      </c>
    </row>
    <row r="7" spans="1:15" x14ac:dyDescent="0.3">
      <c r="A7" t="s">
        <v>9</v>
      </c>
      <c r="B7">
        <v>21</v>
      </c>
      <c r="C7">
        <v>43</v>
      </c>
      <c r="D7" s="5">
        <f t="shared" si="0"/>
        <v>3.8910100000000001</v>
      </c>
      <c r="E7" s="2">
        <v>14007.636</v>
      </c>
      <c r="G7">
        <v>1.1200575466648783E-14</v>
      </c>
      <c r="H7">
        <v>1.4848248544452976E-14</v>
      </c>
      <c r="J7">
        <v>2.2280053907730474E-13</v>
      </c>
      <c r="K7">
        <v>5.59414658036428E-13</v>
      </c>
      <c r="L7">
        <v>1.3256683630823818</v>
      </c>
      <c r="M7">
        <v>2.5108317078278199</v>
      </c>
      <c r="N7">
        <v>19.891883210887087</v>
      </c>
      <c r="O7">
        <v>37.675464305546981</v>
      </c>
    </row>
    <row r="8" spans="1:15" x14ac:dyDescent="0.3">
      <c r="A8" t="s">
        <v>2</v>
      </c>
      <c r="B8">
        <v>19</v>
      </c>
      <c r="C8">
        <v>42</v>
      </c>
      <c r="D8" s="5">
        <f t="shared" si="0"/>
        <v>12.359999999999998</v>
      </c>
      <c r="E8" s="2">
        <v>44495.999999999993</v>
      </c>
      <c r="G8">
        <v>1.6172418922229948E-13</v>
      </c>
      <c r="H8">
        <v>1.6163451935824629E-13</v>
      </c>
      <c r="J8">
        <v>1.0655815915774306E-12</v>
      </c>
      <c r="K8">
        <v>8.0366792173092503E-13</v>
      </c>
      <c r="L8">
        <v>0.99944553832989125</v>
      </c>
      <c r="M8">
        <v>0.75420589852834974</v>
      </c>
      <c r="N8">
        <v>6.5888819520543436</v>
      </c>
      <c r="O8">
        <v>4.9721304887211479</v>
      </c>
    </row>
    <row r="9" spans="1:15" x14ac:dyDescent="0.3">
      <c r="A9" t="s">
        <v>4</v>
      </c>
      <c r="B9">
        <v>14</v>
      </c>
      <c r="C9">
        <v>31</v>
      </c>
      <c r="D9" s="5">
        <f t="shared" ref="D9:D18" si="1">E9/60/60</f>
        <v>2.6216599999999999</v>
      </c>
      <c r="E9" s="2">
        <v>9437.9760000000006</v>
      </c>
      <c r="G9">
        <v>3.6962281036535708E-13</v>
      </c>
      <c r="H9">
        <v>3.002036945637167E-13</v>
      </c>
      <c r="J9">
        <v>2.6087974582738237E-12</v>
      </c>
      <c r="K9">
        <v>3.6248782167165075E-12</v>
      </c>
      <c r="L9">
        <v>0.81218930797852429</v>
      </c>
      <c r="M9">
        <v>1.3894824242564998</v>
      </c>
      <c r="N9">
        <v>7.057999087489037</v>
      </c>
      <c r="O9">
        <v>12.074728866959848</v>
      </c>
    </row>
    <row r="10" spans="1:15" x14ac:dyDescent="0.3">
      <c r="A10" t="s">
        <v>2</v>
      </c>
      <c r="B10">
        <v>19</v>
      </c>
      <c r="C10">
        <v>43</v>
      </c>
      <c r="D10" s="5">
        <f t="shared" si="1"/>
        <v>22.3</v>
      </c>
      <c r="E10" s="2">
        <v>80280</v>
      </c>
      <c r="G10">
        <v>1.1241713075880373E-13</v>
      </c>
      <c r="H10">
        <v>9.5818883065116449E-14</v>
      </c>
      <c r="J10">
        <v>5.5215566686414722E-13</v>
      </c>
      <c r="K10">
        <v>7.0001289305629861E-13</v>
      </c>
      <c r="L10">
        <v>0.85235126015358276</v>
      </c>
      <c r="M10">
        <v>1.2677817779755403</v>
      </c>
      <c r="N10">
        <v>4.9116683830760932</v>
      </c>
      <c r="O10">
        <v>7.3055839377775351</v>
      </c>
    </row>
    <row r="11" spans="1:15" x14ac:dyDescent="0.3">
      <c r="A11" t="s">
        <v>0</v>
      </c>
      <c r="B11">
        <v>18</v>
      </c>
      <c r="C11">
        <v>37</v>
      </c>
      <c r="D11" s="5">
        <f t="shared" si="1"/>
        <v>840.95500000000004</v>
      </c>
      <c r="E11" s="2">
        <v>3027438</v>
      </c>
      <c r="G11">
        <v>1.3720093077837646E-13</v>
      </c>
      <c r="H11">
        <v>1.1466038566206795E-13</v>
      </c>
      <c r="J11">
        <v>8.9834586674237605E-13</v>
      </c>
      <c r="K11">
        <v>9.1207839167328287E-13</v>
      </c>
      <c r="L11">
        <v>0.8357114271132845</v>
      </c>
      <c r="M11">
        <v>1.0152864564076021</v>
      </c>
      <c r="N11">
        <v>6.5476659789829919</v>
      </c>
      <c r="O11">
        <v>7.9546077436142575</v>
      </c>
    </row>
    <row r="12" spans="1:15" x14ac:dyDescent="0.3">
      <c r="A12" t="s">
        <v>7</v>
      </c>
      <c r="B12">
        <v>1</v>
      </c>
      <c r="C12">
        <v>3</v>
      </c>
      <c r="D12" s="5">
        <f t="shared" si="1"/>
        <v>107995</v>
      </c>
      <c r="E12" s="2">
        <v>388782000</v>
      </c>
      <c r="G12">
        <v>2.5326311971108707E-16</v>
      </c>
      <c r="H12">
        <v>1.9832165542505392E-16</v>
      </c>
      <c r="J12">
        <v>2.7152210464819121E-15</v>
      </c>
      <c r="K12">
        <v>2.8407182743403333E-15</v>
      </c>
      <c r="L12">
        <v>0.78306567356230827</v>
      </c>
      <c r="M12">
        <v>1.04621989359615</v>
      </c>
      <c r="N12">
        <v>10.720949223003069</v>
      </c>
      <c r="O12">
        <v>14.323792670305968</v>
      </c>
    </row>
    <row r="13" spans="1:15" x14ac:dyDescent="0.3">
      <c r="A13" t="s">
        <v>1</v>
      </c>
      <c r="B13">
        <v>15</v>
      </c>
      <c r="C13">
        <v>32</v>
      </c>
      <c r="D13" s="5">
        <f t="shared" si="1"/>
        <v>342.28899999999999</v>
      </c>
      <c r="E13" s="2">
        <v>1232240.3999999999</v>
      </c>
      <c r="G13">
        <v>3.0050441977604994E-14</v>
      </c>
      <c r="H13">
        <v>2.6001460259907721E-14</v>
      </c>
      <c r="J13">
        <v>3.2789972956300345E-13</v>
      </c>
      <c r="K13">
        <v>3.2264493576324166E-13</v>
      </c>
      <c r="L13">
        <v>0.86526049364882007</v>
      </c>
      <c r="M13">
        <v>0.98397438812540372</v>
      </c>
      <c r="N13">
        <v>10.911644155096614</v>
      </c>
      <c r="O13">
        <v>12.408723684674575</v>
      </c>
    </row>
    <row r="14" spans="1:15" x14ac:dyDescent="0.3">
      <c r="A14" t="s">
        <v>5</v>
      </c>
      <c r="B14">
        <v>11</v>
      </c>
      <c r="C14">
        <v>24</v>
      </c>
      <c r="D14" s="5">
        <f t="shared" si="1"/>
        <v>14.958999999999998</v>
      </c>
      <c r="E14" s="2">
        <v>53852.399999999994</v>
      </c>
      <c r="G14">
        <v>1.356221550636118E-14</v>
      </c>
      <c r="H14">
        <v>8.721505392512511E-15</v>
      </c>
      <c r="J14">
        <v>3.2007993445771973E-13</v>
      </c>
      <c r="K14">
        <v>4.5372698823947736E-13</v>
      </c>
      <c r="L14">
        <v>0.64307379486941518</v>
      </c>
      <c r="M14">
        <v>1.4175427429032152</v>
      </c>
      <c r="N14">
        <v>23.600858894152687</v>
      </c>
      <c r="O14">
        <v>52.023930252798557</v>
      </c>
    </row>
    <row r="15" spans="1:15" x14ac:dyDescent="0.3">
      <c r="A15" t="s">
        <v>1</v>
      </c>
      <c r="B15">
        <v>15</v>
      </c>
      <c r="C15">
        <v>33</v>
      </c>
      <c r="D15" s="5">
        <f t="shared" si="1"/>
        <v>608.16</v>
      </c>
      <c r="E15" s="2">
        <v>2189376</v>
      </c>
      <c r="G15">
        <v>4.8341453638487426E-15</v>
      </c>
      <c r="H15">
        <v>4.4936691991044138E-15</v>
      </c>
      <c r="J15">
        <v>6.1930806685191255E-14</v>
      </c>
      <c r="K15">
        <v>6.3602402700681905E-14</v>
      </c>
      <c r="L15">
        <v>0.92956848850874108</v>
      </c>
      <c r="M15">
        <v>1.0269913489741505</v>
      </c>
      <c r="N15">
        <v>12.811117999952852</v>
      </c>
      <c r="O15">
        <v>14.153779435601944</v>
      </c>
    </row>
    <row r="16" spans="1:15" x14ac:dyDescent="0.3">
      <c r="A16" s="6" t="s">
        <v>0</v>
      </c>
      <c r="B16" s="6">
        <v>18</v>
      </c>
      <c r="C16" s="6">
        <v>41</v>
      </c>
      <c r="D16" s="7">
        <f t="shared" si="1"/>
        <v>1.82683</v>
      </c>
      <c r="E16" s="8">
        <v>6576.5879999999997</v>
      </c>
      <c r="G16" s="6">
        <v>2.1997316480702592E-13</v>
      </c>
      <c r="H16" s="6">
        <v>1.6909226311102791E-13</v>
      </c>
      <c r="J16">
        <v>1.4981226246287017E-12</v>
      </c>
      <c r="K16">
        <v>1.114595274138922E-12</v>
      </c>
      <c r="L16">
        <v>0.76869495994825598</v>
      </c>
      <c r="M16">
        <v>0.74399468762790089</v>
      </c>
      <c r="N16">
        <v>6.8104790233979111</v>
      </c>
      <c r="O16">
        <v>6.5916396979503782</v>
      </c>
    </row>
    <row r="17" spans="1:15" x14ac:dyDescent="0.3">
      <c r="A17" s="6" t="s">
        <v>10</v>
      </c>
      <c r="B17" s="6">
        <v>9</v>
      </c>
      <c r="C17" s="6">
        <v>18</v>
      </c>
      <c r="D17" s="7">
        <f t="shared" si="1"/>
        <v>1.8294999999999999</v>
      </c>
      <c r="E17" s="8">
        <v>6586.2</v>
      </c>
      <c r="G17">
        <v>3.1700812303970131E-14</v>
      </c>
      <c r="H17">
        <v>3.961075514245929E-14</v>
      </c>
      <c r="J17">
        <v>7.1049118652407011E-12</v>
      </c>
      <c r="K17">
        <v>5.9353205818544177E-12</v>
      </c>
      <c r="L17">
        <v>1.2495186168304759</v>
      </c>
      <c r="M17">
        <v>0.83538271753823368</v>
      </c>
      <c r="N17">
        <v>224.12396872085515</v>
      </c>
      <c r="O17">
        <v>149.84113684548944</v>
      </c>
    </row>
    <row r="18" spans="1:15" x14ac:dyDescent="0.3">
      <c r="A18" t="s">
        <v>3</v>
      </c>
      <c r="B18">
        <v>16</v>
      </c>
      <c r="C18">
        <v>35</v>
      </c>
      <c r="D18" s="5">
        <f t="shared" si="1"/>
        <v>2100.2399999999998</v>
      </c>
      <c r="E18" s="2">
        <v>7560864</v>
      </c>
      <c r="G18">
        <v>3.1112601834395061E-15</v>
      </c>
      <c r="H18">
        <v>2.8796593974296143E-15</v>
      </c>
      <c r="J18">
        <v>2.3455664398142696E-14</v>
      </c>
      <c r="K18">
        <v>2.109818314438847E-14</v>
      </c>
      <c r="L18">
        <v>0.92556045706410306</v>
      </c>
      <c r="M18">
        <v>0.89949202829057784</v>
      </c>
      <c r="N18">
        <v>7.5389594618256579</v>
      </c>
      <c r="O18">
        <v>7.3266245178928875</v>
      </c>
    </row>
    <row r="19" spans="1:15" x14ac:dyDescent="0.3">
      <c r="A19" t="s">
        <v>6</v>
      </c>
      <c r="B19">
        <v>4</v>
      </c>
      <c r="C19">
        <v>7</v>
      </c>
      <c r="D19" s="5">
        <f t="shared" ref="D19:D34" si="2">E19/60/60</f>
        <v>1277.27</v>
      </c>
      <c r="E19" s="2">
        <v>4598172</v>
      </c>
      <c r="G19">
        <v>3.4042048592661705E-16</v>
      </c>
      <c r="H19">
        <v>2.0424283963221613E-16</v>
      </c>
      <c r="J19">
        <v>9.6400876172998747E-15</v>
      </c>
      <c r="K19">
        <v>1.3284659932499119E-14</v>
      </c>
      <c r="L19">
        <v>0.59997223456241666</v>
      </c>
      <c r="M19">
        <v>1.3780642313518792</v>
      </c>
      <c r="N19">
        <v>28.318177124563373</v>
      </c>
      <c r="O19">
        <v>65.043454920725992</v>
      </c>
    </row>
    <row r="20" spans="1:15" x14ac:dyDescent="0.3">
      <c r="A20" s="6" t="s">
        <v>8</v>
      </c>
      <c r="B20" s="6">
        <v>17</v>
      </c>
      <c r="C20" s="6">
        <v>38</v>
      </c>
      <c r="D20" s="7">
        <f t="shared" si="2"/>
        <v>0.620668</v>
      </c>
      <c r="E20" s="8">
        <v>2234.4047999999998</v>
      </c>
      <c r="G20">
        <v>1.8869303188614395E-12</v>
      </c>
      <c r="H20">
        <v>1.481449242906638E-12</v>
      </c>
      <c r="J20">
        <v>9.9191080239921848E-12</v>
      </c>
      <c r="K20">
        <v>7.6556879706353077E-12</v>
      </c>
      <c r="L20">
        <v>0.78511073148717758</v>
      </c>
      <c r="M20">
        <v>0.77181213795815595</v>
      </c>
      <c r="N20">
        <v>5.2567431477688613</v>
      </c>
      <c r="O20">
        <v>5.1677018347349311</v>
      </c>
    </row>
    <row r="21" spans="1:15" x14ac:dyDescent="0.3">
      <c r="A21" t="s">
        <v>5</v>
      </c>
      <c r="B21">
        <v>11</v>
      </c>
      <c r="C21">
        <v>22</v>
      </c>
      <c r="D21" s="5">
        <f t="shared" si="2"/>
        <v>22807.7</v>
      </c>
      <c r="E21" s="2">
        <v>82107720</v>
      </c>
      <c r="G21">
        <v>1.7158211618121226E-17</v>
      </c>
      <c r="H21">
        <v>1.398088442884239E-17</v>
      </c>
      <c r="J21">
        <v>8.6983452424051899E-16</v>
      </c>
      <c r="K21">
        <v>1.139493633024246E-15</v>
      </c>
      <c r="L21">
        <v>0.81482177397071043</v>
      </c>
      <c r="M21">
        <v>1.3100119635044094</v>
      </c>
      <c r="N21">
        <v>50.694940918077059</v>
      </c>
      <c r="O21">
        <v>81.503687325637628</v>
      </c>
    </row>
    <row r="22" spans="1:15" x14ac:dyDescent="0.3">
      <c r="A22" s="6" t="s">
        <v>8</v>
      </c>
      <c r="B22" s="6">
        <v>17</v>
      </c>
      <c r="C22" s="6">
        <v>39</v>
      </c>
      <c r="D22" s="7">
        <f t="shared" si="2"/>
        <v>0.92666700000000002</v>
      </c>
      <c r="E22" s="8">
        <v>3336.0012000000002</v>
      </c>
      <c r="G22">
        <v>7.5920797756326585E-14</v>
      </c>
      <c r="H22">
        <v>7.8203698034847319E-14</v>
      </c>
      <c r="J22" s="6">
        <v>7.3806866361362052E-13</v>
      </c>
      <c r="K22" s="6"/>
      <c r="L22">
        <v>1.0300694980293525</v>
      </c>
      <c r="N22">
        <v>9.72156096123366</v>
      </c>
    </row>
    <row r="23" spans="1:15" x14ac:dyDescent="0.3">
      <c r="A23" s="6" t="s">
        <v>2</v>
      </c>
      <c r="B23" s="6">
        <v>19</v>
      </c>
      <c r="C23" s="6">
        <v>44</v>
      </c>
      <c r="D23" s="7">
        <f t="shared" si="2"/>
        <v>0.36883300000000002</v>
      </c>
      <c r="E23" s="8">
        <v>1327.7988</v>
      </c>
      <c r="G23">
        <v>5.5850158307303942E-13</v>
      </c>
      <c r="H23">
        <v>5.0116240772220855E-13</v>
      </c>
      <c r="J23">
        <v>8.1622353756871265E-12</v>
      </c>
      <c r="K23">
        <v>9.3752891260424443E-12</v>
      </c>
      <c r="L23">
        <v>0.89733390721055095</v>
      </c>
      <c r="M23">
        <v>1.1486178350073859</v>
      </c>
      <c r="N23">
        <v>14.614525048928448</v>
      </c>
      <c r="O23">
        <v>18.707087725620301</v>
      </c>
    </row>
    <row r="24" spans="1:15" x14ac:dyDescent="0.3">
      <c r="A24" t="s">
        <v>11</v>
      </c>
      <c r="B24">
        <v>12</v>
      </c>
      <c r="C24">
        <v>28</v>
      </c>
      <c r="D24" s="5">
        <f t="shared" si="2"/>
        <v>20.914999999999999</v>
      </c>
      <c r="E24" s="2">
        <v>75293.999999999985</v>
      </c>
      <c r="G24">
        <v>6.9298435156900221E-16</v>
      </c>
    </row>
    <row r="25" spans="1:15" x14ac:dyDescent="0.3">
      <c r="A25" t="s">
        <v>3</v>
      </c>
      <c r="B25">
        <v>16</v>
      </c>
      <c r="C25">
        <v>38</v>
      </c>
      <c r="D25" s="5">
        <f t="shared" si="2"/>
        <v>2.8383400000000001</v>
      </c>
      <c r="E25" s="2">
        <v>10218.023999999999</v>
      </c>
      <c r="G25">
        <v>1.0212833826330758E-14</v>
      </c>
    </row>
    <row r="26" spans="1:15" x14ac:dyDescent="0.3">
      <c r="A26" t="s">
        <v>0</v>
      </c>
      <c r="B26">
        <v>18</v>
      </c>
      <c r="C26">
        <v>39</v>
      </c>
      <c r="D26" s="1">
        <f t="shared" si="2"/>
        <v>2358000</v>
      </c>
      <c r="E26" s="2">
        <v>8488800000</v>
      </c>
      <c r="G26">
        <v>7.3259612148820944E-18</v>
      </c>
      <c r="H26">
        <v>5.8397740059700415E-18</v>
      </c>
      <c r="J26">
        <v>3.7397458942816528E-17</v>
      </c>
      <c r="K26">
        <v>3.5593267550253274E-17</v>
      </c>
      <c r="L26">
        <v>0.79713416911176316</v>
      </c>
      <c r="M26">
        <v>0.95175631062736121</v>
      </c>
      <c r="N26">
        <v>5.1047852760736205</v>
      </c>
      <c r="O26">
        <v>6.094973455114193</v>
      </c>
    </row>
    <row r="27" spans="1:15" x14ac:dyDescent="0.3">
      <c r="A27" t="s">
        <v>0</v>
      </c>
      <c r="B27">
        <v>18</v>
      </c>
      <c r="C27">
        <v>42</v>
      </c>
      <c r="D27" s="1">
        <f t="shared" si="2"/>
        <v>288395</v>
      </c>
      <c r="E27" s="2">
        <v>1038222000</v>
      </c>
      <c r="G27">
        <v>3.3620106564471643E-19</v>
      </c>
      <c r="H27">
        <v>3.5183337744186039E-19</v>
      </c>
      <c r="K27">
        <v>4.7069338197081708E-18</v>
      </c>
      <c r="L27">
        <v>1.0464969132895716</v>
      </c>
      <c r="O27">
        <v>13.378303826463934</v>
      </c>
    </row>
    <row r="28" spans="1:15" x14ac:dyDescent="0.3">
      <c r="A28" s="6" t="s">
        <v>11</v>
      </c>
      <c r="B28" s="6">
        <v>12</v>
      </c>
      <c r="C28" s="6">
        <v>27</v>
      </c>
      <c r="D28" s="7">
        <f t="shared" si="2"/>
        <v>0.157633</v>
      </c>
      <c r="E28" s="8">
        <v>567.47879999999998</v>
      </c>
      <c r="G28">
        <v>1.0112648324571383E-12</v>
      </c>
      <c r="H28">
        <v>1.4709947778901278E-12</v>
      </c>
      <c r="J28">
        <v>8.6793184519446307E-12</v>
      </c>
      <c r="K28">
        <v>8.6115372944144923E-12</v>
      </c>
      <c r="L28">
        <v>1.4546088528718562</v>
      </c>
      <c r="M28">
        <v>0.99219049768649148</v>
      </c>
      <c r="N28">
        <v>8.5826364898459939</v>
      </c>
      <c r="O28">
        <v>5.8542269652147665</v>
      </c>
    </row>
    <row r="29" spans="1:15" x14ac:dyDescent="0.3">
      <c r="A29" t="s">
        <v>4</v>
      </c>
      <c r="B29">
        <v>14</v>
      </c>
      <c r="C29">
        <v>32</v>
      </c>
      <c r="D29" s="5">
        <f t="shared" si="2"/>
        <v>1157090</v>
      </c>
      <c r="E29" s="2">
        <v>4165524000</v>
      </c>
      <c r="G29">
        <v>1.5604594099624963E-19</v>
      </c>
      <c r="H29">
        <v>6.2629912706378908E-20</v>
      </c>
      <c r="J29">
        <v>1.7734966406469002E-18</v>
      </c>
      <c r="K29">
        <v>1.1731666050381819E-18</v>
      </c>
      <c r="L29">
        <v>0.40135560275729404</v>
      </c>
      <c r="M29">
        <v>0.66149919777139132</v>
      </c>
      <c r="N29">
        <v>11.365221224751524</v>
      </c>
      <c r="O29">
        <v>18.73172984510154</v>
      </c>
    </row>
    <row r="30" spans="1:15" x14ac:dyDescent="0.3">
      <c r="A30" s="6" t="s">
        <v>2</v>
      </c>
      <c r="B30" s="6">
        <v>19</v>
      </c>
      <c r="C30" s="6">
        <v>38</v>
      </c>
      <c r="D30" s="7">
        <f t="shared" si="2"/>
        <v>0.12726699999999999</v>
      </c>
      <c r="E30" s="8">
        <v>458.16119999999995</v>
      </c>
      <c r="G30" s="6">
        <v>4.4652630216920006E-10</v>
      </c>
      <c r="H30" s="6">
        <v>4.042785059289935E-10</v>
      </c>
      <c r="J30">
        <v>3.2666145077462569E-9</v>
      </c>
      <c r="K30">
        <v>3.3936051716906943E-9</v>
      </c>
      <c r="L30">
        <v>0.90538564909845376</v>
      </c>
      <c r="M30">
        <v>1.0388753137669899</v>
      </c>
      <c r="N30">
        <v>7.3156149858971897</v>
      </c>
      <c r="O30">
        <v>8.3942260642635773</v>
      </c>
    </row>
    <row r="31" spans="1:15" x14ac:dyDescent="0.3">
      <c r="A31" t="s">
        <v>12</v>
      </c>
      <c r="B31">
        <v>20</v>
      </c>
      <c r="C31">
        <v>41</v>
      </c>
      <c r="D31" s="1">
        <f t="shared" si="2"/>
        <v>894114000</v>
      </c>
      <c r="E31" s="2">
        <v>3218810400000</v>
      </c>
      <c r="G31">
        <v>2.7484230134725358E-18</v>
      </c>
      <c r="H31">
        <v>2.2902404873140853E-18</v>
      </c>
      <c r="J31">
        <v>7.4570175242816467E-18</v>
      </c>
      <c r="K31">
        <v>7.2325218422351351E-18</v>
      </c>
      <c r="L31">
        <v>0.83329257399152945</v>
      </c>
      <c r="M31">
        <v>0.96989470906894004</v>
      </c>
      <c r="N31">
        <v>2.7131986188908988</v>
      </c>
      <c r="O31">
        <v>3.1579748425097427</v>
      </c>
    </row>
    <row r="32" spans="1:15" x14ac:dyDescent="0.3">
      <c r="A32" s="6" t="s">
        <v>15</v>
      </c>
      <c r="B32" s="6">
        <v>13</v>
      </c>
      <c r="C32" s="6">
        <v>29</v>
      </c>
      <c r="D32" s="7">
        <f t="shared" si="2"/>
        <v>0.109334</v>
      </c>
      <c r="E32" s="8">
        <v>393.60239999999999</v>
      </c>
      <c r="G32" s="6">
        <v>4.5723161556824613E-12</v>
      </c>
      <c r="J32">
        <v>8.1337216968307651E-11</v>
      </c>
      <c r="N32">
        <v>17.789062304281387</v>
      </c>
    </row>
    <row r="33" spans="1:15" x14ac:dyDescent="0.3">
      <c r="A33" t="s">
        <v>8</v>
      </c>
      <c r="B33">
        <v>17</v>
      </c>
      <c r="C33">
        <v>36</v>
      </c>
      <c r="D33" s="1">
        <f t="shared" si="2"/>
        <v>2638520000</v>
      </c>
      <c r="E33" s="2">
        <v>9498672000000</v>
      </c>
      <c r="G33">
        <v>2.290912205340023E-20</v>
      </c>
      <c r="H33">
        <v>1.9481350918829628E-20</v>
      </c>
      <c r="J33">
        <v>1.4353652899653194E-19</v>
      </c>
      <c r="K33">
        <v>1.4393184265423563E-19</v>
      </c>
      <c r="L33">
        <v>0.85037527293361104</v>
      </c>
      <c r="M33">
        <v>1.0027540979321943</v>
      </c>
      <c r="N33" s="9">
        <v>6.2654748908296938</v>
      </c>
      <c r="O33" s="9">
        <v>7.3881859247819834</v>
      </c>
    </row>
    <row r="34" spans="1:15" x14ac:dyDescent="0.3">
      <c r="A34" s="6" t="s">
        <v>13</v>
      </c>
      <c r="B34" s="6">
        <v>6</v>
      </c>
      <c r="C34" s="6">
        <v>11</v>
      </c>
      <c r="D34" s="7">
        <f t="shared" si="2"/>
        <v>0.33983400000000002</v>
      </c>
      <c r="E34" s="6">
        <v>1223.4024000000002</v>
      </c>
      <c r="G34">
        <v>4.2649173225918351E-14</v>
      </c>
      <c r="J34">
        <v>2.0125723940853944E-12</v>
      </c>
      <c r="K34">
        <v>5.9917843049694275E-12</v>
      </c>
      <c r="M34">
        <v>2.9771770310366255</v>
      </c>
      <c r="N34">
        <v>47.189013100547818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opLeftCell="I1" workbookViewId="0">
      <selection activeCell="W33" sqref="W33"/>
    </sheetView>
    <sheetView topLeftCell="C1" workbookViewId="1">
      <selection activeCell="R3" sqref="R3:V4"/>
    </sheetView>
  </sheetViews>
  <sheetFormatPr defaultRowHeight="14.4" x14ac:dyDescent="0.3"/>
  <cols>
    <col min="22" max="22" width="8.88671875" style="14"/>
  </cols>
  <sheetData>
    <row r="1" spans="1:23" x14ac:dyDescent="0.3">
      <c r="A1" t="s">
        <v>34</v>
      </c>
      <c r="B1" t="s">
        <v>35</v>
      </c>
      <c r="C1" t="s">
        <v>36</v>
      </c>
      <c r="D1" t="s">
        <v>68</v>
      </c>
      <c r="E1" t="s">
        <v>69</v>
      </c>
      <c r="F1" t="s">
        <v>70</v>
      </c>
      <c r="G1" t="s">
        <v>71</v>
      </c>
      <c r="H1" t="s">
        <v>129</v>
      </c>
      <c r="I1" t="s">
        <v>71</v>
      </c>
      <c r="J1" s="2" t="s">
        <v>37</v>
      </c>
      <c r="K1" s="20" t="s">
        <v>72</v>
      </c>
      <c r="L1" s="20"/>
      <c r="M1" s="20"/>
      <c r="N1" t="s">
        <v>138</v>
      </c>
      <c r="O1" s="20" t="s">
        <v>73</v>
      </c>
      <c r="P1" s="20"/>
      <c r="R1" s="20" t="s">
        <v>133</v>
      </c>
      <c r="S1" s="20"/>
      <c r="U1" t="s">
        <v>139</v>
      </c>
      <c r="V1" s="14" t="s">
        <v>140</v>
      </c>
      <c r="W1" t="s">
        <v>141</v>
      </c>
    </row>
    <row r="2" spans="1:23" x14ac:dyDescent="0.3">
      <c r="G2" t="s">
        <v>130</v>
      </c>
      <c r="I2" t="s">
        <v>131</v>
      </c>
      <c r="J2" s="2" t="s">
        <v>38</v>
      </c>
      <c r="K2" s="3" t="s">
        <v>74</v>
      </c>
      <c r="L2" s="3" t="s">
        <v>75</v>
      </c>
      <c r="M2" t="s">
        <v>76</v>
      </c>
      <c r="O2" t="s">
        <v>77</v>
      </c>
      <c r="P2" t="s">
        <v>78</v>
      </c>
      <c r="R2" t="s">
        <v>77</v>
      </c>
      <c r="S2" t="s">
        <v>134</v>
      </c>
    </row>
    <row r="3" spans="1:23" x14ac:dyDescent="0.3">
      <c r="A3" t="s">
        <v>0</v>
      </c>
      <c r="B3">
        <v>18</v>
      </c>
      <c r="C3">
        <v>37</v>
      </c>
      <c r="D3" s="1">
        <v>505723000000000</v>
      </c>
      <c r="E3" s="1">
        <v>115787000</v>
      </c>
      <c r="F3" s="1">
        <v>840.96100000000001</v>
      </c>
      <c r="G3" s="1">
        <v>66090.2</v>
      </c>
      <c r="H3" s="1">
        <v>868.60500000000002</v>
      </c>
      <c r="I3" s="1">
        <f>G3*densities!$B$13/densities!$B$3</f>
        <v>334714.88387096772</v>
      </c>
      <c r="J3" s="1">
        <f t="shared" ref="J3" si="0">F3*60*60</f>
        <v>3027459.6</v>
      </c>
      <c r="K3">
        <f>J3/LN(2)/Notes!$F$9*(1-EXP(-Notes!$F$9*LN(2)/J3))</f>
        <v>0.75420407722473959</v>
      </c>
      <c r="L3">
        <f>EXP(-Notes!$F$10*LN(2)/J3)</f>
        <v>0.99835289346331624</v>
      </c>
      <c r="M3">
        <f t="shared" ref="M3" si="1">K3*L3</f>
        <v>0.75296182275914914</v>
      </c>
      <c r="N3" s="13">
        <f t="shared" ref="N3:N33" si="2">H3/G3</f>
        <v>1.3142720100710848E-2</v>
      </c>
      <c r="O3" s="1">
        <f>I3/M3</f>
        <v>444531.01572193974</v>
      </c>
      <c r="P3">
        <f>O3/Notes!$C$3</f>
        <v>1.3720093077837646E-13</v>
      </c>
      <c r="R3" s="1">
        <f>O3*J3/Notes!$F$9</f>
        <v>519212.84376741416</v>
      </c>
      <c r="S3" s="1">
        <f>R3/Notes!$C$2</f>
        <v>4.1537027501393135E-7</v>
      </c>
      <c r="U3" s="1">
        <f>R3</f>
        <v>519212.84376741416</v>
      </c>
      <c r="V3" s="14">
        <f>U3/$U$22</f>
        <v>0.67429591167225555</v>
      </c>
      <c r="W3" s="1">
        <f>U3/'shi-ca20'!U3</f>
        <v>1.1965881353225438</v>
      </c>
    </row>
    <row r="4" spans="1:23" x14ac:dyDescent="0.3">
      <c r="A4" t="s">
        <v>1</v>
      </c>
      <c r="B4">
        <v>15</v>
      </c>
      <c r="C4">
        <v>32</v>
      </c>
      <c r="D4" s="1">
        <v>31382800000000</v>
      </c>
      <c r="E4" s="1">
        <v>17653200</v>
      </c>
      <c r="F4" s="1">
        <v>342.28800000000001</v>
      </c>
      <c r="G4" s="1">
        <v>10076.299999999999</v>
      </c>
      <c r="H4" s="1">
        <v>405.99599999999998</v>
      </c>
      <c r="I4" s="1">
        <f>G4*densities!$B$13/densities!$B$3</f>
        <v>51031.583870967734</v>
      </c>
      <c r="J4" s="1">
        <f t="shared" ref="J4:J33" si="3">F4*60*60</f>
        <v>1232236.7999999998</v>
      </c>
      <c r="K4">
        <f>J4/LN(2)/Notes!$F$9*(1-EXP(-Notes!$F$9*LN(2)/J4))</f>
        <v>0.52626210891698311</v>
      </c>
      <c r="L4">
        <f>EXP(-Notes!$F$10*LN(2)/J4)</f>
        <v>0.99595810883081781</v>
      </c>
      <c r="M4">
        <f t="shared" ref="M4:M33" si="4">K4*L4</f>
        <v>0.52413501474627633</v>
      </c>
      <c r="N4" s="13">
        <f t="shared" si="2"/>
        <v>4.0292170737274598E-2</v>
      </c>
      <c r="O4" s="1">
        <f t="shared" ref="O4:O33" si="5">I4/M4</f>
        <v>97363.432007440191</v>
      </c>
      <c r="P4">
        <f>O4/Notes!$C$3</f>
        <v>3.0050441977604994E-14</v>
      </c>
      <c r="R4" s="1">
        <f>O4*J4/Notes!$F$9</f>
        <v>46286.575576337062</v>
      </c>
      <c r="S4" s="1">
        <f>R4/Notes!$C$2</f>
        <v>3.702926046106965E-8</v>
      </c>
      <c r="U4" s="1">
        <f>U3+R4</f>
        <v>565499.41934375127</v>
      </c>
      <c r="V4" s="14">
        <f t="shared" ref="V4:V33" si="6">U4/$U$22</f>
        <v>0.7344077695569079</v>
      </c>
      <c r="W4" s="1">
        <f>U4/'shi-ca20'!U4</f>
        <v>1.1931351633781988</v>
      </c>
    </row>
    <row r="5" spans="1:23" x14ac:dyDescent="0.3">
      <c r="A5" t="s">
        <v>2</v>
      </c>
      <c r="B5">
        <v>19</v>
      </c>
      <c r="C5">
        <v>43</v>
      </c>
      <c r="D5" s="1">
        <v>612764000000</v>
      </c>
      <c r="E5" s="1">
        <v>5290680</v>
      </c>
      <c r="F5" s="1">
        <v>22.3</v>
      </c>
      <c r="G5" s="1">
        <v>3019.87</v>
      </c>
      <c r="H5" s="1">
        <v>215.86</v>
      </c>
      <c r="I5" s="1">
        <f>G5*densities!$B$13/densities!$B$3</f>
        <v>15294.180322580643</v>
      </c>
      <c r="J5" s="1">
        <f t="shared" si="3"/>
        <v>80280</v>
      </c>
      <c r="K5">
        <f>J5/LN(2)/Notes!$F$9*(1-EXP(-Notes!$F$9*LN(2)/J5))</f>
        <v>4.4683471396784018E-2</v>
      </c>
      <c r="L5">
        <f>EXP(-Notes!$F$10*LN(2)/J5)</f>
        <v>0.93972719265695925</v>
      </c>
      <c r="M5">
        <f t="shared" si="4"/>
        <v>4.1990273133867384E-2</v>
      </c>
      <c r="N5" s="13">
        <f t="shared" si="2"/>
        <v>7.1479898141310727E-2</v>
      </c>
      <c r="O5" s="1">
        <f t="shared" si="5"/>
        <v>364231.50365852407</v>
      </c>
      <c r="P5">
        <f>O5/Notes!$C$3</f>
        <v>1.1241713075880373E-13</v>
      </c>
      <c r="R5" s="1">
        <f>O5*J5/Notes!$F$9</f>
        <v>11281.059071645954</v>
      </c>
      <c r="S5" s="1">
        <f>R5/Notes!$C$2</f>
        <v>9.0248472573167631E-9</v>
      </c>
      <c r="U5" s="1">
        <f t="shared" ref="U5:U33" si="7">U4+R5</f>
        <v>576780.47841539723</v>
      </c>
      <c r="V5" s="14">
        <f t="shared" si="6"/>
        <v>0.74905835476999549</v>
      </c>
      <c r="W5" s="1">
        <f>U5/'shi-ca20'!U5</f>
        <v>1.1927392744668941</v>
      </c>
    </row>
    <row r="6" spans="1:23" x14ac:dyDescent="0.3">
      <c r="A6" t="s">
        <v>2</v>
      </c>
      <c r="B6">
        <v>19</v>
      </c>
      <c r="C6">
        <v>42</v>
      </c>
      <c r="D6" s="1">
        <v>257603000000</v>
      </c>
      <c r="E6" s="1">
        <v>4012870</v>
      </c>
      <c r="F6" s="1">
        <v>12.36</v>
      </c>
      <c r="G6" s="1">
        <v>2290.5100000000002</v>
      </c>
      <c r="H6" s="1">
        <v>220.56800000000001</v>
      </c>
      <c r="I6" s="1">
        <f>G6*densities!$B$13/densities!$B$3</f>
        <v>11600.324838709679</v>
      </c>
      <c r="J6" s="1">
        <f t="shared" si="3"/>
        <v>44495.999999999993</v>
      </c>
      <c r="K6">
        <f>J6/LN(2)/Notes!$F$9*(1-EXP(-Notes!$F$9*LN(2)/J6))</f>
        <v>2.4766264868593867E-2</v>
      </c>
      <c r="L6">
        <f>EXP(-Notes!$F$10*LN(2)/J6)</f>
        <v>0.89390145610497251</v>
      </c>
      <c r="M6">
        <f t="shared" si="4"/>
        <v>2.2138600228317484E-2</v>
      </c>
      <c r="N6" s="13">
        <f t="shared" si="2"/>
        <v>9.6296457994071188E-2</v>
      </c>
      <c r="O6" s="1">
        <f t="shared" si="5"/>
        <v>523986.37308025028</v>
      </c>
      <c r="P6">
        <f>O6/Notes!$C$3</f>
        <v>1.6172418922229948E-13</v>
      </c>
      <c r="R6" s="1">
        <f>O6*J6/Notes!$F$9</f>
        <v>8995.0994045442949</v>
      </c>
      <c r="S6" s="1">
        <f>R6/Notes!$C$2</f>
        <v>7.1960795236354362E-9</v>
      </c>
      <c r="U6" s="1">
        <f t="shared" si="7"/>
        <v>585775.57781994157</v>
      </c>
      <c r="V6" s="14">
        <f t="shared" si="6"/>
        <v>0.76074018973686475</v>
      </c>
      <c r="W6" s="1">
        <f>U6/'shi-ca20'!U6</f>
        <v>1.1892316050838891</v>
      </c>
    </row>
    <row r="7" spans="1:23" x14ac:dyDescent="0.3">
      <c r="A7" t="s">
        <v>1</v>
      </c>
      <c r="B7">
        <v>15</v>
      </c>
      <c r="C7">
        <v>33</v>
      </c>
      <c r="D7" s="1">
        <v>11648700000000</v>
      </c>
      <c r="E7" s="1">
        <v>3687930</v>
      </c>
      <c r="F7" s="1">
        <v>608.16</v>
      </c>
      <c r="G7" s="1">
        <v>2105.04</v>
      </c>
      <c r="H7" s="1">
        <v>143.27199999999999</v>
      </c>
      <c r="I7" s="1">
        <f>G7*densities!$B$13/densities!$B$3</f>
        <v>10661.009032258064</v>
      </c>
      <c r="J7" s="1">
        <f t="shared" si="3"/>
        <v>2189376</v>
      </c>
      <c r="K7">
        <f>J7/LN(2)/Notes!$F$9*(1-EXP(-Notes!$F$9*LN(2)/J7))</f>
        <v>0.68221861474215417</v>
      </c>
      <c r="L7">
        <f>EXP(-Notes!$F$10*LN(2)/J7)</f>
        <v>0.99772310651928253</v>
      </c>
      <c r="M7">
        <f t="shared" si="4"/>
        <v>0.68066527562582368</v>
      </c>
      <c r="N7" s="13">
        <f t="shared" si="2"/>
        <v>6.8061414509938051E-2</v>
      </c>
      <c r="O7" s="1">
        <f t="shared" si="5"/>
        <v>15662.630978869927</v>
      </c>
      <c r="P7">
        <f>O7/Notes!$C$3</f>
        <v>4.8341453638487426E-15</v>
      </c>
      <c r="R7" s="1">
        <f>O7*J7/Notes!$F$9</f>
        <v>13229.702300152132</v>
      </c>
      <c r="S7" s="1">
        <f>R7/Notes!$C$2</f>
        <v>1.0583761840121705E-8</v>
      </c>
      <c r="U7" s="1">
        <f t="shared" si="7"/>
        <v>599005.28012009372</v>
      </c>
      <c r="V7" s="14">
        <f t="shared" si="6"/>
        <v>0.7779214561109874</v>
      </c>
      <c r="W7" s="1">
        <f>U7/'shi-ca20'!U7</f>
        <v>1.186467713898905</v>
      </c>
    </row>
    <row r="8" spans="1:23" x14ac:dyDescent="0.3">
      <c r="A8" t="s">
        <v>3</v>
      </c>
      <c r="B8">
        <v>16</v>
      </c>
      <c r="C8">
        <v>35</v>
      </c>
      <c r="D8" s="1">
        <v>33833600000000</v>
      </c>
      <c r="E8" s="1">
        <v>3101720</v>
      </c>
      <c r="F8" s="1">
        <v>2100.2399999999998</v>
      </c>
      <c r="G8" s="1">
        <v>1770.43</v>
      </c>
      <c r="H8" s="1">
        <v>94.659499999999994</v>
      </c>
      <c r="I8" s="1">
        <f>G8*densities!$B$13/densities!$B$3</f>
        <v>8966.3712903225805</v>
      </c>
      <c r="J8" s="1">
        <f t="shared" si="3"/>
        <v>7560864</v>
      </c>
      <c r="K8">
        <f>J8/LN(2)/Notes!$F$9*(1-EXP(-Notes!$F$9*LN(2)/J8))</f>
        <v>0.89006564809880206</v>
      </c>
      <c r="L8">
        <f>EXP(-Notes!$F$10*LN(2)/J8)</f>
        <v>0.99934015305881363</v>
      </c>
      <c r="M8">
        <f t="shared" si="4"/>
        <v>0.88947834100344902</v>
      </c>
      <c r="N8" s="13">
        <f t="shared" si="2"/>
        <v>5.3466954355721484E-2</v>
      </c>
      <c r="O8" s="1">
        <f t="shared" si="5"/>
        <v>10080.482994344</v>
      </c>
      <c r="P8">
        <f>O8/Notes!$C$3</f>
        <v>3.1112601834395061E-15</v>
      </c>
      <c r="R8" s="1">
        <f>O8*J8/Notes!$F$9</f>
        <v>29404.768894501449</v>
      </c>
      <c r="S8" s="1">
        <f>R8/Notes!$C$2</f>
        <v>2.3523815115601157E-8</v>
      </c>
      <c r="U8" s="1">
        <f t="shared" si="7"/>
        <v>628410.04901459522</v>
      </c>
      <c r="V8" s="14">
        <f t="shared" si="6"/>
        <v>0.81610910051778052</v>
      </c>
      <c r="W8" s="1">
        <f>U8/'shi-ca20'!U8</f>
        <v>1.1810437061528896</v>
      </c>
    </row>
    <row r="9" spans="1:23" x14ac:dyDescent="0.3">
      <c r="A9" t="s">
        <v>4</v>
      </c>
      <c r="B9">
        <v>14</v>
      </c>
      <c r="C9">
        <v>31</v>
      </c>
      <c r="D9" s="1">
        <v>17462900000</v>
      </c>
      <c r="E9" s="1">
        <v>1282510</v>
      </c>
      <c r="F9" s="1">
        <v>2.6216699999999999</v>
      </c>
      <c r="G9" s="1">
        <v>732.04600000000005</v>
      </c>
      <c r="H9" s="1">
        <v>84.389200000000002</v>
      </c>
      <c r="I9" s="1">
        <f>G9*densities!$B$13/densities!$B$3</f>
        <v>3707.4587741935484</v>
      </c>
      <c r="J9" s="1">
        <f t="shared" si="3"/>
        <v>9438.0119999999988</v>
      </c>
      <c r="K9">
        <f>J9/LN(2)/Notes!$F$9*(1-EXP(-Notes!$F$9*LN(2)/J9))</f>
        <v>5.2531532053435677E-3</v>
      </c>
      <c r="L9">
        <f>EXP(-Notes!$F$10*LN(2)/J9)</f>
        <v>0.58932177541659891</v>
      </c>
      <c r="M9">
        <f t="shared" si="4"/>
        <v>3.0957975735084685E-3</v>
      </c>
      <c r="N9" s="13">
        <f t="shared" si="2"/>
        <v>0.11527854806938362</v>
      </c>
      <c r="O9" s="1">
        <f t="shared" si="5"/>
        <v>1197577.905583757</v>
      </c>
      <c r="P9">
        <f>O9/Notes!$C$3</f>
        <v>3.6962281036535708E-13</v>
      </c>
      <c r="R9" s="1">
        <f>O9*J9/Notes!$F$9</f>
        <v>4360.6306496274556</v>
      </c>
      <c r="S9" s="1">
        <f>R9/Notes!$C$2</f>
        <v>3.4885045197019643E-9</v>
      </c>
      <c r="U9" s="1">
        <f t="shared" si="7"/>
        <v>632770.67966422264</v>
      </c>
      <c r="V9" s="14">
        <f t="shared" si="6"/>
        <v>0.82177220275928375</v>
      </c>
      <c r="W9" s="1">
        <f>U9/'shi-ca20'!U9</f>
        <v>1.1813756756915805</v>
      </c>
    </row>
    <row r="10" spans="1:23" x14ac:dyDescent="0.3">
      <c r="A10" t="s">
        <v>0</v>
      </c>
      <c r="B10">
        <v>18</v>
      </c>
      <c r="C10">
        <v>41</v>
      </c>
      <c r="D10" s="1">
        <v>4009170000</v>
      </c>
      <c r="E10" s="1">
        <v>422550</v>
      </c>
      <c r="F10" s="1">
        <v>1.82684</v>
      </c>
      <c r="G10" s="1">
        <v>241.18799999999999</v>
      </c>
      <c r="H10" s="1">
        <v>52.584400000000002</v>
      </c>
      <c r="I10" s="1">
        <f>G10*densities!$B$13/densities!$B$3</f>
        <v>1221.5005161290321</v>
      </c>
      <c r="J10" s="12">
        <f t="shared" si="3"/>
        <v>6576.6239999999998</v>
      </c>
      <c r="K10">
        <f>J10/LN(2)/Notes!$F$9*(1-EXP(-Notes!$F$9*LN(2)/J10))</f>
        <v>3.6605180673577693E-3</v>
      </c>
      <c r="L10">
        <f>EXP(-Notes!$F$10*LN(2)/J10)</f>
        <v>0.46820536594859957</v>
      </c>
      <c r="M10">
        <f t="shared" si="4"/>
        <v>1.7138742012887049E-3</v>
      </c>
      <c r="N10" s="13">
        <f t="shared" si="2"/>
        <v>0.21802245551188287</v>
      </c>
      <c r="O10" s="1">
        <f t="shared" si="5"/>
        <v>712713.05397476396</v>
      </c>
      <c r="P10">
        <f>O10/Notes!$C$3</f>
        <v>2.1997316480702592E-13</v>
      </c>
      <c r="R10" s="1">
        <f>O10*J10/Notes!$F$9</f>
        <v>1808.3509937823026</v>
      </c>
      <c r="S10" s="1">
        <f>R10/Notes!$C$2</f>
        <v>1.4466807950258421E-9</v>
      </c>
      <c r="U10" s="1">
        <f t="shared" si="7"/>
        <v>634579.03065800492</v>
      </c>
      <c r="V10" s="14">
        <f t="shared" si="6"/>
        <v>0.8241206879645574</v>
      </c>
      <c r="W10" s="1">
        <f>U10/'shi-ca20'!U10</f>
        <v>1.181685083619916</v>
      </c>
    </row>
    <row r="11" spans="1:23" x14ac:dyDescent="0.3">
      <c r="A11" t="s">
        <v>5</v>
      </c>
      <c r="B11">
        <v>11</v>
      </c>
      <c r="C11">
        <v>24</v>
      </c>
      <c r="D11" s="1">
        <v>32265700000</v>
      </c>
      <c r="E11" s="1">
        <v>415298</v>
      </c>
      <c r="F11" s="1">
        <v>14.959099999999999</v>
      </c>
      <c r="G11" s="1">
        <v>237.04900000000001</v>
      </c>
      <c r="H11" s="1">
        <v>60.032800000000002</v>
      </c>
      <c r="I11" s="1">
        <f>G11*densities!$B$13/densities!$B$3</f>
        <v>1200.5384838709676</v>
      </c>
      <c r="J11" s="1">
        <f t="shared" si="3"/>
        <v>53852.759999999995</v>
      </c>
      <c r="K11">
        <f>J11/LN(2)/Notes!$F$9*(1-EXP(-Notes!$F$9*LN(2)/J11))</f>
        <v>2.9974193591891699E-2</v>
      </c>
      <c r="L11">
        <f>EXP(-Notes!$F$10*LN(2)/J11)</f>
        <v>0.91149213769796111</v>
      </c>
      <c r="M11">
        <f t="shared" si="4"/>
        <v>2.7321241792845893E-2</v>
      </c>
      <c r="N11" s="13">
        <f t="shared" si="2"/>
        <v>0.2532505937590962</v>
      </c>
      <c r="O11" s="1">
        <f t="shared" si="5"/>
        <v>43941.578240610223</v>
      </c>
      <c r="P11">
        <f>O11/Notes!$C$3</f>
        <v>1.356221550636118E-14</v>
      </c>
      <c r="R11" s="1">
        <f>O11*J11/Notes!$F$9</f>
        <v>912.95342091543387</v>
      </c>
      <c r="S11" s="1">
        <f>R11/Notes!$C$2</f>
        <v>7.3036273673234712E-10</v>
      </c>
      <c r="U11" s="1">
        <f t="shared" si="7"/>
        <v>635491.98407892033</v>
      </c>
      <c r="V11" s="14">
        <f t="shared" si="6"/>
        <v>0.82530633035892431</v>
      </c>
      <c r="W11" s="1">
        <f>U11/'shi-ca20'!U11</f>
        <v>1.1820928044526628</v>
      </c>
    </row>
    <row r="12" spans="1:23" x14ac:dyDescent="0.3">
      <c r="A12" t="s">
        <v>6</v>
      </c>
      <c r="B12">
        <v>4</v>
      </c>
      <c r="C12">
        <v>7</v>
      </c>
      <c r="D12" s="1">
        <v>2092910000000</v>
      </c>
      <c r="E12" s="1">
        <v>315491</v>
      </c>
      <c r="F12" s="1">
        <v>1277.28</v>
      </c>
      <c r="G12" s="1">
        <v>180.08</v>
      </c>
      <c r="H12" s="1">
        <v>32.433700000000002</v>
      </c>
      <c r="I12" s="1">
        <f>G12*densities!$B$13/densities!$B$3</f>
        <v>912.01806451612902</v>
      </c>
      <c r="J12" s="1">
        <f t="shared" si="3"/>
        <v>4598208</v>
      </c>
      <c r="K12">
        <f>J12/LN(2)/Notes!$F$9*(1-EXP(-Notes!$F$9*LN(2)/J12))</f>
        <v>0.82777842727450546</v>
      </c>
      <c r="L12">
        <f>EXP(-Notes!$F$10*LN(2)/J12)</f>
        <v>0.99891523994211751</v>
      </c>
      <c r="M12">
        <f t="shared" si="4"/>
        <v>0.82688048629982125</v>
      </c>
      <c r="N12" s="13">
        <f t="shared" si="2"/>
        <v>0.18010717458907152</v>
      </c>
      <c r="O12" s="1">
        <f t="shared" si="5"/>
        <v>1102.9623744022392</v>
      </c>
      <c r="P12">
        <f>O12/Notes!$C$3</f>
        <v>3.4042048592661705E-16</v>
      </c>
      <c r="R12" s="1">
        <f>O12*J12/Notes!$F$9</f>
        <v>1956.6552521895721</v>
      </c>
      <c r="S12" s="1">
        <f>R12/Notes!$C$2</f>
        <v>1.5653242017516577E-9</v>
      </c>
      <c r="U12" s="1">
        <f t="shared" si="7"/>
        <v>637448.63933110994</v>
      </c>
      <c r="V12" s="14">
        <f t="shared" si="6"/>
        <v>0.82784741664548489</v>
      </c>
      <c r="W12" s="1">
        <f>U12/'shi-ca20'!U12</f>
        <v>1.0054729169552752</v>
      </c>
    </row>
    <row r="13" spans="1:23" x14ac:dyDescent="0.3">
      <c r="A13" t="s">
        <v>7</v>
      </c>
      <c r="B13">
        <v>1</v>
      </c>
      <c r="C13">
        <v>3</v>
      </c>
      <c r="D13" s="1">
        <v>158844000000000</v>
      </c>
      <c r="E13" s="1">
        <v>283199</v>
      </c>
      <c r="F13" s="1">
        <v>107995</v>
      </c>
      <c r="G13" s="1">
        <v>161.648</v>
      </c>
      <c r="H13" s="1">
        <v>4.2040199999999999</v>
      </c>
      <c r="I13" s="1">
        <f>G13*densities!$B$13/densities!$B$3</f>
        <v>818.66890322580639</v>
      </c>
      <c r="J13" s="1">
        <f t="shared" si="3"/>
        <v>388782000</v>
      </c>
      <c r="K13">
        <f>J13/LN(2)/Notes!$F$9*(1-EXP(-Notes!$F$9*LN(2)/J13))</f>
        <v>0.99769295755861187</v>
      </c>
      <c r="L13">
        <f>EXP(-Notes!$F$10*LN(2)/J13)</f>
        <v>0.99998716342920069</v>
      </c>
      <c r="M13">
        <f t="shared" si="4"/>
        <v>0.99768015060232618</v>
      </c>
      <c r="N13" s="13">
        <f t="shared" si="2"/>
        <v>2.6007250321686628E-2</v>
      </c>
      <c r="O13" s="1">
        <f t="shared" si="5"/>
        <v>820.57250786392217</v>
      </c>
      <c r="P13">
        <f>O13/Notes!$C$3</f>
        <v>2.5326311971108707E-16</v>
      </c>
      <c r="R13" s="1">
        <f>O13*J13/Notes!$F$9</f>
        <v>123080.17775939482</v>
      </c>
      <c r="S13" s="1">
        <f>R13/Notes!$C$2</f>
        <v>9.8464142207515859E-8</v>
      </c>
      <c r="U13" s="1">
        <f t="shared" si="7"/>
        <v>760528.8170905048</v>
      </c>
      <c r="V13" s="14">
        <f t="shared" si="6"/>
        <v>0.98769026658128434</v>
      </c>
      <c r="W13" s="1">
        <f>U13/'shi-ca20'!U13</f>
        <v>1.1918335785889973</v>
      </c>
    </row>
    <row r="14" spans="1:23" x14ac:dyDescent="0.3">
      <c r="A14" t="s">
        <v>8</v>
      </c>
      <c r="B14">
        <v>17</v>
      </c>
      <c r="C14">
        <v>38</v>
      </c>
      <c r="D14" s="1">
        <v>908448000</v>
      </c>
      <c r="E14" s="1">
        <v>281815</v>
      </c>
      <c r="F14" s="1">
        <v>0.62066699999999997</v>
      </c>
      <c r="G14" s="1">
        <v>160.858</v>
      </c>
      <c r="H14" s="1">
        <v>18.4102</v>
      </c>
      <c r="I14" s="1">
        <f>G14*densities!$B$13/densities!$B$3</f>
        <v>814.66793548387102</v>
      </c>
      <c r="J14" s="12">
        <f t="shared" si="3"/>
        <v>2234.4012000000002</v>
      </c>
      <c r="K14">
        <f>J14/LN(2)/Notes!$F$9*(1-EXP(-Notes!$F$9*LN(2)/J14))</f>
        <v>1.2436572263103199E-3</v>
      </c>
      <c r="L14">
        <f>EXP(-Notes!$F$10*LN(2)/J14)</f>
        <v>0.10714676238371589</v>
      </c>
      <c r="M14">
        <f t="shared" si="4"/>
        <v>1.3325384531426301E-4</v>
      </c>
      <c r="N14" s="13">
        <f t="shared" si="2"/>
        <v>0.11445001181165997</v>
      </c>
      <c r="O14" s="1">
        <f t="shared" si="5"/>
        <v>6113654.2331110639</v>
      </c>
      <c r="P14">
        <f>O14/Notes!$C$3</f>
        <v>1.8869303188614395E-12</v>
      </c>
      <c r="R14" s="1">
        <f>O14*J14/Notes!$F$9</f>
        <v>5270.1992109754792</v>
      </c>
      <c r="S14" s="1">
        <f>R14/Notes!$C$2</f>
        <v>4.2161593687803837E-9</v>
      </c>
      <c r="U14" s="1">
        <f t="shared" si="7"/>
        <v>765799.01630148024</v>
      </c>
      <c r="V14" s="14">
        <f t="shared" si="6"/>
        <v>0.99453461533790133</v>
      </c>
      <c r="W14" s="1">
        <f>U14/'shi-ca20'!U14</f>
        <v>1.1978888212892076</v>
      </c>
    </row>
    <row r="15" spans="1:23" x14ac:dyDescent="0.3">
      <c r="A15" t="s">
        <v>9</v>
      </c>
      <c r="B15">
        <v>21</v>
      </c>
      <c r="C15">
        <v>44</v>
      </c>
      <c r="D15" s="1">
        <v>3998960000</v>
      </c>
      <c r="E15" s="1">
        <v>193946</v>
      </c>
      <c r="F15" s="1">
        <v>3.9699900000000001</v>
      </c>
      <c r="G15" s="1">
        <v>110.703</v>
      </c>
      <c r="H15" s="1">
        <v>38.182400000000001</v>
      </c>
      <c r="I15" s="1">
        <f>G15*densities!$B$13/densities!$B$3</f>
        <v>560.65712903225801</v>
      </c>
      <c r="J15" s="1">
        <f t="shared" si="3"/>
        <v>14291.964</v>
      </c>
      <c r="K15">
        <f>J15/LN(2)/Notes!$F$9*(1-EXP(-Notes!$F$9*LN(2)/J15))</f>
        <v>7.9548401185816336E-3</v>
      </c>
      <c r="L15">
        <f>EXP(-Notes!$F$10*LN(2)/J15)</f>
        <v>0.70525671064965978</v>
      </c>
      <c r="M15">
        <f t="shared" si="4"/>
        <v>5.6102043757748328E-3</v>
      </c>
      <c r="N15" s="13">
        <f t="shared" si="2"/>
        <v>0.34490844873219334</v>
      </c>
      <c r="O15" s="1">
        <f t="shared" si="5"/>
        <v>99935.241477691248</v>
      </c>
      <c r="P15">
        <f>O15/Notes!$C$3</f>
        <v>3.0844210332620756E-14</v>
      </c>
      <c r="R15" s="1">
        <f>O15*J15/Notes!$F$9</f>
        <v>551.03042960280482</v>
      </c>
      <c r="S15" s="1">
        <f>R15/Notes!$C$2</f>
        <v>4.4082434368224385E-10</v>
      </c>
      <c r="U15" s="1">
        <f t="shared" si="7"/>
        <v>766350.04673108307</v>
      </c>
      <c r="V15" s="14">
        <f t="shared" si="6"/>
        <v>0.99525023239234889</v>
      </c>
      <c r="W15" s="1">
        <f>U15/'shi-ca20'!U15</f>
        <v>1.1982634556599723</v>
      </c>
    </row>
    <row r="16" spans="1:23" x14ac:dyDescent="0.3">
      <c r="A16" t="s">
        <v>9</v>
      </c>
      <c r="B16">
        <v>21</v>
      </c>
      <c r="C16">
        <v>43</v>
      </c>
      <c r="D16" s="1">
        <v>1385090000</v>
      </c>
      <c r="E16" s="1">
        <v>68539.399999999994</v>
      </c>
      <c r="F16" s="1">
        <v>3.8909899999999999</v>
      </c>
      <c r="G16" s="1">
        <v>39.121699999999997</v>
      </c>
      <c r="H16" s="1">
        <v>17.662199999999999</v>
      </c>
      <c r="I16" s="1">
        <f>G16*densities!$B$13/densities!$B$3</f>
        <v>198.13248064516125</v>
      </c>
      <c r="J16" s="1">
        <f t="shared" si="3"/>
        <v>14007.563999999998</v>
      </c>
      <c r="K16">
        <f>J16/LN(2)/Notes!$F$9*(1-EXP(-Notes!$F$9*LN(2)/J16))</f>
        <v>7.7965444127063152E-3</v>
      </c>
      <c r="L16">
        <f>EXP(-Notes!$F$10*LN(2)/J16)</f>
        <v>0.70027427578075296</v>
      </c>
      <c r="M16">
        <f t="shared" si="4"/>
        <v>5.4597194922003907E-3</v>
      </c>
      <c r="N16" s="13">
        <f t="shared" si="2"/>
        <v>0.451468111048344</v>
      </c>
      <c r="O16" s="1">
        <f t="shared" si="5"/>
        <v>36289.864511942054</v>
      </c>
      <c r="P16">
        <f>O16/Notes!$C$3</f>
        <v>1.1200575466648783E-14</v>
      </c>
      <c r="R16" s="1">
        <f>O16*J16/Notes!$F$9</f>
        <v>196.11597210739083</v>
      </c>
      <c r="S16" s="1">
        <f>R16/Notes!$C$2</f>
        <v>1.5689277768591267E-10</v>
      </c>
      <c r="U16" s="1">
        <f t="shared" si="7"/>
        <v>766546.16270319046</v>
      </c>
      <c r="V16" s="14">
        <f t="shared" si="6"/>
        <v>0.99550492601133977</v>
      </c>
      <c r="W16" s="1">
        <f>U16/'shi-ca20'!U16</f>
        <v>1.1979592620319333</v>
      </c>
    </row>
    <row r="17" spans="1:23" x14ac:dyDescent="0.3">
      <c r="A17" t="s">
        <v>10</v>
      </c>
      <c r="B17">
        <v>9</v>
      </c>
      <c r="C17">
        <v>18</v>
      </c>
      <c r="D17" s="1">
        <v>580103000</v>
      </c>
      <c r="E17" s="1">
        <v>61051.199999999997</v>
      </c>
      <c r="F17" s="1">
        <v>1.82951</v>
      </c>
      <c r="G17" s="1">
        <v>34.847499999999997</v>
      </c>
      <c r="H17" s="1">
        <v>17.209700000000002</v>
      </c>
      <c r="I17" s="1">
        <f>G17*densities!$B$13/densities!$B$3</f>
        <v>176.4857258064516</v>
      </c>
      <c r="J17" s="12">
        <f t="shared" si="3"/>
        <v>6586.2359999999999</v>
      </c>
      <c r="K17">
        <f>J17/LN(2)/Notes!$F$9*(1-EXP(-Notes!$F$9*LN(2)/J17))</f>
        <v>3.6658680614677325E-3</v>
      </c>
      <c r="L17">
        <f>EXP(-Notes!$F$10*LN(2)/J17)</f>
        <v>0.46872417591557247</v>
      </c>
      <c r="M17">
        <f t="shared" si="4"/>
        <v>1.7182809861266801E-3</v>
      </c>
      <c r="N17" s="13">
        <f t="shared" si="2"/>
        <v>0.49385752206040617</v>
      </c>
      <c r="O17" s="1">
        <f t="shared" si="5"/>
        <v>102710.63186486323</v>
      </c>
      <c r="P17">
        <f>O17/Notes!$C$3</f>
        <v>3.1700812303970131E-14</v>
      </c>
      <c r="R17" s="1">
        <f>O17*J17/Notes!$F$9</f>
        <v>260.98628903206378</v>
      </c>
      <c r="S17" s="1">
        <f>R17/Notes!$C$2</f>
        <v>2.0878903122565102E-10</v>
      </c>
      <c r="U17" s="1">
        <f t="shared" si="7"/>
        <v>766807.1489922225</v>
      </c>
      <c r="V17" s="14">
        <f t="shared" si="6"/>
        <v>0.99584386598520458</v>
      </c>
      <c r="W17" s="1">
        <f>U17/'shi-ca20'!U17</f>
        <v>1.1980974258982027</v>
      </c>
    </row>
    <row r="18" spans="1:23" x14ac:dyDescent="0.3">
      <c r="A18" t="s">
        <v>3</v>
      </c>
      <c r="B18">
        <v>16</v>
      </c>
      <c r="C18">
        <v>38</v>
      </c>
      <c r="D18" s="1">
        <v>588849000</v>
      </c>
      <c r="E18" s="1">
        <v>39945.1</v>
      </c>
      <c r="F18" s="1">
        <v>2.83833</v>
      </c>
      <c r="G18" s="1">
        <v>22.8003</v>
      </c>
      <c r="H18" s="1">
        <v>16.058299999999999</v>
      </c>
      <c r="I18" s="1">
        <f>G18*densities!$B$13/densities!$B$3</f>
        <v>115.47248709677417</v>
      </c>
      <c r="J18" s="1">
        <f t="shared" si="3"/>
        <v>10217.988000000001</v>
      </c>
      <c r="K18">
        <f>J18/LN(2)/Notes!$F$9*(1-EXP(-Notes!$F$9*LN(2)/J18))</f>
        <v>5.687284188064406E-3</v>
      </c>
      <c r="L18">
        <f>EXP(-Notes!$F$10*LN(2)/J18)</f>
        <v>0.61359570941115116</v>
      </c>
      <c r="M18">
        <f t="shared" si="4"/>
        <v>3.489693175998202E-3</v>
      </c>
      <c r="N18" s="13">
        <f t="shared" si="2"/>
        <v>0.70430213637539851</v>
      </c>
      <c r="O18" s="1">
        <f t="shared" si="5"/>
        <v>33089.581597311655</v>
      </c>
      <c r="P18">
        <f>O18/Notes!$C$3</f>
        <v>1.0212833826330758E-14</v>
      </c>
      <c r="R18" s="1">
        <f>O18*J18/Notes!$F$9</f>
        <v>130.44326685430221</v>
      </c>
      <c r="S18" s="1">
        <f>R18/Notes!$C$2</f>
        <v>1.0435461348344177E-10</v>
      </c>
      <c r="U18" s="1">
        <f t="shared" si="7"/>
        <v>766937.59225907677</v>
      </c>
      <c r="V18" s="14">
        <f t="shared" si="6"/>
        <v>0.99601327119657568</v>
      </c>
      <c r="W18" s="1">
        <f>U18/'shi-ca20'!U20</f>
        <v>1.1934662966029022</v>
      </c>
    </row>
    <row r="19" spans="1:23" x14ac:dyDescent="0.3">
      <c r="A19" t="s">
        <v>8</v>
      </c>
      <c r="B19">
        <v>17</v>
      </c>
      <c r="C19">
        <v>39</v>
      </c>
      <c r="D19" s="1">
        <v>170354000</v>
      </c>
      <c r="E19" s="1">
        <v>35395.800000000003</v>
      </c>
      <c r="F19" s="1">
        <v>0.92666700000000002</v>
      </c>
      <c r="G19" s="1">
        <v>20.203600000000002</v>
      </c>
      <c r="H19" s="1">
        <v>10.4519</v>
      </c>
      <c r="I19" s="1">
        <f>G19*densities!$B$13/densities!$B$3</f>
        <v>102.32145806451614</v>
      </c>
      <c r="J19" s="12">
        <f t="shared" si="3"/>
        <v>3336.0012000000002</v>
      </c>
      <c r="K19">
        <f>J19/LN(2)/Notes!$F$9*(1-EXP(-Notes!$F$9*LN(2)/J19))</f>
        <v>1.8568026186881294E-3</v>
      </c>
      <c r="L19">
        <f>EXP(-Notes!$F$10*LN(2)/J19)</f>
        <v>0.22402434029649107</v>
      </c>
      <c r="M19">
        <f t="shared" si="4"/>
        <v>4.1596898171240528E-4</v>
      </c>
      <c r="N19" s="13">
        <f t="shared" si="2"/>
        <v>0.5173285949038785</v>
      </c>
      <c r="O19" s="1">
        <f t="shared" si="5"/>
        <v>245983.38473049813</v>
      </c>
      <c r="P19">
        <f>O19/Notes!$C$3</f>
        <v>7.5920797756326585E-14</v>
      </c>
      <c r="R19" s="1">
        <f>O19*J19/Notes!$F$9</f>
        <v>316.5898405250785</v>
      </c>
      <c r="S19" s="1">
        <f>R19/Notes!$C$2</f>
        <v>2.5327187242006278E-10</v>
      </c>
      <c r="U19" s="1">
        <f t="shared" si="7"/>
        <v>767254.18209960184</v>
      </c>
      <c r="V19" s="14">
        <f t="shared" si="6"/>
        <v>0.99642442288071753</v>
      </c>
    </row>
    <row r="20" spans="1:23" x14ac:dyDescent="0.3">
      <c r="A20" t="s">
        <v>11</v>
      </c>
      <c r="B20">
        <v>12</v>
      </c>
      <c r="C20">
        <v>28</v>
      </c>
      <c r="D20" s="1">
        <v>3309020000</v>
      </c>
      <c r="E20" s="1">
        <v>30462.5</v>
      </c>
      <c r="F20" s="1">
        <v>20.914899999999999</v>
      </c>
      <c r="G20" s="1">
        <v>17.387699999999999</v>
      </c>
      <c r="H20" s="1">
        <v>17.387699999999999</v>
      </c>
      <c r="I20" s="1">
        <f>G20*densities!$B$13/densities!$B$3</f>
        <v>88.060287096774175</v>
      </c>
      <c r="J20" s="1">
        <f t="shared" si="3"/>
        <v>75293.64</v>
      </c>
      <c r="K20">
        <f>J20/LN(2)/Notes!$F$9*(1-EXP(-Notes!$F$9*LN(2)/J20))</f>
        <v>4.1908086818584142E-2</v>
      </c>
      <c r="L20">
        <f>EXP(-Notes!$F$10*LN(2)/J20)</f>
        <v>0.93586633272382624</v>
      </c>
      <c r="M20">
        <f t="shared" si="4"/>
        <v>3.9220367522380062E-2</v>
      </c>
      <c r="N20" s="13">
        <f t="shared" si="2"/>
        <v>1</v>
      </c>
      <c r="O20" s="1">
        <f t="shared" si="5"/>
        <v>2245.2692990835671</v>
      </c>
      <c r="P20">
        <f>O20/Notes!$C$3</f>
        <v>6.9298435156900221E-16</v>
      </c>
      <c r="R20" s="1">
        <f>O20*J20/Notes!$F$9</f>
        <v>65.221642865837353</v>
      </c>
      <c r="S20" s="1">
        <f>R20/Notes!$C$2</f>
        <v>5.2177314292669879E-11</v>
      </c>
      <c r="U20" s="1">
        <f t="shared" si="7"/>
        <v>767319.40374246764</v>
      </c>
      <c r="V20" s="14">
        <f t="shared" si="6"/>
        <v>0.99650912549866089</v>
      </c>
    </row>
    <row r="21" spans="1:23" x14ac:dyDescent="0.3">
      <c r="A21" t="s">
        <v>5</v>
      </c>
      <c r="B21">
        <v>11</v>
      </c>
      <c r="C21">
        <v>22</v>
      </c>
      <c r="D21" s="1">
        <v>2253160000000</v>
      </c>
      <c r="E21" s="1">
        <v>19021</v>
      </c>
      <c r="F21" s="1">
        <v>22807.7</v>
      </c>
      <c r="G21" s="1">
        <v>10.856999999999999</v>
      </c>
      <c r="H21" s="1">
        <v>1.9487399999999999</v>
      </c>
      <c r="I21" s="1">
        <f>G21*densities!$B$13/densities!$B$3</f>
        <v>54.985451612903219</v>
      </c>
      <c r="J21" s="1">
        <f t="shared" si="3"/>
        <v>82107720</v>
      </c>
      <c r="K21">
        <f>J21/LN(2)/Notes!$F$9*(1-EXP(-Notes!$F$9*LN(2)/J21))</f>
        <v>0.98913863087731302</v>
      </c>
      <c r="L21">
        <f>EXP(-Notes!$F$10*LN(2)/J21)</f>
        <v>0.99993921999012614</v>
      </c>
      <c r="M21">
        <f t="shared" si="4"/>
        <v>0.98907851102156163</v>
      </c>
      <c r="N21" s="13">
        <f t="shared" si="2"/>
        <v>0.17949157225752971</v>
      </c>
      <c r="O21" s="1">
        <f t="shared" si="5"/>
        <v>55.592605642712776</v>
      </c>
      <c r="P21">
        <f>O21/Notes!$C$3</f>
        <v>1.7158211618121226E-17</v>
      </c>
      <c r="R21" s="1">
        <f>O21*J21/Notes!$F$9</f>
        <v>1761.0270440518057</v>
      </c>
      <c r="S21" s="1">
        <f>R21/Notes!$C$2</f>
        <v>1.4088216352414446E-9</v>
      </c>
      <c r="U21" s="1">
        <f t="shared" si="7"/>
        <v>769080.43078651943</v>
      </c>
      <c r="V21" s="14">
        <f t="shared" si="6"/>
        <v>0.99879615161984125</v>
      </c>
    </row>
    <row r="22" spans="1:23" x14ac:dyDescent="0.3">
      <c r="A22" t="s">
        <v>2</v>
      </c>
      <c r="B22">
        <v>19</v>
      </c>
      <c r="C22">
        <v>44</v>
      </c>
      <c r="D22" s="1">
        <v>20663100</v>
      </c>
      <c r="E22" s="1">
        <v>10786.7</v>
      </c>
      <c r="F22" s="1">
        <v>0.36883300000000002</v>
      </c>
      <c r="G22" s="1">
        <v>6.1569500000000001</v>
      </c>
      <c r="H22" s="1">
        <v>1.8986700000000001</v>
      </c>
      <c r="I22" s="1">
        <f>G22*densities!$B$13/densities!$B$3</f>
        <v>31.181972580645159</v>
      </c>
      <c r="J22" s="12">
        <f t="shared" si="3"/>
        <v>1327.7988</v>
      </c>
      <c r="K22">
        <f>J22/LN(2)/Notes!$F$9*(1-EXP(-Notes!$F$9*LN(2)/J22))</f>
        <v>7.390465833558321E-4</v>
      </c>
      <c r="L22">
        <f>EXP(-Notes!$F$10*LN(2)/J22)</f>
        <v>2.331644595210524E-2</v>
      </c>
      <c r="M22">
        <f t="shared" si="4"/>
        <v>1.7231939716904299E-5</v>
      </c>
      <c r="N22" s="13">
        <f t="shared" si="2"/>
        <v>0.30837833667643882</v>
      </c>
      <c r="O22" s="1">
        <f t="shared" si="5"/>
        <v>1809545.1291566477</v>
      </c>
      <c r="P22">
        <f>O22/Notes!$C$3</f>
        <v>5.5850158307303942E-13</v>
      </c>
      <c r="R22" s="1">
        <f>O22*J22/Notes!$F$9</f>
        <v>926.97216475310256</v>
      </c>
      <c r="S22" s="1">
        <f>R22/Notes!$C$2</f>
        <v>7.4157773180248204E-10</v>
      </c>
      <c r="U22" s="1">
        <f t="shared" si="7"/>
        <v>770007.40295127255</v>
      </c>
      <c r="V22" s="14">
        <f t="shared" si="6"/>
        <v>1</v>
      </c>
    </row>
    <row r="23" spans="1:23" x14ac:dyDescent="0.3">
      <c r="A23" t="s">
        <v>0</v>
      </c>
      <c r="B23">
        <v>18</v>
      </c>
      <c r="C23">
        <v>39</v>
      </c>
      <c r="D23" s="1">
        <v>100547000000000</v>
      </c>
      <c r="E23" s="1">
        <v>8210.09</v>
      </c>
      <c r="F23" s="1">
        <v>2358000</v>
      </c>
      <c r="G23" s="1">
        <v>4.6862500000000002</v>
      </c>
      <c r="H23" s="1">
        <v>0.128853</v>
      </c>
      <c r="I23" s="1">
        <f>G23*densities!$B$13/densities!$B$3</f>
        <v>23.733588709677417</v>
      </c>
      <c r="J23" s="10">
        <f t="shared" si="3"/>
        <v>8488800000</v>
      </c>
      <c r="K23">
        <f>J23/LN(2)/Notes!$F$9*(1-EXP(-Notes!$F$9*LN(2)/J23))</f>
        <v>0.99989418346824699</v>
      </c>
      <c r="L23">
        <f>EXP(-Notes!$F$10*LN(2)/J23)</f>
        <v>0.99999941208907817</v>
      </c>
      <c r="M23">
        <f t="shared" si="4"/>
        <v>0.99989359561953584</v>
      </c>
      <c r="N23" s="13">
        <f t="shared" si="2"/>
        <v>2.7495972259269134E-2</v>
      </c>
      <c r="O23" s="1">
        <f t="shared" si="5"/>
        <v>23.736114336217987</v>
      </c>
      <c r="P23">
        <f>O23/Notes!$C$3</f>
        <v>7.3259612148820944E-18</v>
      </c>
      <c r="R23" s="1">
        <f>O23*J23/Notes!$F$9</f>
        <v>77735.774451113917</v>
      </c>
      <c r="S23" s="1">
        <f>R23/Notes!$C$2</f>
        <v>6.2188619560891132E-8</v>
      </c>
      <c r="U23" s="1">
        <f t="shared" si="7"/>
        <v>847743.17740238644</v>
      </c>
      <c r="V23" s="14">
        <f t="shared" si="6"/>
        <v>1.1009545806354191</v>
      </c>
    </row>
    <row r="24" spans="1:23" x14ac:dyDescent="0.3">
      <c r="A24" t="s">
        <v>12</v>
      </c>
      <c r="B24">
        <v>20</v>
      </c>
      <c r="C24">
        <v>41</v>
      </c>
      <c r="D24" s="1">
        <v>1.43049E+16</v>
      </c>
      <c r="E24" s="1">
        <v>3080.45</v>
      </c>
      <c r="F24" s="1">
        <v>894116000</v>
      </c>
      <c r="G24" s="1">
        <v>1.7582899999999999</v>
      </c>
      <c r="H24" s="1">
        <v>5.2171400000000003E-3</v>
      </c>
      <c r="I24" s="1">
        <f>G24*densities!$B$13/densities!$B$3</f>
        <v>8.9048880645161272</v>
      </c>
      <c r="J24" s="10">
        <f t="shared" si="3"/>
        <v>3218817600000</v>
      </c>
      <c r="K24">
        <f>J24/LN(2)/Notes!$F$9*(1-EXP(-Notes!$F$9*LN(2)/J24))</f>
        <v>0.99999972090300659</v>
      </c>
      <c r="L24">
        <f>EXP(-Notes!$F$10*LN(2)/J24)</f>
        <v>0.99999999844953635</v>
      </c>
      <c r="M24">
        <f t="shared" si="4"/>
        <v>0.99999971935254339</v>
      </c>
      <c r="N24" s="13">
        <f t="shared" si="2"/>
        <v>2.967166963356443E-3</v>
      </c>
      <c r="O24" s="1">
        <f t="shared" si="5"/>
        <v>8.9048905636510156</v>
      </c>
      <c r="P24">
        <f>O24/Notes!$C$3</f>
        <v>2.7484230134725358E-18</v>
      </c>
      <c r="R24" s="1">
        <f>O24*J24/Notes!$F$9</f>
        <v>11058340.460013043</v>
      </c>
      <c r="S24" s="1">
        <f>R24/Notes!$C$2</f>
        <v>8.8466723680104347E-6</v>
      </c>
      <c r="U24" s="1">
        <f t="shared" si="7"/>
        <v>11906083.63741543</v>
      </c>
      <c r="V24" s="14">
        <f t="shared" si="6"/>
        <v>15.462297624389032</v>
      </c>
    </row>
    <row r="25" spans="1:23" x14ac:dyDescent="0.3">
      <c r="A25" t="s">
        <v>2</v>
      </c>
      <c r="B25">
        <v>19</v>
      </c>
      <c r="C25">
        <v>38</v>
      </c>
      <c r="D25" s="1">
        <v>1568350</v>
      </c>
      <c r="E25" s="1">
        <v>2372.7399999999998</v>
      </c>
      <c r="F25" s="1">
        <v>0.12726699999999999</v>
      </c>
      <c r="G25" s="1">
        <v>1.3543400000000001</v>
      </c>
      <c r="H25" s="1">
        <v>2.2537000000000001E-2</v>
      </c>
      <c r="I25" s="1">
        <f>G25*densities!$B$13/densities!$B$3</f>
        <v>6.8590767741935483</v>
      </c>
      <c r="J25" s="12">
        <f t="shared" si="3"/>
        <v>458.16119999999995</v>
      </c>
      <c r="K25">
        <f>J25/LN(2)/Notes!$F$9*(1-EXP(-Notes!$F$9*LN(2)/J25))</f>
        <v>2.5501037467891069E-4</v>
      </c>
      <c r="L25">
        <f>EXP(-Notes!$F$10*LN(2)/J25)</f>
        <v>1.8591556842439182E-5</v>
      </c>
      <c r="M25">
        <f t="shared" si="4"/>
        <v>4.7410398762546816E-9</v>
      </c>
      <c r="N25" s="13">
        <f t="shared" si="2"/>
        <v>1.6640577698362302E-2</v>
      </c>
      <c r="O25" s="1">
        <f t="shared" si="5"/>
        <v>1446745219.0282083</v>
      </c>
      <c r="P25">
        <f>O25/Notes!$C$3</f>
        <v>4.4652630216920006E-10</v>
      </c>
      <c r="R25" s="1">
        <f>O25*J25/Notes!$F$9</f>
        <v>255726.28304175413</v>
      </c>
      <c r="S25" s="1">
        <f>R25/Notes!$C$2</f>
        <v>2.0458102643340329E-7</v>
      </c>
      <c r="U25" s="1">
        <f t="shared" si="7"/>
        <v>12161809.920457184</v>
      </c>
      <c r="V25" s="14">
        <f t="shared" si="6"/>
        <v>15.794406487318934</v>
      </c>
    </row>
    <row r="26" spans="1:23" x14ac:dyDescent="0.3">
      <c r="A26" t="s">
        <v>13</v>
      </c>
      <c r="B26">
        <v>6</v>
      </c>
      <c r="C26">
        <v>11</v>
      </c>
      <c r="D26" s="1">
        <v>971992</v>
      </c>
      <c r="E26" s="1">
        <v>550.70500000000004</v>
      </c>
      <c r="F26" s="1">
        <v>0.33983400000000002</v>
      </c>
      <c r="G26" s="1">
        <v>0.31433800000000001</v>
      </c>
      <c r="H26" s="1">
        <v>0.31433800000000001</v>
      </c>
      <c r="I26" s="1">
        <f>G26*densities!$B$13/densities!$B$3</f>
        <v>1.5919698709677419</v>
      </c>
      <c r="J26" s="12">
        <f t="shared" si="3"/>
        <v>1223.4024000000002</v>
      </c>
      <c r="K26">
        <f>J26/LN(2)/Notes!$F$9*(1-EXP(-Notes!$F$9*LN(2)/J26))</f>
        <v>6.8094003684091681E-4</v>
      </c>
      <c r="L26">
        <f>EXP(-Notes!$F$10*LN(2)/J26)</f>
        <v>1.6918830811706743E-2</v>
      </c>
      <c r="M26">
        <f t="shared" si="4"/>
        <v>1.1520709276228827E-5</v>
      </c>
      <c r="N26" s="13">
        <f t="shared" si="2"/>
        <v>1</v>
      </c>
      <c r="O26" s="1">
        <f t="shared" si="5"/>
        <v>138183.32125197546</v>
      </c>
      <c r="P26">
        <f>O26/Notes!$C$3</f>
        <v>4.2649173225918351E-14</v>
      </c>
      <c r="R26" s="1">
        <f>O26*J26/Notes!$F$9</f>
        <v>65.221376103255324</v>
      </c>
      <c r="S26" s="1">
        <f>R26/Notes!$C$2</f>
        <v>5.217710088260426E-11</v>
      </c>
      <c r="U26" s="1">
        <f t="shared" si="7"/>
        <v>12161875.141833287</v>
      </c>
      <c r="V26" s="14">
        <f t="shared" si="6"/>
        <v>15.794491189590435</v>
      </c>
    </row>
    <row r="27" spans="1:23" x14ac:dyDescent="0.3">
      <c r="A27" t="s">
        <v>0</v>
      </c>
      <c r="B27">
        <v>18</v>
      </c>
      <c r="C27">
        <v>42</v>
      </c>
      <c r="D27" s="1">
        <v>563917000000</v>
      </c>
      <c r="E27" s="1">
        <v>376.48700000000002</v>
      </c>
      <c r="F27" s="1">
        <v>288395</v>
      </c>
      <c r="G27" s="1">
        <v>0.214896</v>
      </c>
      <c r="H27" s="1">
        <v>9.9441600000000005E-2</v>
      </c>
      <c r="I27" s="1">
        <f>G27*densities!$B$13/densities!$B$3</f>
        <v>1.088344258064516</v>
      </c>
      <c r="J27" s="10">
        <f t="shared" si="3"/>
        <v>1038222000</v>
      </c>
      <c r="K27">
        <f>J27/LN(2)/Notes!$F$9*(1-EXP(-Notes!$F$9*LN(2)/J27))</f>
        <v>0.99913525162102601</v>
      </c>
      <c r="L27">
        <f>EXP(-Notes!$F$10*LN(2)/J27)</f>
        <v>0.999995193082303</v>
      </c>
      <c r="M27">
        <f t="shared" si="4"/>
        <v>0.99913044886010327</v>
      </c>
      <c r="N27" s="13">
        <f t="shared" si="2"/>
        <v>0.46274290819745367</v>
      </c>
      <c r="O27" s="1">
        <f t="shared" si="5"/>
        <v>1.0892914526888813</v>
      </c>
      <c r="P27">
        <f>O27/Notes!$C$3</f>
        <v>3.3620106564471643E-19</v>
      </c>
      <c r="R27" s="1">
        <f>O27*J27/Notes!$F$9</f>
        <v>436.31417846973596</v>
      </c>
      <c r="S27" s="1">
        <f>R27/Notes!$C$2</f>
        <v>3.4905134277578877E-10</v>
      </c>
      <c r="U27" s="1">
        <f t="shared" si="7"/>
        <v>12162311.456011757</v>
      </c>
      <c r="V27" s="14">
        <f t="shared" si="6"/>
        <v>15.79505782593289</v>
      </c>
    </row>
    <row r="28" spans="1:23" x14ac:dyDescent="0.3">
      <c r="A28" t="s">
        <v>4</v>
      </c>
      <c r="B28">
        <v>14</v>
      </c>
      <c r="C28">
        <v>32</v>
      </c>
      <c r="D28" s="1">
        <v>1050830000000</v>
      </c>
      <c r="E28" s="1">
        <v>174.85900000000001</v>
      </c>
      <c r="F28" s="1">
        <v>1157090</v>
      </c>
      <c r="G28" s="1">
        <v>9.9807999999999994E-2</v>
      </c>
      <c r="H28" s="1">
        <v>2.9997800000000002E-2</v>
      </c>
      <c r="I28" s="1">
        <f>G28*densities!$B$13/densities!$B$3</f>
        <v>0.50547922580645155</v>
      </c>
      <c r="J28" s="10">
        <f t="shared" si="3"/>
        <v>4165524000</v>
      </c>
      <c r="K28">
        <f>J28/LN(2)/Notes!$F$9*(1-EXP(-Notes!$F$9*LN(2)/J28))</f>
        <v>0.99978437536102116</v>
      </c>
      <c r="L28">
        <f>EXP(-Notes!$F$10*LN(2)/J28)</f>
        <v>0.9999988019138264</v>
      </c>
      <c r="M28">
        <f t="shared" si="4"/>
        <v>0.99978317753318446</v>
      </c>
      <c r="N28" s="13">
        <f t="shared" si="2"/>
        <v>0.30055506572619434</v>
      </c>
      <c r="O28" s="1">
        <f t="shared" si="5"/>
        <v>0.50558884882784882</v>
      </c>
      <c r="P28">
        <f>O28/Notes!$C$3</f>
        <v>1.5604594099624963E-19</v>
      </c>
      <c r="R28" s="1">
        <f>O28*J28/Notes!$F$9</f>
        <v>812.51639040307714</v>
      </c>
      <c r="S28" s="1">
        <f>R28/Notes!$C$2</f>
        <v>6.5001311232246168E-10</v>
      </c>
      <c r="U28" s="1">
        <f t="shared" si="7"/>
        <v>12163123.972402161</v>
      </c>
      <c r="V28" s="14">
        <f t="shared" si="6"/>
        <v>15.796113031879338</v>
      </c>
    </row>
    <row r="29" spans="1:23" x14ac:dyDescent="0.3">
      <c r="A29" t="s">
        <v>11</v>
      </c>
      <c r="B29">
        <v>12</v>
      </c>
      <c r="C29">
        <v>27</v>
      </c>
      <c r="D29" s="1">
        <v>44425.3</v>
      </c>
      <c r="E29" s="1">
        <v>54.263300000000001</v>
      </c>
      <c r="F29" s="1">
        <v>0.157633</v>
      </c>
      <c r="G29" s="1">
        <v>3.0973000000000001E-2</v>
      </c>
      <c r="H29" s="1">
        <v>8.9642200000000002E-3</v>
      </c>
      <c r="I29" s="1">
        <f>G29*densities!$B$13/densities!$B$3</f>
        <v>0.15686325806451612</v>
      </c>
      <c r="J29" s="12">
        <f t="shared" si="3"/>
        <v>567.47879999999998</v>
      </c>
      <c r="K29">
        <f>J29/LN(2)/Notes!$F$9*(1-EXP(-Notes!$F$9*LN(2)/J29))</f>
        <v>3.1585603802840274E-4</v>
      </c>
      <c r="L29">
        <f>EXP(-Notes!$F$10*LN(2)/J29)</f>
        <v>1.5157309996792048E-4</v>
      </c>
      <c r="M29">
        <f t="shared" si="4"/>
        <v>4.7875278827550382E-8</v>
      </c>
      <c r="N29" s="13">
        <f t="shared" si="2"/>
        <v>0.28942046298388918</v>
      </c>
      <c r="O29" s="1">
        <f t="shared" si="5"/>
        <v>3276498.0571611281</v>
      </c>
      <c r="P29">
        <f>O29/Notes!$C$3</f>
        <v>1.0112648324571383E-12</v>
      </c>
      <c r="R29" s="1">
        <f>O29*J29/Notes!$F$9</f>
        <v>717.33919200622233</v>
      </c>
      <c r="S29" s="1">
        <f>R29/Notes!$C$2</f>
        <v>5.7387135360497783E-10</v>
      </c>
      <c r="U29" s="1">
        <f t="shared" si="7"/>
        <v>12163841.311594168</v>
      </c>
      <c r="V29" s="14">
        <f t="shared" si="6"/>
        <v>15.797044632262994</v>
      </c>
    </row>
    <row r="30" spans="1:23" x14ac:dyDescent="0.3">
      <c r="A30" t="s">
        <v>0</v>
      </c>
      <c r="B30">
        <v>18</v>
      </c>
      <c r="C30">
        <v>44</v>
      </c>
      <c r="D30" s="1">
        <v>30273.200000000001</v>
      </c>
      <c r="E30" s="1">
        <v>29.4633</v>
      </c>
      <c r="F30" s="1">
        <v>0.19783400000000001</v>
      </c>
      <c r="G30" s="1">
        <v>1.68174E-2</v>
      </c>
      <c r="H30" s="1">
        <v>1.68174E-2</v>
      </c>
      <c r="I30" s="1">
        <f>G30*densities!$B$13/densities!$B$3</f>
        <v>8.5171993548387087E-2</v>
      </c>
      <c r="J30" s="12">
        <f t="shared" si="3"/>
        <v>712.20240000000013</v>
      </c>
      <c r="K30">
        <f>J30/LN(2)/Notes!$F$9*(1-EXP(-Notes!$F$9*LN(2)/J30))</f>
        <v>3.964085148878156E-4</v>
      </c>
      <c r="L30">
        <f>EXP(-Notes!$F$10*LN(2)/J30)</f>
        <v>9.0519376611267004E-4</v>
      </c>
      <c r="M30">
        <f t="shared" si="4"/>
        <v>3.5882651651043222E-7</v>
      </c>
      <c r="N30" s="13">
        <f t="shared" si="2"/>
        <v>1</v>
      </c>
      <c r="O30" s="1">
        <f t="shared" si="5"/>
        <v>237362.596211339</v>
      </c>
      <c r="P30">
        <f>O30/Notes!$C$3</f>
        <v>7.3260060559055245E-14</v>
      </c>
      <c r="R30" s="1">
        <f>O30*J30/Notes!$F$9</f>
        <v>65.219988692880619</v>
      </c>
      <c r="S30" s="1">
        <f>R30/Notes!$C$2</f>
        <v>5.2175990954304495E-11</v>
      </c>
      <c r="U30" s="1">
        <f t="shared" si="7"/>
        <v>12163906.53158286</v>
      </c>
      <c r="V30" s="14">
        <f t="shared" si="6"/>
        <v>15.79712933273268</v>
      </c>
    </row>
    <row r="31" spans="1:23" x14ac:dyDescent="0.3">
      <c r="A31" t="s">
        <v>8</v>
      </c>
      <c r="B31">
        <v>17</v>
      </c>
      <c r="C31">
        <v>36</v>
      </c>
      <c r="D31" s="1">
        <v>351864000000000</v>
      </c>
      <c r="E31" s="1">
        <v>25.6767</v>
      </c>
      <c r="F31" s="1">
        <v>2638510000</v>
      </c>
      <c r="G31" s="1">
        <v>1.4656000000000001E-2</v>
      </c>
      <c r="H31" s="1">
        <v>2.2388900000000001E-4</v>
      </c>
      <c r="I31" s="1">
        <f>G31*densities!$B$13/densities!$B$3</f>
        <v>7.4225548387096774E-2</v>
      </c>
      <c r="J31" s="10">
        <f t="shared" si="3"/>
        <v>9498636000000</v>
      </c>
      <c r="K31">
        <f>J31/LN(2)/Notes!$F$9*(1-EXP(-Notes!$F$9*LN(2)/J31))</f>
        <v>0.99999990533016248</v>
      </c>
      <c r="L31">
        <f>EXP(-Notes!$F$10*LN(2)/J31)</f>
        <v>0.99999999947459195</v>
      </c>
      <c r="M31">
        <f t="shared" si="4"/>
        <v>0.99999990480475442</v>
      </c>
      <c r="N31" s="13">
        <f t="shared" si="2"/>
        <v>1.5276269104803494E-2</v>
      </c>
      <c r="O31" s="1">
        <f t="shared" si="5"/>
        <v>7.4225555453016748E-2</v>
      </c>
      <c r="P31">
        <f>O31/Notes!$C$3</f>
        <v>2.290912205340023E-20</v>
      </c>
      <c r="R31" s="1">
        <f>O31*J31/Notes!$F$9</f>
        <v>272006.7643310267</v>
      </c>
      <c r="S31" s="1">
        <f>R31/Notes!$C$2</f>
        <v>2.1760541146482135E-7</v>
      </c>
      <c r="U31" s="1">
        <f t="shared" si="7"/>
        <v>12435913.295913886</v>
      </c>
      <c r="V31" s="14">
        <f t="shared" si="6"/>
        <v>16.150381474580257</v>
      </c>
    </row>
    <row r="32" spans="1:23" x14ac:dyDescent="0.3">
      <c r="A32" t="s">
        <v>8</v>
      </c>
      <c r="B32">
        <v>17</v>
      </c>
      <c r="C32" t="s">
        <v>14</v>
      </c>
      <c r="D32" s="1">
        <v>24797.4</v>
      </c>
      <c r="E32" s="1">
        <v>8.9522200000000005</v>
      </c>
      <c r="F32" s="1">
        <v>0.53333299999999995</v>
      </c>
      <c r="G32" s="1">
        <v>5.10985E-3</v>
      </c>
      <c r="H32" s="1">
        <v>1.8251000000000001E-4</v>
      </c>
      <c r="I32" s="1">
        <f>G32*densities!$B$13/densities!$B$3</f>
        <v>2.5878917741935483E-2</v>
      </c>
      <c r="J32" s="12">
        <f t="shared" si="3"/>
        <v>1919.9987999999998</v>
      </c>
      <c r="K32">
        <f>J32/LN(2)/Notes!$F$9*(1-EXP(-Notes!$F$9*LN(2)/J32))</f>
        <v>1.068662325336713E-3</v>
      </c>
      <c r="L32">
        <f>EXP(-Notes!$F$10*LN(2)/J32)</f>
        <v>7.4325323941272906E-2</v>
      </c>
      <c r="M32">
        <f t="shared" si="4"/>
        <v>7.9428673514485176E-5</v>
      </c>
      <c r="N32" s="13">
        <f t="shared" si="2"/>
        <v>3.5717291114220576E-2</v>
      </c>
      <c r="O32" s="1">
        <f t="shared" si="5"/>
        <v>325.81329382538433</v>
      </c>
      <c r="P32">
        <f>O32/Notes!$C$3</f>
        <v>1.0055965858808158E-16</v>
      </c>
      <c r="R32" s="1">
        <f>O32*J32/Notes!$F$9</f>
        <v>0.24134302977190789</v>
      </c>
      <c r="S32" s="1">
        <f>R32/Notes!$C$2</f>
        <v>1.9307442381752632E-13</v>
      </c>
      <c r="U32" s="1">
        <f t="shared" si="7"/>
        <v>12435913.537256915</v>
      </c>
      <c r="V32" s="14">
        <f t="shared" si="6"/>
        <v>16.150381788009746</v>
      </c>
    </row>
    <row r="33" spans="1:22" x14ac:dyDescent="0.3">
      <c r="A33" t="s">
        <v>15</v>
      </c>
      <c r="B33">
        <v>13</v>
      </c>
      <c r="C33">
        <v>29</v>
      </c>
      <c r="D33" s="1">
        <v>1985.56</v>
      </c>
      <c r="E33" s="1">
        <v>3.4966400000000002</v>
      </c>
      <c r="F33" s="1">
        <v>0.109334</v>
      </c>
      <c r="G33" s="1">
        <v>1.99585E-3</v>
      </c>
      <c r="H33" s="1">
        <v>3.3841900000000001E-4</v>
      </c>
      <c r="I33" s="1">
        <f>G33*densities!$B$13/densities!$B$3</f>
        <v>1.0108014516129032E-2</v>
      </c>
      <c r="J33" s="12">
        <f t="shared" si="3"/>
        <v>393.60239999999999</v>
      </c>
      <c r="K33">
        <f>J33/LN(2)/Notes!$F$9*(1-EXP(-Notes!$F$9*LN(2)/J33))</f>
        <v>2.1907724944521378E-4</v>
      </c>
      <c r="L33">
        <f>EXP(-Notes!$F$10*LN(2)/J33)</f>
        <v>3.1144926819554706E-6</v>
      </c>
      <c r="M33">
        <f t="shared" si="4"/>
        <v>6.8231449018005151E-10</v>
      </c>
      <c r="N33" s="13">
        <f t="shared" si="2"/>
        <v>0.16956133978004359</v>
      </c>
      <c r="O33" s="1">
        <f t="shared" si="5"/>
        <v>14814304.344411174</v>
      </c>
      <c r="P33">
        <f>O33/Notes!$C$3</f>
        <v>4.5723161556824613E-12</v>
      </c>
      <c r="R33" s="1">
        <f>O33*J33/Notes!$F$9</f>
        <v>2249.593265544238</v>
      </c>
      <c r="S33" s="1">
        <f>R33/Notes!$C$2</f>
        <v>1.7996746124353904E-9</v>
      </c>
      <c r="U33" s="1">
        <f t="shared" si="7"/>
        <v>12438163.13052246</v>
      </c>
      <c r="V33" s="14">
        <f t="shared" si="6"/>
        <v>16.153303309617101</v>
      </c>
    </row>
    <row r="36" spans="1:22" x14ac:dyDescent="0.3">
      <c r="E36" s="1"/>
      <c r="I36" t="s">
        <v>135</v>
      </c>
      <c r="J36" s="1">
        <f>60*60*24*365.34*20</f>
        <v>631307519.99999988</v>
      </c>
      <c r="K36" t="s">
        <v>137</v>
      </c>
    </row>
    <row r="37" spans="1:22" x14ac:dyDescent="0.3">
      <c r="E37" s="1"/>
      <c r="I37" t="s">
        <v>136</v>
      </c>
      <c r="J37">
        <f>60*60*2</f>
        <v>7200</v>
      </c>
      <c r="K37" t="s">
        <v>137</v>
      </c>
    </row>
  </sheetData>
  <mergeCells count="3">
    <mergeCell ref="K1:M1"/>
    <mergeCell ref="O1:P1"/>
    <mergeCell ref="R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7"/>
  <sheetViews>
    <sheetView workbookViewId="0">
      <selection activeCell="C7" sqref="C7"/>
    </sheetView>
    <sheetView topLeftCell="I1" workbookViewId="1">
      <selection activeCell="W12" sqref="W12"/>
    </sheetView>
  </sheetViews>
  <sheetFormatPr defaultRowHeight="14.4" x14ac:dyDescent="0.3"/>
  <cols>
    <col min="22" max="22" width="8.88671875" style="14"/>
  </cols>
  <sheetData>
    <row r="1" spans="1:22" x14ac:dyDescent="0.3">
      <c r="A1" t="s">
        <v>34</v>
      </c>
      <c r="B1" t="s">
        <v>35</v>
      </c>
      <c r="C1" t="s">
        <v>36</v>
      </c>
      <c r="D1" t="s">
        <v>68</v>
      </c>
      <c r="E1" t="s">
        <v>69</v>
      </c>
      <c r="F1" t="s">
        <v>70</v>
      </c>
      <c r="G1" t="s">
        <v>71</v>
      </c>
      <c r="H1" t="s">
        <v>129</v>
      </c>
      <c r="I1" t="s">
        <v>71</v>
      </c>
      <c r="J1" s="2" t="s">
        <v>37</v>
      </c>
      <c r="K1" s="20" t="s">
        <v>72</v>
      </c>
      <c r="L1" s="20"/>
      <c r="M1" s="20"/>
      <c r="N1" t="s">
        <v>138</v>
      </c>
      <c r="O1" s="20" t="s">
        <v>73</v>
      </c>
      <c r="P1" s="20"/>
      <c r="R1" s="20" t="s">
        <v>133</v>
      </c>
      <c r="S1" s="20"/>
      <c r="U1" t="s">
        <v>139</v>
      </c>
      <c r="V1" s="14" t="s">
        <v>140</v>
      </c>
    </row>
    <row r="2" spans="1:22" x14ac:dyDescent="0.3">
      <c r="G2" t="s">
        <v>130</v>
      </c>
      <c r="I2" t="s">
        <v>131</v>
      </c>
      <c r="J2" s="2" t="s">
        <v>38</v>
      </c>
      <c r="K2" s="3" t="s">
        <v>74</v>
      </c>
      <c r="L2" s="3" t="s">
        <v>75</v>
      </c>
      <c r="M2" t="s">
        <v>76</v>
      </c>
      <c r="O2" t="s">
        <v>77</v>
      </c>
      <c r="P2" t="s">
        <v>78</v>
      </c>
      <c r="R2" t="s">
        <v>77</v>
      </c>
      <c r="S2" t="s">
        <v>134</v>
      </c>
    </row>
    <row r="3" spans="1:22" x14ac:dyDescent="0.3">
      <c r="A3" t="s">
        <v>0</v>
      </c>
      <c r="B3">
        <v>18</v>
      </c>
      <c r="C3">
        <v>37</v>
      </c>
      <c r="D3" s="1">
        <v>422637000000000</v>
      </c>
      <c r="E3" s="1">
        <v>96764400</v>
      </c>
      <c r="F3" s="1">
        <v>840.95899999999995</v>
      </c>
      <c r="G3" s="1">
        <v>55232.3</v>
      </c>
      <c r="H3" s="1">
        <v>802.39400000000001</v>
      </c>
      <c r="I3" s="1">
        <f>G3*densities!$B$13/densities!$B$3</f>
        <v>279724.8741935484</v>
      </c>
      <c r="J3" s="1">
        <f t="shared" ref="J3:J29" si="0">F3*60*60</f>
        <v>3027452.3999999994</v>
      </c>
      <c r="K3">
        <f>J3/LN(2)/Notes!$F$9*(1-EXP(-Notes!$F$9*LN(2)/J3))</f>
        <v>0.75420359733380005</v>
      </c>
      <c r="L3">
        <f>EXP(-Notes!$F$10*LN(2)/J3)</f>
        <v>0.99835288954933399</v>
      </c>
      <c r="M3">
        <f t="shared" ref="M3:M29" si="1">K3*L3</f>
        <v>0.75296134070670162</v>
      </c>
      <c r="N3" s="13">
        <f t="shared" ref="N3:N29" si="2">H3/G3</f>
        <v>1.4527622423835328E-2</v>
      </c>
      <c r="O3" s="1">
        <f>I3/M3</f>
        <v>371499.64954510017</v>
      </c>
      <c r="P3">
        <f>O3/Notes!$C$3</f>
        <v>1.1466038566206795E-13</v>
      </c>
      <c r="R3" s="1">
        <f>O3*J3/Notes!$F$9</f>
        <v>433911.07469694142</v>
      </c>
      <c r="S3" s="1">
        <f>R3/Notes!$C$2</f>
        <v>3.4712885975755313E-7</v>
      </c>
      <c r="U3" s="1">
        <f>R3</f>
        <v>433911.07469694142</v>
      </c>
      <c r="V3" s="14">
        <f>U3/$U$20</f>
        <v>0.67522866084598943</v>
      </c>
    </row>
    <row r="4" spans="1:22" x14ac:dyDescent="0.3">
      <c r="A4" t="s">
        <v>1</v>
      </c>
      <c r="B4">
        <v>15</v>
      </c>
      <c r="C4">
        <v>32</v>
      </c>
      <c r="D4" s="1">
        <v>27154200000000</v>
      </c>
      <c r="E4" s="1">
        <v>15274600</v>
      </c>
      <c r="F4" s="1">
        <v>342.28699999999998</v>
      </c>
      <c r="G4" s="1">
        <v>8718.61</v>
      </c>
      <c r="H4" s="1">
        <v>353.488</v>
      </c>
      <c r="I4" s="1">
        <f>G4*densities!$B$13/densities!$B$3</f>
        <v>44155.54096774193</v>
      </c>
      <c r="J4" s="1">
        <f t="shared" si="0"/>
        <v>1232233.2</v>
      </c>
      <c r="K4">
        <f>J4/LN(2)/Notes!$F$9*(1-EXP(-Notes!$F$9*LN(2)/J4))</f>
        <v>0.52626125125257295</v>
      </c>
      <c r="L4">
        <f>EXP(-Notes!$F$10*LN(2)/J4)</f>
        <v>0.99595809704622862</v>
      </c>
      <c r="M4">
        <f t="shared" si="1"/>
        <v>0.52413415434667976</v>
      </c>
      <c r="N4" s="13">
        <f t="shared" si="2"/>
        <v>4.0544077553646737E-2</v>
      </c>
      <c r="O4" s="1">
        <f t="shared" ref="O4:O29" si="3">I4/M4</f>
        <v>84244.731242101014</v>
      </c>
      <c r="P4">
        <f>O4/Notes!$C$3</f>
        <v>2.6001460259907721E-14</v>
      </c>
      <c r="R4" s="1">
        <f>O4*J4/Notes!$F$9</f>
        <v>40049.828225923651</v>
      </c>
      <c r="S4" s="1">
        <f>R4/Notes!$C$2</f>
        <v>3.2039862580738921E-8</v>
      </c>
      <c r="U4" s="1">
        <f>U3+R4</f>
        <v>473960.90292286506</v>
      </c>
      <c r="V4" s="14">
        <f t="shared" ref="V4:V29" si="4">U4/$U$20</f>
        <v>0.73755201108310886</v>
      </c>
    </row>
    <row r="5" spans="1:22" x14ac:dyDescent="0.3">
      <c r="A5" t="s">
        <v>2</v>
      </c>
      <c r="B5">
        <v>19</v>
      </c>
      <c r="C5">
        <v>43</v>
      </c>
      <c r="D5" s="1">
        <v>522290000000</v>
      </c>
      <c r="E5" s="1">
        <v>4509520</v>
      </c>
      <c r="F5" s="1">
        <v>22.3</v>
      </c>
      <c r="G5" s="1">
        <v>2573.9899999999998</v>
      </c>
      <c r="H5" s="1">
        <v>215.96299999999999</v>
      </c>
      <c r="I5" s="1">
        <f>G5*densities!$B$13/densities!$B$3</f>
        <v>13036.013870967741</v>
      </c>
      <c r="J5" s="1">
        <f t="shared" si="0"/>
        <v>80280</v>
      </c>
      <c r="K5">
        <f>J5/LN(2)/Notes!$F$9*(1-EXP(-Notes!$F$9*LN(2)/J5))</f>
        <v>4.4683471396784018E-2</v>
      </c>
      <c r="L5">
        <f>EXP(-Notes!$F$10*LN(2)/J5)</f>
        <v>0.93972719265695925</v>
      </c>
      <c r="M5">
        <f t="shared" si="1"/>
        <v>4.1990273133867384E-2</v>
      </c>
      <c r="N5" s="13">
        <f t="shared" si="2"/>
        <v>8.3902035361442751E-2</v>
      </c>
      <c r="O5" s="1">
        <f t="shared" si="3"/>
        <v>310453.18113097729</v>
      </c>
      <c r="P5">
        <f>O5/Notes!$C$3</f>
        <v>9.5818883065116449E-14</v>
      </c>
      <c r="R5" s="1">
        <f>O5*J5/Notes!$F$9</f>
        <v>9615.4249155844354</v>
      </c>
      <c r="S5" s="1">
        <f>R5/Notes!$C$2</f>
        <v>7.6923399324675482E-9</v>
      </c>
      <c r="U5" s="1">
        <f t="shared" ref="U5:U29" si="5">U4+R5</f>
        <v>483576.32783844951</v>
      </c>
      <c r="V5" s="14">
        <f t="shared" si="4"/>
        <v>0.75251500895945922</v>
      </c>
    </row>
    <row r="6" spans="1:22" x14ac:dyDescent="0.3">
      <c r="A6" t="s">
        <v>2</v>
      </c>
      <c r="B6">
        <v>19</v>
      </c>
      <c r="C6">
        <v>42</v>
      </c>
      <c r="D6" s="1">
        <v>257461000000</v>
      </c>
      <c r="E6" s="1">
        <v>4010650</v>
      </c>
      <c r="F6" s="1">
        <v>12.36</v>
      </c>
      <c r="G6" s="1">
        <v>2289.2399999999998</v>
      </c>
      <c r="H6" s="1">
        <v>194.92699999999999</v>
      </c>
      <c r="I6" s="1">
        <f>G6*densities!$B$13/densities!$B$3</f>
        <v>11593.892903225804</v>
      </c>
      <c r="J6" s="1">
        <f t="shared" si="0"/>
        <v>44495.999999999993</v>
      </c>
      <c r="K6">
        <f>J6/LN(2)/Notes!$F$9*(1-EXP(-Notes!$F$9*LN(2)/J6))</f>
        <v>2.4766264868593867E-2</v>
      </c>
      <c r="L6">
        <f>EXP(-Notes!$F$10*LN(2)/J6)</f>
        <v>0.89390145610497251</v>
      </c>
      <c r="M6">
        <f t="shared" si="1"/>
        <v>2.2138600228317484E-2</v>
      </c>
      <c r="N6" s="13">
        <f t="shared" si="2"/>
        <v>8.5149219828414668E-2</v>
      </c>
      <c r="O6" s="1">
        <f t="shared" si="3"/>
        <v>523695.84272071795</v>
      </c>
      <c r="P6">
        <f>O6/Notes!$C$3</f>
        <v>1.6163451935824629E-13</v>
      </c>
      <c r="R6" s="1">
        <f>O6*J6/Notes!$F$9</f>
        <v>8990.1119667056555</v>
      </c>
      <c r="S6" s="1">
        <f>R6/Notes!$C$2</f>
        <v>7.1920895733645241E-9</v>
      </c>
      <c r="U6" s="1">
        <f t="shared" si="5"/>
        <v>492566.43980515515</v>
      </c>
      <c r="V6" s="14">
        <f t="shared" si="4"/>
        <v>0.7665049290562761</v>
      </c>
    </row>
    <row r="7" spans="1:22" x14ac:dyDescent="0.3">
      <c r="A7" t="s">
        <v>1</v>
      </c>
      <c r="B7">
        <v>15</v>
      </c>
      <c r="C7">
        <v>33</v>
      </c>
      <c r="D7" s="1">
        <v>10828300000000</v>
      </c>
      <c r="E7" s="1">
        <v>3428190</v>
      </c>
      <c r="F7" s="1">
        <v>608.16099999999994</v>
      </c>
      <c r="G7" s="1">
        <v>1956.78</v>
      </c>
      <c r="H7" s="1">
        <v>152.756</v>
      </c>
      <c r="I7" s="1">
        <f>G7*densities!$B$13/densities!$B$3</f>
        <v>9910.1438709677423</v>
      </c>
      <c r="J7" s="1">
        <f t="shared" si="0"/>
        <v>2189379.5999999996</v>
      </c>
      <c r="K7">
        <f>J7/LN(2)/Notes!$F$9*(1-EXP(-Notes!$F$9*LN(2)/J7))</f>
        <v>0.68221901275910624</v>
      </c>
      <c r="L7">
        <f>EXP(-Notes!$F$10*LN(2)/J7)</f>
        <v>0.99772311025891625</v>
      </c>
      <c r="M7">
        <f t="shared" si="1"/>
        <v>0.68066567528778277</v>
      </c>
      <c r="N7" s="13">
        <f t="shared" si="2"/>
        <v>7.8064984310959845E-2</v>
      </c>
      <c r="O7" s="1">
        <f t="shared" si="3"/>
        <v>14559.4882050983</v>
      </c>
      <c r="P7">
        <f>O7/Notes!$C$3</f>
        <v>4.4936691991044138E-15</v>
      </c>
      <c r="R7" s="1">
        <f>O7*J7/Notes!$F$9</f>
        <v>12297.934592084424</v>
      </c>
      <c r="S7" s="1">
        <f>R7/Notes!$C$2</f>
        <v>9.8383476736675391E-9</v>
      </c>
      <c r="U7" s="1">
        <f t="shared" si="5"/>
        <v>504864.37439723959</v>
      </c>
      <c r="V7" s="14">
        <f t="shared" si="4"/>
        <v>0.78564230164254734</v>
      </c>
    </row>
    <row r="8" spans="1:22" x14ac:dyDescent="0.3">
      <c r="A8" t="s">
        <v>3</v>
      </c>
      <c r="B8">
        <v>16</v>
      </c>
      <c r="C8">
        <v>35</v>
      </c>
      <c r="D8" s="1">
        <v>31314900000000</v>
      </c>
      <c r="E8" s="1">
        <v>2870820</v>
      </c>
      <c r="F8" s="1">
        <v>2100.2399999999998</v>
      </c>
      <c r="G8" s="1">
        <v>1638.64</v>
      </c>
      <c r="H8" s="1">
        <v>77.774900000000002</v>
      </c>
      <c r="I8" s="1">
        <f>G8*densities!$B$13/densities!$B$3</f>
        <v>8298.9187096774203</v>
      </c>
      <c r="J8" s="1">
        <f t="shared" si="0"/>
        <v>7560864</v>
      </c>
      <c r="K8">
        <f>J8/LN(2)/Notes!$F$9*(1-EXP(-Notes!$F$9*LN(2)/J8))</f>
        <v>0.89006564809880206</v>
      </c>
      <c r="L8">
        <f>EXP(-Notes!$F$10*LN(2)/J8)</f>
        <v>0.99934015305881363</v>
      </c>
      <c r="M8">
        <f t="shared" si="1"/>
        <v>0.88947834100344902</v>
      </c>
      <c r="N8" s="13">
        <f t="shared" si="2"/>
        <v>4.7463079138798027E-2</v>
      </c>
      <c r="O8" s="1">
        <f t="shared" si="3"/>
        <v>9330.096447671951</v>
      </c>
      <c r="P8">
        <f>O8/Notes!$C$3</f>
        <v>2.8796593974296143E-15</v>
      </c>
      <c r="R8" s="1">
        <f>O8*J8/Notes!$F$9</f>
        <v>27215.891337859084</v>
      </c>
      <c r="S8" s="1">
        <f>R8/Notes!$C$2</f>
        <v>2.1772713070287267E-8</v>
      </c>
      <c r="U8" s="1">
        <f t="shared" si="5"/>
        <v>532080.26573509863</v>
      </c>
      <c r="V8" s="14">
        <f t="shared" si="4"/>
        <v>0.82799418186276896</v>
      </c>
    </row>
    <row r="9" spans="1:22" x14ac:dyDescent="0.3">
      <c r="A9" t="s">
        <v>4</v>
      </c>
      <c r="B9">
        <v>14</v>
      </c>
      <c r="C9">
        <v>31</v>
      </c>
      <c r="D9" s="1">
        <v>14182900000</v>
      </c>
      <c r="E9" s="1">
        <v>1041630</v>
      </c>
      <c r="F9" s="1">
        <v>2.6216499999999998</v>
      </c>
      <c r="G9" s="1">
        <v>594.553</v>
      </c>
      <c r="H9" s="1">
        <v>83.0441</v>
      </c>
      <c r="I9" s="1">
        <f>G9*densities!$B$13/densities!$B$3</f>
        <v>3011.123258064516</v>
      </c>
      <c r="J9" s="1">
        <f t="shared" si="0"/>
        <v>9437.9399999999987</v>
      </c>
      <c r="K9">
        <f>J9/LN(2)/Notes!$F$9*(1-EXP(-Notes!$F$9*LN(2)/J9))</f>
        <v>5.2531131304813204E-3</v>
      </c>
      <c r="L9">
        <f>EXP(-Notes!$F$10*LN(2)/J9)</f>
        <v>0.58931939811474388</v>
      </c>
      <c r="M9">
        <f t="shared" si="1"/>
        <v>3.0957614682839097E-3</v>
      </c>
      <c r="N9" s="13">
        <f t="shared" si="2"/>
        <v>0.13967484816324197</v>
      </c>
      <c r="O9" s="1">
        <f t="shared" si="3"/>
        <v>972659.97038644203</v>
      </c>
      <c r="P9">
        <f>O9/Notes!$C$3</f>
        <v>3.002036945637167E-13</v>
      </c>
      <c r="R9" s="1">
        <f>O9*J9/Notes!$F$9</f>
        <v>3541.6305713383549</v>
      </c>
      <c r="S9" s="1">
        <f>R9/Notes!$C$2</f>
        <v>2.8333044570706839E-9</v>
      </c>
      <c r="U9" s="1">
        <f t="shared" si="5"/>
        <v>535621.89630643697</v>
      </c>
      <c r="V9" s="14">
        <f t="shared" si="4"/>
        <v>0.83350547347837545</v>
      </c>
    </row>
    <row r="10" spans="1:22" x14ac:dyDescent="0.3">
      <c r="A10" t="s">
        <v>0</v>
      </c>
      <c r="B10">
        <v>18</v>
      </c>
      <c r="C10">
        <v>41</v>
      </c>
      <c r="D10" s="1">
        <v>3081830000</v>
      </c>
      <c r="E10" s="1">
        <v>324812</v>
      </c>
      <c r="F10" s="1">
        <v>1.82684</v>
      </c>
      <c r="G10" s="1">
        <v>185.4</v>
      </c>
      <c r="H10" s="1">
        <v>40.039099999999998</v>
      </c>
      <c r="I10" s="1">
        <f>G10*densities!$B$13/densities!$B$3</f>
        <v>938.96129032258057</v>
      </c>
      <c r="J10" s="12">
        <f t="shared" si="0"/>
        <v>6576.6239999999998</v>
      </c>
      <c r="K10">
        <f>J10/LN(2)/Notes!$F$9*(1-EXP(-Notes!$F$9*LN(2)/J10))</f>
        <v>3.6605180673577693E-3</v>
      </c>
      <c r="L10">
        <f>EXP(-Notes!$F$10*LN(2)/J10)</f>
        <v>0.46820536594859957</v>
      </c>
      <c r="M10">
        <f t="shared" si="1"/>
        <v>1.7138742012887049E-3</v>
      </c>
      <c r="N10" s="13">
        <f t="shared" si="2"/>
        <v>0.21596062567421789</v>
      </c>
      <c r="O10" s="1">
        <f t="shared" si="3"/>
        <v>547858.93247973046</v>
      </c>
      <c r="P10">
        <f>O10/Notes!$C$3</f>
        <v>1.6909226311102791E-13</v>
      </c>
      <c r="R10" s="1">
        <f>O10*J10/Notes!$F$9</f>
        <v>1390.0702947378761</v>
      </c>
      <c r="S10" s="1">
        <f>R10/Notes!$C$2</f>
        <v>1.1120562357903008E-9</v>
      </c>
      <c r="U10" s="1">
        <f t="shared" si="5"/>
        <v>537011.96660117491</v>
      </c>
      <c r="V10" s="14">
        <f t="shared" si="4"/>
        <v>0.83566862477441739</v>
      </c>
    </row>
    <row r="11" spans="1:22" x14ac:dyDescent="0.3">
      <c r="A11" t="s">
        <v>5</v>
      </c>
      <c r="B11">
        <v>11</v>
      </c>
      <c r="C11">
        <v>24</v>
      </c>
      <c r="D11" s="1">
        <v>20749200000</v>
      </c>
      <c r="E11" s="1">
        <v>267067</v>
      </c>
      <c r="F11" s="1">
        <v>14.959099999999999</v>
      </c>
      <c r="G11" s="1">
        <v>152.44</v>
      </c>
      <c r="H11" s="1">
        <v>54.745600000000003</v>
      </c>
      <c r="I11" s="1">
        <f>G11*densities!$B$13/densities!$B$3</f>
        <v>772.03483870967739</v>
      </c>
      <c r="J11" s="1">
        <f t="shared" si="0"/>
        <v>53852.759999999995</v>
      </c>
      <c r="K11">
        <f>J11/LN(2)/Notes!$F$9*(1-EXP(-Notes!$F$9*LN(2)/J11))</f>
        <v>2.9974193591891699E-2</v>
      </c>
      <c r="L11">
        <f>EXP(-Notes!$F$10*LN(2)/J11)</f>
        <v>0.91149213769796111</v>
      </c>
      <c r="M11">
        <f t="shared" si="1"/>
        <v>2.7321241792845893E-2</v>
      </c>
      <c r="N11" s="13">
        <f t="shared" si="2"/>
        <v>0.35912883757543956</v>
      </c>
      <c r="O11" s="1">
        <f t="shared" si="3"/>
        <v>28257.677471740535</v>
      </c>
      <c r="P11">
        <f>O11/Notes!$C$3</f>
        <v>8.721505392512511E-15</v>
      </c>
      <c r="R11" s="1">
        <f>O11*J11/Notes!$F$9</f>
        <v>587.09642092710249</v>
      </c>
      <c r="S11" s="1">
        <f>R11/Notes!$C$2</f>
        <v>4.6967713674168196E-10</v>
      </c>
      <c r="U11" s="1">
        <f t="shared" si="5"/>
        <v>537599.063022102</v>
      </c>
      <c r="V11" s="14">
        <f t="shared" si="4"/>
        <v>0.83658223208524018</v>
      </c>
    </row>
    <row r="12" spans="1:22" x14ac:dyDescent="0.3">
      <c r="A12" t="s">
        <v>7</v>
      </c>
      <c r="B12">
        <v>1</v>
      </c>
      <c r="C12">
        <v>3</v>
      </c>
      <c r="D12" s="1">
        <v>124386000000000</v>
      </c>
      <c r="E12" s="1">
        <v>221764</v>
      </c>
      <c r="F12" s="1">
        <v>107995</v>
      </c>
      <c r="G12" s="1">
        <v>126.581</v>
      </c>
      <c r="H12" s="1">
        <v>3.6217700000000002</v>
      </c>
      <c r="I12" s="1">
        <f>G12*densities!$B$13/densities!$B$3</f>
        <v>641.07151612903226</v>
      </c>
      <c r="J12" s="1">
        <f t="shared" si="0"/>
        <v>388782000</v>
      </c>
      <c r="K12">
        <f>J12/LN(2)/Notes!$F$9*(1-EXP(-Notes!$F$9*LN(2)/J12))</f>
        <v>0.99769295755861187</v>
      </c>
      <c r="L12">
        <f>EXP(-Notes!$F$10*LN(2)/J12)</f>
        <v>0.99998716342920069</v>
      </c>
      <c r="M12">
        <f t="shared" si="1"/>
        <v>0.99768015060232618</v>
      </c>
      <c r="N12" s="13">
        <f t="shared" si="2"/>
        <v>2.861227198394704E-2</v>
      </c>
      <c r="O12" s="1">
        <f t="shared" si="3"/>
        <v>642.56216357717472</v>
      </c>
      <c r="P12">
        <f>O12/Notes!$C$3</f>
        <v>1.9832165542505392E-16</v>
      </c>
      <c r="R12" s="1">
        <f>O12*J12/Notes!$F$9</f>
        <v>96379.86229932915</v>
      </c>
      <c r="S12" s="1">
        <f>R12/Notes!$C$2</f>
        <v>7.7103889839463326E-8</v>
      </c>
      <c r="U12" s="1">
        <f t="shared" si="5"/>
        <v>633978.92532143113</v>
      </c>
      <c r="V12" s="14">
        <f t="shared" si="4"/>
        <v>0.98656329767189277</v>
      </c>
    </row>
    <row r="13" spans="1:22" x14ac:dyDescent="0.3">
      <c r="A13" t="s">
        <v>8</v>
      </c>
      <c r="B13">
        <v>17</v>
      </c>
      <c r="C13">
        <v>38</v>
      </c>
      <c r="D13" s="1">
        <v>713239000</v>
      </c>
      <c r="E13" s="1">
        <v>221258</v>
      </c>
      <c r="F13" s="1">
        <v>0.620668</v>
      </c>
      <c r="G13" s="1">
        <v>126.292</v>
      </c>
      <c r="H13" s="1">
        <v>16.719200000000001</v>
      </c>
      <c r="I13" s="1">
        <f>G13*densities!$B$13/densities!$B$3</f>
        <v>639.60787096774197</v>
      </c>
      <c r="J13" s="12">
        <f t="shared" si="0"/>
        <v>2234.4047999999998</v>
      </c>
      <c r="K13">
        <f>J13/LN(2)/Notes!$F$9*(1-EXP(-Notes!$F$9*LN(2)/J13))</f>
        <v>1.2436592300534321E-3</v>
      </c>
      <c r="L13">
        <f>EXP(-Notes!$F$10*LN(2)/J13)</f>
        <v>0.10714714796618552</v>
      </c>
      <c r="M13">
        <f t="shared" si="1"/>
        <v>1.3325453954204746E-4</v>
      </c>
      <c r="N13" s="13">
        <f t="shared" si="2"/>
        <v>0.13238526589174296</v>
      </c>
      <c r="O13" s="1">
        <f t="shared" si="3"/>
        <v>4799895.5470175073</v>
      </c>
      <c r="P13">
        <f>O13/Notes!$C$3</f>
        <v>1.481449242906638E-12</v>
      </c>
      <c r="R13" s="1">
        <f>O13*J13/Notes!$F$9</f>
        <v>4137.6966241336977</v>
      </c>
      <c r="S13" s="1">
        <f>R13/Notes!$C$2</f>
        <v>3.3101572993069583E-9</v>
      </c>
      <c r="U13" s="1">
        <f t="shared" si="5"/>
        <v>638116.62194556487</v>
      </c>
      <c r="V13" s="14">
        <f t="shared" si="4"/>
        <v>0.99300215464841068</v>
      </c>
    </row>
    <row r="14" spans="1:22" x14ac:dyDescent="0.3">
      <c r="A14" t="s">
        <v>6</v>
      </c>
      <c r="B14">
        <v>4</v>
      </c>
      <c r="C14">
        <v>7</v>
      </c>
      <c r="D14" s="1">
        <v>1255690000000</v>
      </c>
      <c r="E14" s="1">
        <v>189287</v>
      </c>
      <c r="F14" s="1">
        <v>1277.28</v>
      </c>
      <c r="G14" s="1">
        <v>108.04300000000001</v>
      </c>
      <c r="H14" s="1">
        <v>27.915600000000001</v>
      </c>
      <c r="I14" s="1">
        <f>G14*densities!$B$13/densities!$B$3</f>
        <v>547.18551612903229</v>
      </c>
      <c r="J14" s="1">
        <f t="shared" si="0"/>
        <v>4598208</v>
      </c>
      <c r="K14">
        <f>J14/LN(2)/Notes!$F$9*(1-EXP(-Notes!$F$9*LN(2)/J14))</f>
        <v>0.82777842727450546</v>
      </c>
      <c r="L14">
        <f>EXP(-Notes!$F$10*LN(2)/J14)</f>
        <v>0.99891523994211751</v>
      </c>
      <c r="M14">
        <f t="shared" si="1"/>
        <v>0.82688048629982125</v>
      </c>
      <c r="N14" s="13">
        <f t="shared" si="2"/>
        <v>0.25837490628731152</v>
      </c>
      <c r="O14" s="1">
        <f t="shared" si="3"/>
        <v>661.7468004083803</v>
      </c>
      <c r="P14">
        <f>O14/Notes!$C$3</f>
        <v>2.0424283963221613E-16</v>
      </c>
      <c r="R14" s="1">
        <f>O14*J14/Notes!$F$9</f>
        <v>1173.9388239244665</v>
      </c>
      <c r="S14" s="1">
        <f>R14/Notes!$C$2</f>
        <v>9.3915105913957332E-10</v>
      </c>
      <c r="U14" s="1">
        <f t="shared" si="5"/>
        <v>639290.56076948938</v>
      </c>
      <c r="V14" s="14">
        <f t="shared" si="4"/>
        <v>0.99482897398125969</v>
      </c>
    </row>
    <row r="15" spans="1:22" x14ac:dyDescent="0.3">
      <c r="A15" t="s">
        <v>9</v>
      </c>
      <c r="B15">
        <v>21</v>
      </c>
      <c r="C15">
        <v>43</v>
      </c>
      <c r="D15" s="1">
        <v>1836170000</v>
      </c>
      <c r="E15" s="1">
        <v>90860.6</v>
      </c>
      <c r="F15" s="1">
        <v>3.8909899999999999</v>
      </c>
      <c r="G15" s="1">
        <v>51.862400000000001</v>
      </c>
      <c r="H15" s="1">
        <v>19.036200000000001</v>
      </c>
      <c r="I15" s="1">
        <f>G15*densities!$B$13/densities!$B$3</f>
        <v>262.65796129032259</v>
      </c>
      <c r="J15" s="1">
        <f t="shared" si="0"/>
        <v>14007.563999999998</v>
      </c>
      <c r="K15">
        <f>J15/LN(2)/Notes!$F$9*(1-EXP(-Notes!$F$9*LN(2)/J15))</f>
        <v>7.7965444127063152E-3</v>
      </c>
      <c r="L15">
        <f>EXP(-Notes!$F$10*LN(2)/J15)</f>
        <v>0.70027427578075296</v>
      </c>
      <c r="M15">
        <f t="shared" si="1"/>
        <v>5.4597194922003907E-3</v>
      </c>
      <c r="N15" s="13">
        <f t="shared" si="2"/>
        <v>0.3670520454124761</v>
      </c>
      <c r="O15" s="1">
        <f t="shared" si="3"/>
        <v>48108.32528402764</v>
      </c>
      <c r="P15">
        <f>O15/Notes!$C$3</f>
        <v>1.4848248544452976E-14</v>
      </c>
      <c r="R15" s="1">
        <f>O15*J15/Notes!$F$9</f>
        <v>259.98473971791481</v>
      </c>
      <c r="S15" s="1">
        <f>R15/Notes!$C$2</f>
        <v>2.0798779177433186E-10</v>
      </c>
      <c r="U15" s="1">
        <f t="shared" si="5"/>
        <v>639550.5455092073</v>
      </c>
      <c r="V15" s="14">
        <f t="shared" si="4"/>
        <v>0.99523354800086206</v>
      </c>
    </row>
    <row r="16" spans="1:22" x14ac:dyDescent="0.3">
      <c r="A16" t="s">
        <v>10</v>
      </c>
      <c r="B16">
        <v>9</v>
      </c>
      <c r="C16">
        <v>18</v>
      </c>
      <c r="D16" s="1">
        <v>724851000</v>
      </c>
      <c r="E16" s="1">
        <v>76284.7</v>
      </c>
      <c r="F16" s="1">
        <v>1.82951</v>
      </c>
      <c r="G16" s="1">
        <v>43.5426</v>
      </c>
      <c r="H16" s="1">
        <v>19.162800000000001</v>
      </c>
      <c r="I16" s="1">
        <f>G16*densities!$B$13/densities!$B$3</f>
        <v>220.5222</v>
      </c>
      <c r="J16" s="12">
        <f t="shared" si="0"/>
        <v>6586.2359999999999</v>
      </c>
      <c r="K16">
        <f>J16/LN(2)/Notes!$F$9*(1-EXP(-Notes!$F$9*LN(2)/J16))</f>
        <v>3.6658680614677325E-3</v>
      </c>
      <c r="L16">
        <f>EXP(-Notes!$F$10*LN(2)/J16)</f>
        <v>0.46872417591557247</v>
      </c>
      <c r="M16">
        <f t="shared" si="1"/>
        <v>1.7182809861266801E-3</v>
      </c>
      <c r="N16" s="13">
        <f t="shared" si="2"/>
        <v>0.44009315015639855</v>
      </c>
      <c r="O16" s="1">
        <f t="shared" si="3"/>
        <v>128338.8466615681</v>
      </c>
      <c r="P16">
        <f>O16/Notes!$C$3</f>
        <v>3.961075514245929E-14</v>
      </c>
      <c r="R16" s="1">
        <f>O16*J16/Notes!$F$9</f>
        <v>326.10722688306311</v>
      </c>
      <c r="S16" s="1">
        <f>R16/Notes!$C$2</f>
        <v>2.6088578150645046E-10</v>
      </c>
      <c r="U16" s="1">
        <f t="shared" si="5"/>
        <v>639876.65273609036</v>
      </c>
      <c r="V16" s="14">
        <f t="shared" si="4"/>
        <v>0.99574101821524696</v>
      </c>
    </row>
    <row r="17" spans="1:22" x14ac:dyDescent="0.3">
      <c r="A17" t="s">
        <v>9</v>
      </c>
      <c r="B17">
        <v>21</v>
      </c>
      <c r="C17">
        <v>44</v>
      </c>
      <c r="D17" s="1">
        <v>1045370000</v>
      </c>
      <c r="E17" s="1">
        <v>50699.199999999997</v>
      </c>
      <c r="F17" s="1">
        <v>3.9700099999999998</v>
      </c>
      <c r="G17" s="1">
        <v>28.938700000000001</v>
      </c>
      <c r="H17" s="1">
        <v>20.379300000000001</v>
      </c>
      <c r="I17" s="1">
        <f>G17*densities!$B$13/densities!$B$3</f>
        <v>146.5605129032258</v>
      </c>
      <c r="J17" s="1">
        <f t="shared" si="0"/>
        <v>14292.035999999998</v>
      </c>
      <c r="K17">
        <f>J17/LN(2)/Notes!$F$9*(1-EXP(-Notes!$F$9*LN(2)/J17))</f>
        <v>7.9548801934438799E-3</v>
      </c>
      <c r="L17">
        <f>EXP(-Notes!$F$10*LN(2)/J17)</f>
        <v>0.70525795130756763</v>
      </c>
      <c r="M17">
        <f t="shared" si="1"/>
        <v>5.6102425081253782E-3</v>
      </c>
      <c r="N17" s="13">
        <f t="shared" si="2"/>
        <v>0.70422306461589501</v>
      </c>
      <c r="O17" s="1">
        <f t="shared" si="3"/>
        <v>26123.739337641917</v>
      </c>
      <c r="P17">
        <f>O17/Notes!$C$3</f>
        <v>8.0628825116178757E-15</v>
      </c>
      <c r="R17" s="1">
        <f>O17*J17/Notes!$F$9</f>
        <v>144.04375889976635</v>
      </c>
      <c r="S17" s="1">
        <f>R17/Notes!$C$2</f>
        <v>1.1523500711981308E-10</v>
      </c>
      <c r="U17" s="1">
        <f t="shared" si="5"/>
        <v>640020.69649499014</v>
      </c>
      <c r="V17" s="14">
        <f t="shared" si="4"/>
        <v>0.9959651712274582</v>
      </c>
    </row>
    <row r="18" spans="1:22" x14ac:dyDescent="0.3">
      <c r="A18" t="s">
        <v>8</v>
      </c>
      <c r="B18">
        <v>17</v>
      </c>
      <c r="C18">
        <v>39</v>
      </c>
      <c r="D18" s="1">
        <v>175475000</v>
      </c>
      <c r="E18" s="1">
        <v>36459.9</v>
      </c>
      <c r="F18" s="1">
        <v>0.92666499999999996</v>
      </c>
      <c r="G18" s="1">
        <v>20.811</v>
      </c>
      <c r="H18" s="1">
        <v>9.1587599999999991</v>
      </c>
      <c r="I18" s="1">
        <f>G18*densities!$B$13/densities!$B$3</f>
        <v>105.39764516129031</v>
      </c>
      <c r="J18" s="12">
        <f t="shared" si="0"/>
        <v>3335.9939999999997</v>
      </c>
      <c r="K18">
        <f>J18/LN(2)/Notes!$F$9*(1-EXP(-Notes!$F$9*LN(2)/J18))</f>
        <v>1.8567986112019044E-3</v>
      </c>
      <c r="L18">
        <f>EXP(-Notes!$F$10*LN(2)/J18)</f>
        <v>0.22402361697144918</v>
      </c>
      <c r="M18">
        <f t="shared" si="1"/>
        <v>4.1596674086901423E-4</v>
      </c>
      <c r="N18" s="13">
        <f t="shared" si="2"/>
        <v>0.44009225890154241</v>
      </c>
      <c r="O18" s="1">
        <f t="shared" si="3"/>
        <v>253379.98163290531</v>
      </c>
      <c r="P18">
        <f>O18/Notes!$C$3</f>
        <v>7.8203698034847319E-14</v>
      </c>
      <c r="R18" s="1">
        <f>O18*J18/Notes!$F$9</f>
        <v>326.10883427757801</v>
      </c>
      <c r="S18" s="1">
        <f>R18/Notes!$C$2</f>
        <v>2.608870674220624E-10</v>
      </c>
      <c r="U18" s="1">
        <f t="shared" si="5"/>
        <v>640346.80532926775</v>
      </c>
      <c r="V18" s="14">
        <f t="shared" si="4"/>
        <v>0.99647264394318247</v>
      </c>
    </row>
    <row r="19" spans="1:22" x14ac:dyDescent="0.3">
      <c r="A19" t="s">
        <v>5</v>
      </c>
      <c r="B19">
        <v>11</v>
      </c>
      <c r="C19">
        <v>22</v>
      </c>
      <c r="D19" s="1">
        <v>1835920000000</v>
      </c>
      <c r="E19" s="1">
        <v>15498.7</v>
      </c>
      <c r="F19" s="1">
        <v>22807.7</v>
      </c>
      <c r="G19" s="1">
        <v>8.8465199999999999</v>
      </c>
      <c r="H19" s="1">
        <v>1.8143899999999999</v>
      </c>
      <c r="I19" s="1">
        <f>G19*densities!$B$13/densities!$B$3</f>
        <v>44.803343225806451</v>
      </c>
      <c r="J19" s="1">
        <f t="shared" si="0"/>
        <v>82107720</v>
      </c>
      <c r="K19">
        <f>J19/LN(2)/Notes!$F$9*(1-EXP(-Notes!$F$9*LN(2)/J19))</f>
        <v>0.98913863087731302</v>
      </c>
      <c r="L19">
        <f>EXP(-Notes!$F$10*LN(2)/J19)</f>
        <v>0.99993921999012614</v>
      </c>
      <c r="M19">
        <f t="shared" si="1"/>
        <v>0.98907851102156163</v>
      </c>
      <c r="N19" s="13">
        <f t="shared" si="2"/>
        <v>0.20509646731143996</v>
      </c>
      <c r="O19" s="1">
        <f t="shared" si="3"/>
        <v>45.29806554944934</v>
      </c>
      <c r="P19">
        <f>O19/Notes!$C$3</f>
        <v>1.398088442884239E-17</v>
      </c>
      <c r="R19" s="1">
        <f>O19*J19/Notes!$F$9</f>
        <v>1434.9231800446885</v>
      </c>
      <c r="S19" s="1">
        <f>R19/Notes!$C$2</f>
        <v>1.1479385440357507E-9</v>
      </c>
      <c r="U19" s="1">
        <f t="shared" si="5"/>
        <v>641781.7285093125</v>
      </c>
      <c r="V19" s="14">
        <f t="shared" si="4"/>
        <v>0.99870559284395721</v>
      </c>
    </row>
    <row r="20" spans="1:22" x14ac:dyDescent="0.3">
      <c r="A20" t="s">
        <v>2</v>
      </c>
      <c r="B20">
        <v>19</v>
      </c>
      <c r="C20">
        <v>44</v>
      </c>
      <c r="D20" s="1">
        <v>18541700</v>
      </c>
      <c r="E20" s="1">
        <v>9679.26</v>
      </c>
      <c r="F20" s="1">
        <v>0.36883300000000002</v>
      </c>
      <c r="G20" s="1">
        <v>5.5248400000000002</v>
      </c>
      <c r="H20" s="1">
        <v>1.4721299999999999</v>
      </c>
      <c r="I20" s="1">
        <f>G20*densities!$B$13/densities!$B$3</f>
        <v>27.980641290322581</v>
      </c>
      <c r="J20" s="12">
        <f t="shared" si="0"/>
        <v>1327.7988</v>
      </c>
      <c r="K20">
        <f>J20/LN(2)/Notes!$F$9*(1-EXP(-Notes!$F$9*LN(2)/J20))</f>
        <v>7.390465833558321E-4</v>
      </c>
      <c r="L20">
        <f>EXP(-Notes!$F$10*LN(2)/J20)</f>
        <v>2.331644595210524E-2</v>
      </c>
      <c r="M20">
        <f t="shared" si="1"/>
        <v>1.7231939716904299E-5</v>
      </c>
      <c r="N20" s="13">
        <f t="shared" si="2"/>
        <v>0.26645658516807724</v>
      </c>
      <c r="O20" s="1">
        <f t="shared" si="3"/>
        <v>1623766.2010199556</v>
      </c>
      <c r="P20">
        <f>O20/Notes!$C$3</f>
        <v>5.0116240772220855E-13</v>
      </c>
      <c r="R20" s="1">
        <f>O20*J20/Notes!$F$9</f>
        <v>831.80355447332397</v>
      </c>
      <c r="S20" s="1">
        <f>R20/Notes!$C$2</f>
        <v>6.6544284357865916E-10</v>
      </c>
      <c r="U20" s="1">
        <f t="shared" si="5"/>
        <v>642613.53206378582</v>
      </c>
      <c r="V20" s="14">
        <f t="shared" si="4"/>
        <v>1</v>
      </c>
    </row>
    <row r="21" spans="1:22" x14ac:dyDescent="0.3">
      <c r="A21" t="s">
        <v>0</v>
      </c>
      <c r="B21">
        <v>18</v>
      </c>
      <c r="C21">
        <v>39</v>
      </c>
      <c r="D21" s="1">
        <v>80149500000000</v>
      </c>
      <c r="E21" s="1">
        <v>6544.55</v>
      </c>
      <c r="F21" s="1">
        <v>2358000</v>
      </c>
      <c r="G21" s="1">
        <v>3.7355700000000001</v>
      </c>
      <c r="H21" s="1">
        <v>0.126305</v>
      </c>
      <c r="I21" s="1">
        <f>G21*densities!$B$13/densities!$B$3</f>
        <v>18.918854516129031</v>
      </c>
      <c r="J21" s="10">
        <f t="shared" si="0"/>
        <v>8488800000</v>
      </c>
      <c r="K21">
        <f>J21/LN(2)/Notes!$F$9*(1-EXP(-Notes!$F$9*LN(2)/J21))</f>
        <v>0.99989418346824699</v>
      </c>
      <c r="L21">
        <f>EXP(-Notes!$F$10*LN(2)/J21)</f>
        <v>0.99999941208907817</v>
      </c>
      <c r="M21">
        <f t="shared" si="1"/>
        <v>0.99989359561953584</v>
      </c>
      <c r="N21" s="13">
        <f t="shared" si="2"/>
        <v>3.381143975350482E-2</v>
      </c>
      <c r="O21" s="1">
        <f t="shared" si="3"/>
        <v>18.920867779342935</v>
      </c>
      <c r="P21">
        <f>O21/Notes!$C$3</f>
        <v>5.8397740059700415E-18</v>
      </c>
      <c r="R21" s="1">
        <f>O21*J21/Notes!$F$9</f>
        <v>61965.841977348115</v>
      </c>
      <c r="S21" s="1">
        <f>R21/Notes!$C$2</f>
        <v>4.957267358187849E-8</v>
      </c>
      <c r="U21" s="1">
        <f t="shared" si="5"/>
        <v>704579.37404113391</v>
      </c>
      <c r="V21" s="14">
        <f t="shared" si="4"/>
        <v>1.0964278510885721</v>
      </c>
    </row>
    <row r="22" spans="1:22" x14ac:dyDescent="0.3">
      <c r="A22" t="s">
        <v>12</v>
      </c>
      <c r="B22">
        <v>20</v>
      </c>
      <c r="C22">
        <v>41</v>
      </c>
      <c r="D22" s="1">
        <v>1.19201E+16</v>
      </c>
      <c r="E22" s="1">
        <v>2566.91</v>
      </c>
      <c r="F22" s="1">
        <v>894113000</v>
      </c>
      <c r="G22" s="1">
        <v>1.4651700000000001</v>
      </c>
      <c r="H22" s="1">
        <v>4.5082200000000003E-3</v>
      </c>
      <c r="I22" s="1">
        <f>G22*densities!$B$13/densities!$B$3</f>
        <v>7.4203770967741933</v>
      </c>
      <c r="J22" s="10">
        <f t="shared" si="0"/>
        <v>3218806800000</v>
      </c>
      <c r="K22">
        <f>J22/LN(2)/Notes!$F$9*(1-EXP(-Notes!$F$9*LN(2)/J22))</f>
        <v>0.99999972095517897</v>
      </c>
      <c r="L22">
        <f>EXP(-Notes!$F$10*LN(2)/J22)</f>
        <v>0.99999999844953114</v>
      </c>
      <c r="M22">
        <f t="shared" si="1"/>
        <v>0.99999971940471055</v>
      </c>
      <c r="N22" s="13">
        <f t="shared" si="2"/>
        <v>3.0769262269907246E-3</v>
      </c>
      <c r="O22" s="1">
        <f t="shared" si="3"/>
        <v>7.4203791788976368</v>
      </c>
      <c r="P22">
        <f>O22/Notes!$C$3</f>
        <v>2.2902404873140853E-18</v>
      </c>
      <c r="R22" s="1">
        <f>O22*J22/Notes!$F$9</f>
        <v>9214802.067752365</v>
      </c>
      <c r="S22" s="1">
        <f>R22/Notes!$C$2</f>
        <v>7.371841654201892E-6</v>
      </c>
      <c r="U22" s="1">
        <f t="shared" si="5"/>
        <v>9919381.4417934995</v>
      </c>
      <c r="V22" s="14">
        <f t="shared" si="4"/>
        <v>15.435998382942396</v>
      </c>
    </row>
    <row r="23" spans="1:22" x14ac:dyDescent="0.3">
      <c r="A23" t="s">
        <v>2</v>
      </c>
      <c r="B23">
        <v>19</v>
      </c>
      <c r="C23">
        <v>38</v>
      </c>
      <c r="D23" s="1">
        <v>1419960</v>
      </c>
      <c r="E23" s="1">
        <v>2148.2399999999998</v>
      </c>
      <c r="F23" s="1">
        <v>0.12726699999999999</v>
      </c>
      <c r="G23" s="1">
        <v>1.2262</v>
      </c>
      <c r="H23" s="1">
        <v>2.09716E-2</v>
      </c>
      <c r="I23" s="1">
        <f>G23*densities!$B$13/densities!$B$3</f>
        <v>6.2101096774193545</v>
      </c>
      <c r="J23" s="12">
        <f t="shared" si="0"/>
        <v>458.16119999999995</v>
      </c>
      <c r="K23">
        <f>J23/LN(2)/Notes!$F$9*(1-EXP(-Notes!$F$9*LN(2)/J23))</f>
        <v>2.5501037467891069E-4</v>
      </c>
      <c r="L23">
        <f>EXP(-Notes!$F$10*LN(2)/J23)</f>
        <v>1.8591556842439182E-5</v>
      </c>
      <c r="M23">
        <f t="shared" si="1"/>
        <v>4.7410398762546816E-9</v>
      </c>
      <c r="N23" s="13">
        <f t="shared" si="2"/>
        <v>1.7102919588974065E-2</v>
      </c>
      <c r="O23" s="1">
        <f t="shared" si="3"/>
        <v>1309862359.209939</v>
      </c>
      <c r="P23">
        <f>O23/Notes!$C$3</f>
        <v>4.042785059289935E-10</v>
      </c>
      <c r="R23" s="1">
        <f>O23*J23/Notes!$F$9</f>
        <v>231530.90676329346</v>
      </c>
      <c r="S23" s="1">
        <f>R23/Notes!$C$2</f>
        <v>1.8522472541063477E-7</v>
      </c>
      <c r="U23" s="1">
        <f t="shared" si="5"/>
        <v>10150912.348556792</v>
      </c>
      <c r="V23" s="14">
        <f t="shared" si="4"/>
        <v>15.796294105349174</v>
      </c>
    </row>
    <row r="24" spans="1:22" x14ac:dyDescent="0.3">
      <c r="A24" t="s">
        <v>0</v>
      </c>
      <c r="B24">
        <v>18</v>
      </c>
      <c r="C24">
        <v>42</v>
      </c>
      <c r="D24" s="1">
        <v>590138000000</v>
      </c>
      <c r="E24" s="1">
        <v>393.99400000000003</v>
      </c>
      <c r="F24" s="1">
        <v>288394</v>
      </c>
      <c r="G24" s="1">
        <v>0.224888</v>
      </c>
      <c r="H24" s="1">
        <v>8.2960699999999998E-2</v>
      </c>
      <c r="I24" s="1">
        <f>G24*densities!$B$13/densities!$B$3</f>
        <v>1.1389489032258064</v>
      </c>
      <c r="J24" s="10">
        <f t="shared" si="0"/>
        <v>1038218400</v>
      </c>
      <c r="K24">
        <f>J24/LN(2)/Notes!$F$9*(1-EXP(-Notes!$F$9*LN(2)/J24))</f>
        <v>0.99913524862422753</v>
      </c>
      <c r="L24">
        <f>EXP(-Notes!$F$10*LN(2)/J24)</f>
        <v>0.99999519306563522</v>
      </c>
      <c r="M24">
        <f t="shared" si="1"/>
        <v>0.99913044584666588</v>
      </c>
      <c r="N24" s="13">
        <f t="shared" si="2"/>
        <v>0.3688978513749066</v>
      </c>
      <c r="O24" s="1">
        <f t="shared" si="3"/>
        <v>1.1399401429116276</v>
      </c>
      <c r="P24">
        <f>O24/Notes!$C$3</f>
        <v>3.5183337744186039E-19</v>
      </c>
      <c r="R24" s="1">
        <f>O24*J24/Notes!$F$9</f>
        <v>456.59985774285548</v>
      </c>
      <c r="S24" s="1">
        <f>R24/Notes!$C$2</f>
        <v>3.6527988619428436E-10</v>
      </c>
      <c r="U24" s="1">
        <f t="shared" si="5"/>
        <v>10151368.948414534</v>
      </c>
      <c r="V24" s="14">
        <f t="shared" si="4"/>
        <v>15.797004641052142</v>
      </c>
    </row>
    <row r="25" spans="1:22" x14ac:dyDescent="0.3">
      <c r="A25" t="s">
        <v>11</v>
      </c>
      <c r="B25">
        <v>12</v>
      </c>
      <c r="C25">
        <v>27</v>
      </c>
      <c r="D25" s="1">
        <v>64621.5</v>
      </c>
      <c r="E25" s="1">
        <v>78.931899999999999</v>
      </c>
      <c r="F25" s="1">
        <v>0.157633</v>
      </c>
      <c r="G25" s="1">
        <v>4.5053599999999999E-2</v>
      </c>
      <c r="H25" s="1">
        <v>1.13121E-2</v>
      </c>
      <c r="I25" s="1">
        <f>G25*densities!$B$13/densities!$B$3</f>
        <v>0.22817468387096773</v>
      </c>
      <c r="J25" s="12">
        <f t="shared" si="0"/>
        <v>567.47879999999998</v>
      </c>
      <c r="K25">
        <f>J25/LN(2)/Notes!$F$9*(1-EXP(-Notes!$F$9*LN(2)/J25))</f>
        <v>3.1585603802840274E-4</v>
      </c>
      <c r="L25">
        <f>EXP(-Notes!$F$10*LN(2)/J25)</f>
        <v>1.5157309996792048E-4</v>
      </c>
      <c r="M25">
        <f t="shared" si="1"/>
        <v>4.7875278827550382E-8</v>
      </c>
      <c r="N25" s="13">
        <f t="shared" si="2"/>
        <v>0.2510809347088801</v>
      </c>
      <c r="O25" s="1">
        <f t="shared" si="3"/>
        <v>4766023.080364014</v>
      </c>
      <c r="P25">
        <f>O25/Notes!$C$3</f>
        <v>1.4709947778901278E-12</v>
      </c>
      <c r="R25" s="1">
        <f>O25*J25/Notes!$F$9</f>
        <v>1043.4479392041951</v>
      </c>
      <c r="S25" s="1">
        <f>R25/Notes!$C$2</f>
        <v>8.347583513633561E-10</v>
      </c>
      <c r="U25" s="1">
        <f t="shared" si="5"/>
        <v>10152412.396353738</v>
      </c>
      <c r="V25" s="14">
        <f t="shared" si="4"/>
        <v>15.798628397613653</v>
      </c>
    </row>
    <row r="26" spans="1:22" x14ac:dyDescent="0.3">
      <c r="A26" t="s">
        <v>4</v>
      </c>
      <c r="B26">
        <v>14</v>
      </c>
      <c r="C26">
        <v>32</v>
      </c>
      <c r="D26" s="1">
        <v>421757000000</v>
      </c>
      <c r="E26" s="1">
        <v>70.180700000000002</v>
      </c>
      <c r="F26" s="1">
        <v>1157090</v>
      </c>
      <c r="G26" s="1">
        <v>4.0058499999999997E-2</v>
      </c>
      <c r="H26" s="1">
        <v>1.76294E-2</v>
      </c>
      <c r="I26" s="1">
        <f>G26*densities!$B$13/densities!$B$3</f>
        <v>0.20287691935483868</v>
      </c>
      <c r="J26" s="10">
        <f t="shared" si="0"/>
        <v>4165524000</v>
      </c>
      <c r="K26">
        <f>J26/LN(2)/Notes!$F$9*(1-EXP(-Notes!$F$9*LN(2)/J26))</f>
        <v>0.99978437536102116</v>
      </c>
      <c r="L26">
        <f>EXP(-Notes!$F$10*LN(2)/J26)</f>
        <v>0.9999988019138264</v>
      </c>
      <c r="M26">
        <f t="shared" si="1"/>
        <v>0.99978317753318446</v>
      </c>
      <c r="N26" s="13">
        <f t="shared" si="2"/>
        <v>0.44009136637667412</v>
      </c>
      <c r="O26" s="1">
        <f t="shared" si="3"/>
        <v>0.20292091716866767</v>
      </c>
      <c r="P26">
        <f>O26/Notes!$C$3</f>
        <v>6.2629912706378908E-20</v>
      </c>
      <c r="R26" s="1">
        <f>O26*J26/Notes!$F$9</f>
        <v>326.10800562040788</v>
      </c>
      <c r="S26" s="1">
        <f>R26/Notes!$C$2</f>
        <v>2.6088640449632629E-10</v>
      </c>
      <c r="U26" s="1">
        <f t="shared" si="5"/>
        <v>10152738.504359359</v>
      </c>
      <c r="V26" s="14">
        <f t="shared" si="4"/>
        <v>15.799135869039866</v>
      </c>
    </row>
    <row r="27" spans="1:22" x14ac:dyDescent="0.3">
      <c r="A27" t="s">
        <v>8</v>
      </c>
      <c r="B27">
        <v>17</v>
      </c>
      <c r="C27">
        <v>36</v>
      </c>
      <c r="D27" s="1">
        <v>299214000000000</v>
      </c>
      <c r="E27" s="1">
        <v>21.834700000000002</v>
      </c>
      <c r="F27" s="1">
        <v>2638500000</v>
      </c>
      <c r="G27" s="1">
        <v>1.24631E-2</v>
      </c>
      <c r="H27" s="1">
        <v>2.21461E-4</v>
      </c>
      <c r="I27" s="1">
        <f>G27*densities!$B$13/densities!$B$3</f>
        <v>6.3119570967741928E-2</v>
      </c>
      <c r="J27" s="10">
        <f t="shared" si="0"/>
        <v>9498600000000</v>
      </c>
      <c r="K27">
        <f>J27/LN(2)/Notes!$F$9*(1-EXP(-Notes!$F$9*LN(2)/J27))</f>
        <v>0.99999990532093697</v>
      </c>
      <c r="L27">
        <f>EXP(-Notes!$F$10*LN(2)/J27)</f>
        <v>0.99999999947458995</v>
      </c>
      <c r="M27">
        <f t="shared" si="1"/>
        <v>0.99999990479552692</v>
      </c>
      <c r="N27" s="13">
        <f t="shared" si="2"/>
        <v>1.776933507714774E-2</v>
      </c>
      <c r="O27" s="1">
        <f t="shared" si="3"/>
        <v>6.3119576977007999E-2</v>
      </c>
      <c r="P27">
        <f>O27/Notes!$C$3</f>
        <v>1.9481350918829628E-20</v>
      </c>
      <c r="R27" s="1">
        <f>O27*J27/Notes!$F$9</f>
        <v>231306.94979699393</v>
      </c>
      <c r="S27" s="1">
        <f>R27/Notes!$C$2</f>
        <v>1.8504555983759514E-7</v>
      </c>
      <c r="U27" s="1">
        <f t="shared" si="5"/>
        <v>10384045.454156352</v>
      </c>
      <c r="V27" s="14">
        <f t="shared" si="4"/>
        <v>16.159083081875767</v>
      </c>
    </row>
    <row r="28" spans="1:22" x14ac:dyDescent="0.3">
      <c r="A28" t="s">
        <v>8</v>
      </c>
      <c r="B28">
        <v>17</v>
      </c>
      <c r="C28" t="s">
        <v>14</v>
      </c>
      <c r="D28" s="1">
        <v>12398.7</v>
      </c>
      <c r="E28" s="1">
        <v>4.4761100000000003</v>
      </c>
      <c r="F28" s="1">
        <v>0.53333299999999995</v>
      </c>
      <c r="G28" s="1">
        <v>2.55492E-3</v>
      </c>
      <c r="H28" s="1">
        <v>8.7997400000000006E-5</v>
      </c>
      <c r="I28" s="1">
        <f>G28*densities!$B$13/densities!$B$3</f>
        <v>1.2939433548387096E-2</v>
      </c>
      <c r="J28" s="12">
        <f t="shared" si="0"/>
        <v>1919.9987999999998</v>
      </c>
      <c r="K28">
        <f>J28/LN(2)/Notes!$F$9*(1-EXP(-Notes!$F$9*LN(2)/J28))</f>
        <v>1.068662325336713E-3</v>
      </c>
      <c r="L28">
        <f>EXP(-Notes!$F$10*LN(2)/J28)</f>
        <v>7.4325323941272906E-2</v>
      </c>
      <c r="M28">
        <f t="shared" si="1"/>
        <v>7.9428673514485176E-5</v>
      </c>
      <c r="N28" s="13">
        <f t="shared" si="2"/>
        <v>3.4442330875330739E-2</v>
      </c>
      <c r="O28" s="1">
        <f t="shared" si="3"/>
        <v>162.90632810363337</v>
      </c>
      <c r="P28">
        <f>O28/Notes!$C$3</f>
        <v>5.0279730896183139E-17</v>
      </c>
      <c r="R28" s="1">
        <f>O28*J28/Notes!$F$9</f>
        <v>0.12067127873124317</v>
      </c>
      <c r="S28" s="1">
        <f>R28/Notes!$C$2</f>
        <v>9.6537022984994538E-14</v>
      </c>
      <c r="U28" s="1">
        <f t="shared" si="5"/>
        <v>10384045.57482763</v>
      </c>
      <c r="V28" s="14">
        <f t="shared" si="4"/>
        <v>16.159083269657803</v>
      </c>
    </row>
    <row r="29" spans="1:22" x14ac:dyDescent="0.3">
      <c r="A29" t="s">
        <v>15</v>
      </c>
      <c r="B29">
        <v>13</v>
      </c>
      <c r="C29">
        <v>29</v>
      </c>
      <c r="D29" s="1">
        <v>1036.1099999999999</v>
      </c>
      <c r="E29" s="1">
        <v>1.8246199999999999</v>
      </c>
      <c r="F29" s="1">
        <v>0.109334</v>
      </c>
      <c r="G29" s="1">
        <v>1.04148E-3</v>
      </c>
      <c r="H29" s="1">
        <v>2.5642500000000001E-4</v>
      </c>
      <c r="I29" s="1">
        <f>G29*densities!$B$13/densities!$B$3</f>
        <v>5.2745922580645158E-3</v>
      </c>
      <c r="J29" s="12">
        <f t="shared" si="0"/>
        <v>393.60239999999999</v>
      </c>
      <c r="K29">
        <f>J29/LN(2)/Notes!$F$9*(1-EXP(-Notes!$F$9*LN(2)/J29))</f>
        <v>2.1907724944521378E-4</v>
      </c>
      <c r="L29">
        <f>EXP(-Notes!$F$10*LN(2)/J29)</f>
        <v>3.1144926819554706E-6</v>
      </c>
      <c r="M29">
        <f t="shared" si="1"/>
        <v>6.8231449018005151E-10</v>
      </c>
      <c r="N29" s="13">
        <f t="shared" si="2"/>
        <v>0.24621212121212122</v>
      </c>
      <c r="O29" s="1">
        <f t="shared" si="3"/>
        <v>7730441.5104428427</v>
      </c>
      <c r="P29">
        <f>O29/Notes!$C$3</f>
        <v>2.3859387377910007E-12</v>
      </c>
      <c r="R29" s="1">
        <f>O29*J29/Notes!$F$9</f>
        <v>1173.8890168093858</v>
      </c>
      <c r="S29" s="1">
        <f>R29/Notes!$C$2</f>
        <v>9.3911121344750856E-10</v>
      </c>
      <c r="U29" s="1">
        <f t="shared" si="5"/>
        <v>10385219.463844439</v>
      </c>
      <c r="V29" s="14">
        <f t="shared" si="4"/>
        <v>16.160910011483544</v>
      </c>
    </row>
    <row r="32" spans="1:22" x14ac:dyDescent="0.3">
      <c r="I32" t="s">
        <v>135</v>
      </c>
      <c r="J32" s="1">
        <f>60*60*24*365.34*20</f>
        <v>631307519.99999988</v>
      </c>
      <c r="K32" t="s">
        <v>137</v>
      </c>
    </row>
    <row r="33" spans="5:11" x14ac:dyDescent="0.3">
      <c r="I33" t="s">
        <v>136</v>
      </c>
      <c r="J33">
        <f>60*60*2</f>
        <v>7200</v>
      </c>
      <c r="K33" t="s">
        <v>137</v>
      </c>
    </row>
    <row r="37" spans="5:11" x14ac:dyDescent="0.3">
      <c r="E37" s="1"/>
      <c r="F37" s="1"/>
    </row>
  </sheetData>
  <mergeCells count="3">
    <mergeCell ref="K1:M1"/>
    <mergeCell ref="O1:P1"/>
    <mergeCell ref="R1:S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6"/>
  <sheetViews>
    <sheetView topLeftCell="I1" workbookViewId="0">
      <selection activeCell="U11" sqref="U11"/>
    </sheetView>
    <sheetView workbookViewId="1">
      <selection activeCell="N1" sqref="N1"/>
    </sheetView>
  </sheetViews>
  <sheetFormatPr defaultRowHeight="14.4" x14ac:dyDescent="0.3"/>
  <sheetData>
    <row r="1" spans="1:22" x14ac:dyDescent="0.3">
      <c r="A1" t="s">
        <v>34</v>
      </c>
      <c r="B1" t="s">
        <v>35</v>
      </c>
      <c r="C1" t="s">
        <v>36</v>
      </c>
      <c r="D1" t="s">
        <v>68</v>
      </c>
      <c r="E1" t="s">
        <v>69</v>
      </c>
      <c r="F1" t="s">
        <v>70</v>
      </c>
      <c r="G1" t="s">
        <v>71</v>
      </c>
      <c r="H1" t="s">
        <v>129</v>
      </c>
      <c r="I1" t="s">
        <v>71</v>
      </c>
      <c r="J1" s="2" t="s">
        <v>37</v>
      </c>
      <c r="K1" s="20" t="s">
        <v>72</v>
      </c>
      <c r="L1" s="20"/>
      <c r="M1" s="20"/>
      <c r="N1" t="s">
        <v>138</v>
      </c>
      <c r="O1" s="20" t="s">
        <v>73</v>
      </c>
      <c r="P1" s="20"/>
      <c r="R1" s="20" t="s">
        <v>133</v>
      </c>
      <c r="S1" s="20"/>
      <c r="U1" t="s">
        <v>139</v>
      </c>
      <c r="V1" s="14" t="s">
        <v>140</v>
      </c>
    </row>
    <row r="2" spans="1:22" x14ac:dyDescent="0.3">
      <c r="G2" t="s">
        <v>130</v>
      </c>
      <c r="I2" t="s">
        <v>131</v>
      </c>
      <c r="J2" s="2" t="s">
        <v>38</v>
      </c>
      <c r="K2" s="3" t="s">
        <v>74</v>
      </c>
      <c r="L2" s="3" t="s">
        <v>75</v>
      </c>
      <c r="M2" t="s">
        <v>76</v>
      </c>
      <c r="O2" t="s">
        <v>77</v>
      </c>
      <c r="P2" t="s">
        <v>78</v>
      </c>
      <c r="R2" t="s">
        <v>77</v>
      </c>
      <c r="S2" t="s">
        <v>134</v>
      </c>
    </row>
    <row r="3" spans="1:22" x14ac:dyDescent="0.3">
      <c r="A3" t="s">
        <v>5</v>
      </c>
      <c r="B3">
        <v>11</v>
      </c>
      <c r="C3">
        <v>24</v>
      </c>
      <c r="D3" s="1">
        <v>10840500000000</v>
      </c>
      <c r="E3" s="1">
        <v>139531000</v>
      </c>
      <c r="F3" s="1">
        <v>14.959</v>
      </c>
      <c r="G3" s="1">
        <v>79643.100000000006</v>
      </c>
      <c r="H3" s="1">
        <v>1292.8800000000001</v>
      </c>
      <c r="I3" s="1">
        <f>G3*densities!$B$13/densities!$B$2</f>
        <v>359722.86248561565</v>
      </c>
      <c r="J3" s="1">
        <f t="shared" ref="J3:J11" si="0">F3*60*60</f>
        <v>53852.399999999994</v>
      </c>
      <c r="K3">
        <f>J3/LN(2)/Notes!$F$9*(1-EXP(-Notes!$F$9*LN(2)/J3))</f>
        <v>2.9973993217580461E-2</v>
      </c>
      <c r="L3">
        <f>EXP(-Notes!$F$10*LN(2)/J3)</f>
        <v>0.91149157302080153</v>
      </c>
      <c r="M3">
        <f t="shared" ref="M3:M11" si="1">K3*L3</f>
        <v>2.7321042227607249E-2</v>
      </c>
      <c r="O3" s="1">
        <f>I3/M3</f>
        <v>13166513.176504096</v>
      </c>
      <c r="P3">
        <f>O3/Notes!$C$3</f>
        <v>4.0637386347234861E-12</v>
      </c>
      <c r="R3" s="1">
        <f>O3*J3/Notes!$F$9</f>
        <v>273552.59806572885</v>
      </c>
      <c r="S3" s="1">
        <f>R3/Notes!$C$2</f>
        <v>2.1884207845258308E-7</v>
      </c>
      <c r="U3" s="1">
        <f>R3</f>
        <v>273552.59806572885</v>
      </c>
      <c r="V3" s="21">
        <f>U3/$U$11</f>
        <v>0.1399153892357185</v>
      </c>
    </row>
    <row r="4" spans="1:22" x14ac:dyDescent="0.3">
      <c r="A4" t="s">
        <v>10</v>
      </c>
      <c r="B4">
        <v>9</v>
      </c>
      <c r="C4">
        <v>18</v>
      </c>
      <c r="D4" s="1">
        <v>326265000000</v>
      </c>
      <c r="E4" s="1">
        <v>34336800</v>
      </c>
      <c r="F4" s="1">
        <v>1.82951</v>
      </c>
      <c r="G4" s="1">
        <v>19599.099999999999</v>
      </c>
      <c r="H4" s="1">
        <v>437.94</v>
      </c>
      <c r="I4" s="1">
        <f>G4*densities!$B$13/densities!$B$2</f>
        <v>88522.977560414249</v>
      </c>
      <c r="J4" s="12">
        <f t="shared" si="0"/>
        <v>6586.2359999999999</v>
      </c>
      <c r="K4">
        <f>J4/LN(2)/Notes!$F$9*(1-EXP(-Notes!$F$9*LN(2)/J4))</f>
        <v>3.6658680614677325E-3</v>
      </c>
      <c r="L4">
        <f>EXP(-Notes!$F$10*LN(2)/J4)</f>
        <v>0.46872417591557247</v>
      </c>
      <c r="M4">
        <f t="shared" si="1"/>
        <v>1.7182809861266801E-3</v>
      </c>
      <c r="O4" s="1">
        <f t="shared" ref="O4:O11" si="2">I4/M4</f>
        <v>51518336.218083426</v>
      </c>
      <c r="P4">
        <f>O4/Notes!$C$3</f>
        <v>1.590072105496402E-11</v>
      </c>
      <c r="R4" s="1">
        <f>O4*J4/Notes!$F$9</f>
        <v>130907.37679770251</v>
      </c>
      <c r="S4" s="1">
        <f>R4/Notes!$C$2</f>
        <v>1.0472590143816201E-7</v>
      </c>
      <c r="U4" s="1">
        <f>U3+R4</f>
        <v>404459.97486343136</v>
      </c>
      <c r="V4" s="21">
        <f>U4/$U$11</f>
        <v>0.20687127526271387</v>
      </c>
    </row>
    <row r="5" spans="1:22" x14ac:dyDescent="0.3">
      <c r="A5" t="s">
        <v>5</v>
      </c>
      <c r="B5">
        <v>11</v>
      </c>
      <c r="C5">
        <v>22</v>
      </c>
      <c r="D5" s="1">
        <v>560789000000000</v>
      </c>
      <c r="E5" s="1">
        <v>4734130</v>
      </c>
      <c r="F5" s="1">
        <v>22807.7</v>
      </c>
      <c r="G5" s="1">
        <v>2702.2</v>
      </c>
      <c r="H5" s="1">
        <v>36.557299999999998</v>
      </c>
      <c r="I5" s="1">
        <f>G5*densities!$B$13/densities!$B$2</f>
        <v>12204.988492520137</v>
      </c>
      <c r="J5" s="1">
        <f t="shared" si="0"/>
        <v>82107720</v>
      </c>
      <c r="K5">
        <f>J5/LN(2)/Notes!$F$9*(1-EXP(-Notes!$F$9*LN(2)/J5))</f>
        <v>0.98913863087731302</v>
      </c>
      <c r="L5">
        <f>EXP(-Notes!$F$10*LN(2)/J5)</f>
        <v>0.99993921999012614</v>
      </c>
      <c r="M5">
        <f t="shared" si="1"/>
        <v>0.98907851102156163</v>
      </c>
      <c r="O5" s="1">
        <f t="shared" si="2"/>
        <v>12339.757012731288</v>
      </c>
      <c r="P5">
        <f>O5/Notes!$C$3</f>
        <v>3.8085669792380519E-15</v>
      </c>
      <c r="R5" s="1">
        <f>O5*J5/Notes!$F$9</f>
        <v>390890.93891565473</v>
      </c>
      <c r="S5" s="1">
        <f>R5/Notes!$C$2</f>
        <v>3.1271275113252378E-7</v>
      </c>
      <c r="U5" s="1">
        <f t="shared" ref="U5:U11" si="3">U4+R5</f>
        <v>795350.91377908608</v>
      </c>
      <c r="V5" s="21">
        <f t="shared" ref="V5:V11" si="4">U5/$U$11</f>
        <v>0.40680232418646806</v>
      </c>
    </row>
    <row r="6" spans="1:22" x14ac:dyDescent="0.3">
      <c r="A6" t="s">
        <v>6</v>
      </c>
      <c r="B6">
        <v>4</v>
      </c>
      <c r="C6">
        <v>7</v>
      </c>
      <c r="D6" s="1">
        <v>4688410000000</v>
      </c>
      <c r="E6" s="1">
        <v>706745</v>
      </c>
      <c r="F6" s="1">
        <v>1277.28</v>
      </c>
      <c r="G6" s="1">
        <v>403.404</v>
      </c>
      <c r="H6" s="1">
        <v>47.8322</v>
      </c>
      <c r="I6" s="1">
        <f>G6*densities!$B$13/densities!$B$2</f>
        <v>1822.0491369390104</v>
      </c>
      <c r="J6" s="1">
        <f t="shared" si="0"/>
        <v>4598208</v>
      </c>
      <c r="K6">
        <f>J6/LN(2)/Notes!$F$9*(1-EXP(-Notes!$F$9*LN(2)/J6))</f>
        <v>0.82777842727450546</v>
      </c>
      <c r="L6">
        <f>EXP(-Notes!$F$10*LN(2)/J6)</f>
        <v>0.99891523994211751</v>
      </c>
      <c r="M6">
        <f t="shared" si="1"/>
        <v>0.82688048629982125</v>
      </c>
      <c r="O6" s="1">
        <f t="shared" si="2"/>
        <v>2203.5217508789387</v>
      </c>
      <c r="P6">
        <f>O6/Notes!$C$3</f>
        <v>6.80099305826833E-16</v>
      </c>
      <c r="R6" s="1">
        <f>O6*J6/Notes!$F$9</f>
        <v>3909.0475860592378</v>
      </c>
      <c r="S6" s="1">
        <f>R6/Notes!$C$2</f>
        <v>3.1272380688473903E-9</v>
      </c>
      <c r="U6" s="1">
        <f t="shared" si="3"/>
        <v>799259.96136514528</v>
      </c>
      <c r="V6" s="21">
        <f t="shared" si="4"/>
        <v>0.40880170536000382</v>
      </c>
    </row>
    <row r="7" spans="1:22" x14ac:dyDescent="0.3">
      <c r="A7" t="s">
        <v>7</v>
      </c>
      <c r="B7">
        <v>1</v>
      </c>
      <c r="C7">
        <v>3</v>
      </c>
      <c r="D7" s="1">
        <v>203614000000000</v>
      </c>
      <c r="E7" s="1">
        <v>363018</v>
      </c>
      <c r="F7" s="1">
        <v>107995</v>
      </c>
      <c r="G7" s="1">
        <v>207.208</v>
      </c>
      <c r="H7" s="1">
        <v>4.4540199999999999</v>
      </c>
      <c r="I7" s="1">
        <f>G7*densities!$B$13/densities!$B$2</f>
        <v>935.89344073647862</v>
      </c>
      <c r="J7" s="1">
        <f t="shared" si="0"/>
        <v>388782000</v>
      </c>
      <c r="K7">
        <f>J7/LN(2)/Notes!$F$9*(1-EXP(-Notes!$F$9*LN(2)/J7))</f>
        <v>0.99769295755861187</v>
      </c>
      <c r="L7">
        <f>EXP(-Notes!$F$10*LN(2)/J7)</f>
        <v>0.99998716342920069</v>
      </c>
      <c r="M7">
        <f t="shared" si="1"/>
        <v>0.99768015060232618</v>
      </c>
      <c r="O7" s="1">
        <f t="shared" si="2"/>
        <v>938.06962098168913</v>
      </c>
      <c r="P7">
        <f>O7/Notes!$C$3</f>
        <v>2.8952766079681762E-16</v>
      </c>
      <c r="R7" s="1">
        <f>O7*J7/Notes!$F$9</f>
        <v>140703.92877488543</v>
      </c>
      <c r="S7" s="1">
        <f>R7/Notes!$C$2</f>
        <v>1.1256314301990833E-7</v>
      </c>
      <c r="U7" s="1">
        <f t="shared" si="3"/>
        <v>939963.89014003077</v>
      </c>
      <c r="V7" s="21">
        <f t="shared" si="4"/>
        <v>0.48076828546465572</v>
      </c>
    </row>
    <row r="8" spans="1:22" x14ac:dyDescent="0.3">
      <c r="A8" t="s">
        <v>11</v>
      </c>
      <c r="B8">
        <v>12</v>
      </c>
      <c r="C8">
        <v>27</v>
      </c>
      <c r="D8" s="1">
        <v>69786800</v>
      </c>
      <c r="E8" s="1">
        <v>85241.1</v>
      </c>
      <c r="F8" s="1">
        <v>0.157633</v>
      </c>
      <c r="G8" s="1">
        <v>48.654899999999998</v>
      </c>
      <c r="H8" s="1">
        <v>0.406304</v>
      </c>
      <c r="I8" s="1">
        <f>G8*densities!$B$13/densities!$B$2</f>
        <v>219.75889815880319</v>
      </c>
      <c r="J8" s="12">
        <f t="shared" si="0"/>
        <v>567.47879999999998</v>
      </c>
      <c r="K8">
        <f>J8/LN(2)/Notes!$F$9*(1-EXP(-Notes!$F$9*LN(2)/J8))</f>
        <v>3.1585603802840274E-4</v>
      </c>
      <c r="L8">
        <f>EXP(-Notes!$F$10*LN(2)/J8)</f>
        <v>1.5157309996792048E-4</v>
      </c>
      <c r="M8">
        <f t="shared" si="1"/>
        <v>4.7875278827550382E-8</v>
      </c>
      <c r="O8" s="1">
        <f t="shared" si="2"/>
        <v>4590237457.423233</v>
      </c>
      <c r="P8">
        <f>O8/Notes!$C$3</f>
        <v>1.416739955994825E-9</v>
      </c>
      <c r="R8" s="1">
        <f>O8*J8/Notes!$F$9</f>
        <v>1004962.3626749951</v>
      </c>
      <c r="S8" s="1">
        <f>R8/Notes!$C$2</f>
        <v>8.0396989013999611E-7</v>
      </c>
      <c r="U8" s="1">
        <f t="shared" si="3"/>
        <v>1944926.2528150259</v>
      </c>
      <c r="V8" s="21">
        <f t="shared" si="4"/>
        <v>0.99478168228545194</v>
      </c>
    </row>
    <row r="9" spans="1:22" x14ac:dyDescent="0.3">
      <c r="A9" t="s">
        <v>13</v>
      </c>
      <c r="B9">
        <v>6</v>
      </c>
      <c r="C9">
        <v>11</v>
      </c>
      <c r="D9" s="1">
        <v>35087300</v>
      </c>
      <c r="E9" s="1">
        <v>19879.5</v>
      </c>
      <c r="F9" s="1">
        <v>0.33983400000000002</v>
      </c>
      <c r="G9" s="1">
        <v>11.347</v>
      </c>
      <c r="H9" s="1">
        <v>1.83605</v>
      </c>
      <c r="I9" s="1">
        <f>G9*densities!$B$13/densities!$B$2</f>
        <v>51.250834292289987</v>
      </c>
      <c r="J9" s="12">
        <f t="shared" si="0"/>
        <v>1223.4024000000002</v>
      </c>
      <c r="K9">
        <f>J9/LN(2)/Notes!$F$9*(1-EXP(-Notes!$F$9*LN(2)/J9))</f>
        <v>6.8094003684091681E-4</v>
      </c>
      <c r="L9">
        <f>EXP(-Notes!$F$10*LN(2)/J9)</f>
        <v>1.6918830811706743E-2</v>
      </c>
      <c r="M9">
        <f t="shared" si="1"/>
        <v>1.1520709276228827E-5</v>
      </c>
      <c r="O9" s="1">
        <f t="shared" si="2"/>
        <v>4448583.2480850834</v>
      </c>
      <c r="P9">
        <f>O9/Notes!$C$3</f>
        <v>1.3730195210139146E-12</v>
      </c>
      <c r="R9" s="1">
        <f>O9*J9/Notes!$F$9</f>
        <v>2099.6942215690924</v>
      </c>
      <c r="S9" s="1">
        <f>R9/Notes!$C$2</f>
        <v>1.679755377255274E-9</v>
      </c>
      <c r="U9" s="1">
        <f t="shared" si="3"/>
        <v>1947025.9470365949</v>
      </c>
      <c r="V9" s="21">
        <f t="shared" si="4"/>
        <v>0.99585562395650207</v>
      </c>
    </row>
    <row r="10" spans="1:22" x14ac:dyDescent="0.3">
      <c r="A10" t="s">
        <v>16</v>
      </c>
      <c r="B10">
        <v>7</v>
      </c>
      <c r="C10">
        <v>13</v>
      </c>
      <c r="D10" s="1">
        <v>713568</v>
      </c>
      <c r="E10" s="1">
        <v>827.23900000000003</v>
      </c>
      <c r="F10" s="1">
        <v>0.16608400000000001</v>
      </c>
      <c r="G10" s="1">
        <v>0.47218100000000002</v>
      </c>
      <c r="H10" s="1">
        <v>4.3225399999999997E-2</v>
      </c>
      <c r="I10" s="1">
        <f>G10*densities!$B$13/densities!$B$2</f>
        <v>2.1326932393555813</v>
      </c>
      <c r="J10" s="12">
        <f t="shared" si="0"/>
        <v>597.90240000000006</v>
      </c>
      <c r="K10">
        <f>J10/LN(2)/Notes!$F$9*(1-EXP(-Notes!$F$9*LN(2)/J10))</f>
        <v>3.3278967107083698E-4</v>
      </c>
      <c r="L10">
        <f>EXP(-Notes!$F$10*LN(2)/J10)</f>
        <v>2.3711931759272384E-4</v>
      </c>
      <c r="M10">
        <f t="shared" si="1"/>
        <v>7.89108597062239E-8</v>
      </c>
      <c r="O10" s="1">
        <f t="shared" si="2"/>
        <v>27026612.652496174</v>
      </c>
      <c r="P10">
        <f>O10/Notes!$C$3</f>
        <v>8.3415471149679544E-12</v>
      </c>
      <c r="R10" s="1">
        <f>O10*J10/Notes!$F$9</f>
        <v>6234.288799690521</v>
      </c>
      <c r="S10" s="1">
        <f>R10/Notes!$C$2</f>
        <v>4.9874310397524171E-9</v>
      </c>
      <c r="U10" s="1">
        <f t="shared" si="3"/>
        <v>1953260.2358362854</v>
      </c>
      <c r="V10" s="21">
        <f t="shared" si="4"/>
        <v>0.99904430850998227</v>
      </c>
    </row>
    <row r="11" spans="1:22" x14ac:dyDescent="0.3">
      <c r="A11" t="s">
        <v>13</v>
      </c>
      <c r="B11">
        <v>6</v>
      </c>
      <c r="C11">
        <v>14</v>
      </c>
      <c r="D11" s="1">
        <v>2710210000000</v>
      </c>
      <c r="E11" s="1">
        <v>10.4438</v>
      </c>
      <c r="F11" s="1">
        <v>49965200</v>
      </c>
      <c r="G11" s="1">
        <v>5.9612299999999997E-3</v>
      </c>
      <c r="H11" s="1">
        <v>1.14539E-3</v>
      </c>
      <c r="I11" s="1">
        <f>G11*densities!$B$13/densities!$B$2</f>
        <v>2.6925003164556961E-2</v>
      </c>
      <c r="J11" s="16">
        <f t="shared" si="0"/>
        <v>179874720000</v>
      </c>
      <c r="K11">
        <f>J11/LN(2)/Notes!$F$9*(1-EXP(-Notes!$F$9*LN(2)/J11))</f>
        <v>0.99999500588101597</v>
      </c>
      <c r="L11">
        <f>EXP(-Notes!$F$10*LN(2)/J11)</f>
        <v>0.99999997225480253</v>
      </c>
      <c r="M11">
        <f t="shared" si="1"/>
        <v>0.99999497813595706</v>
      </c>
      <c r="O11" s="1">
        <f t="shared" si="2"/>
        <v>2.6925138378941237E-2</v>
      </c>
      <c r="P11">
        <f>O11/Notes!$C$3</f>
        <v>8.3102278947349497E-21</v>
      </c>
      <c r="R11" s="1">
        <f>O11*J11/Notes!$F$9</f>
        <v>1868.4998946270482</v>
      </c>
      <c r="S11" s="1">
        <f>R11/Notes!$C$2</f>
        <v>1.4947999157016386E-9</v>
      </c>
      <c r="U11" s="1">
        <f t="shared" si="3"/>
        <v>1955128.7357309125</v>
      </c>
      <c r="V11" s="21">
        <f t="shared" si="4"/>
        <v>1</v>
      </c>
    </row>
    <row r="14" spans="1:22" x14ac:dyDescent="0.3">
      <c r="I14" t="s">
        <v>135</v>
      </c>
      <c r="J14" s="16">
        <f>60*60*24*365.34*20</f>
        <v>631307519.99999988</v>
      </c>
      <c r="K14" t="s">
        <v>137</v>
      </c>
      <c r="U14" s="1">
        <f>R3+R5+R6+R7</f>
        <v>809056.51334232814</v>
      </c>
    </row>
    <row r="15" spans="1:22" x14ac:dyDescent="0.3">
      <c r="I15" t="s">
        <v>136</v>
      </c>
      <c r="J15" s="18">
        <f>60*60*2</f>
        <v>7200</v>
      </c>
      <c r="K15" t="s">
        <v>137</v>
      </c>
      <c r="U15" s="14">
        <f>U14/U11</f>
        <v>0.41381239943766029</v>
      </c>
    </row>
    <row r="16" spans="1:22" x14ac:dyDescent="0.3">
      <c r="I16" t="s">
        <v>153</v>
      </c>
      <c r="J16" s="19">
        <f>5*24*60*60</f>
        <v>432000</v>
      </c>
      <c r="K16" t="s">
        <v>137</v>
      </c>
    </row>
  </sheetData>
  <mergeCells count="3">
    <mergeCell ref="K1:M1"/>
    <mergeCell ref="O1:P1"/>
    <mergeCell ref="R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60"/>
  <sheetViews>
    <sheetView topLeftCell="J16" workbookViewId="0">
      <selection activeCell="V40" sqref="V40"/>
    </sheetView>
    <sheetView tabSelected="1" topLeftCell="H1" workbookViewId="1">
      <selection activeCell="U1" sqref="U1:V4"/>
    </sheetView>
  </sheetViews>
  <sheetFormatPr defaultRowHeight="14.4" x14ac:dyDescent="0.3"/>
  <sheetData>
    <row r="1" spans="1:22" x14ac:dyDescent="0.3">
      <c r="A1" t="s">
        <v>34</v>
      </c>
      <c r="B1" t="s">
        <v>35</v>
      </c>
      <c r="C1" t="s">
        <v>36</v>
      </c>
      <c r="D1" t="s">
        <v>68</v>
      </c>
      <c r="E1" t="s">
        <v>69</v>
      </c>
      <c r="F1" t="s">
        <v>70</v>
      </c>
      <c r="G1" t="s">
        <v>71</v>
      </c>
      <c r="H1" t="s">
        <v>129</v>
      </c>
      <c r="I1" t="s">
        <v>71</v>
      </c>
      <c r="J1" s="2" t="s">
        <v>37</v>
      </c>
      <c r="K1" s="20" t="s">
        <v>72</v>
      </c>
      <c r="L1" s="20"/>
      <c r="M1" s="20"/>
      <c r="N1" t="s">
        <v>138</v>
      </c>
      <c r="O1" s="20" t="s">
        <v>73</v>
      </c>
      <c r="P1" s="20"/>
      <c r="R1" s="20" t="s">
        <v>133</v>
      </c>
      <c r="S1" s="20"/>
      <c r="U1" t="s">
        <v>139</v>
      </c>
      <c r="V1" s="14" t="s">
        <v>140</v>
      </c>
    </row>
    <row r="2" spans="1:22" x14ac:dyDescent="0.3">
      <c r="G2" t="s">
        <v>130</v>
      </c>
      <c r="I2" t="s">
        <v>131</v>
      </c>
      <c r="J2" s="2" t="s">
        <v>38</v>
      </c>
      <c r="K2" s="3" t="s">
        <v>74</v>
      </c>
      <c r="L2" s="3" t="s">
        <v>75</v>
      </c>
      <c r="M2" t="s">
        <v>76</v>
      </c>
      <c r="O2" t="s">
        <v>77</v>
      </c>
      <c r="P2" t="s">
        <v>78</v>
      </c>
      <c r="R2" t="s">
        <v>77</v>
      </c>
      <c r="S2" t="s">
        <v>134</v>
      </c>
    </row>
    <row r="3" spans="1:22" x14ac:dyDescent="0.3">
      <c r="A3" t="s">
        <v>5</v>
      </c>
      <c r="B3">
        <v>11</v>
      </c>
      <c r="C3">
        <v>24</v>
      </c>
      <c r="D3" s="1">
        <v>15279000000000</v>
      </c>
      <c r="E3" s="1">
        <v>196660000</v>
      </c>
      <c r="F3" s="1">
        <v>14.959</v>
      </c>
      <c r="G3" s="1">
        <v>112252</v>
      </c>
      <c r="H3" s="1">
        <v>1550.7</v>
      </c>
      <c r="I3" s="1">
        <f>G3*densities!$B$13/densities!$B$4</f>
        <v>374969.44680851058</v>
      </c>
      <c r="J3" s="1">
        <f t="shared" ref="J3:J54" si="0">F3*60*60</f>
        <v>53852.399999999994</v>
      </c>
      <c r="K3">
        <f>J3/LN(2)/Notes!$F$9*(1-EXP(-Notes!$F$9*LN(2)/J3))</f>
        <v>2.9973993217580461E-2</v>
      </c>
      <c r="L3">
        <f>EXP(-Notes!$F$10*LN(2)/J3)</f>
        <v>0.91149157302080153</v>
      </c>
      <c r="M3">
        <f t="shared" ref="M3:M54" si="1">K3*L3</f>
        <v>2.7321042227607249E-2</v>
      </c>
      <c r="O3" s="1">
        <f>I3/M3</f>
        <v>13724565.984148769</v>
      </c>
      <c r="P3">
        <f>O3/Notes!$C$3</f>
        <v>4.2359771556014715E-12</v>
      </c>
      <c r="R3" s="1">
        <f>O3*J3/Notes!$F$9</f>
        <v>285146.92021789087</v>
      </c>
      <c r="S3" s="1">
        <f>R3/Notes!$C$2</f>
        <v>2.281175361743127E-7</v>
      </c>
      <c r="U3" s="1">
        <f>R3</f>
        <v>285146.92021789087</v>
      </c>
      <c r="V3" s="14">
        <f>U3/$U$42</f>
        <v>0.38727370132745775</v>
      </c>
    </row>
    <row r="4" spans="1:22" x14ac:dyDescent="0.3">
      <c r="A4" t="s">
        <v>0</v>
      </c>
      <c r="B4">
        <v>18</v>
      </c>
      <c r="C4">
        <v>37</v>
      </c>
      <c r="D4" s="1">
        <v>107036000000000</v>
      </c>
      <c r="E4" s="1">
        <v>24506400</v>
      </c>
      <c r="F4" s="1">
        <v>840.95600000000002</v>
      </c>
      <c r="G4" s="1">
        <v>13988</v>
      </c>
      <c r="H4" s="1">
        <v>376.38600000000002</v>
      </c>
      <c r="I4" s="1">
        <f>G4*densities!$B$13/densities!$B$4</f>
        <v>46725.872340425529</v>
      </c>
      <c r="J4" s="1">
        <f t="shared" si="0"/>
        <v>3027441.6</v>
      </c>
      <c r="K4">
        <f>J4/LN(2)/Notes!$F$9*(1-EXP(-Notes!$F$9*LN(2)/J4))</f>
        <v>0.75420287749391424</v>
      </c>
      <c r="L4">
        <f>EXP(-Notes!$F$10*LN(2)/J4)</f>
        <v>0.99835288367832575</v>
      </c>
      <c r="M4">
        <f t="shared" si="1"/>
        <v>0.75296061762454036</v>
      </c>
      <c r="O4" s="1">
        <f t="shared" ref="O4:O54" si="2">I4/M4</f>
        <v>62056.196893587236</v>
      </c>
      <c r="P4">
        <f>O4/Notes!$C$3</f>
        <v>1.9153147189378777E-14</v>
      </c>
      <c r="R4" s="1">
        <f>O4*J4/Notes!$F$9</f>
        <v>72481.293215060476</v>
      </c>
      <c r="S4" s="1">
        <f>R4/Notes!$C$2</f>
        <v>5.7985034572048383E-8</v>
      </c>
      <c r="U4" s="1">
        <f>U3+R4</f>
        <v>357628.21343295136</v>
      </c>
      <c r="V4" s="14">
        <f t="shared" ref="V4:V54" si="3">U4/$U$42</f>
        <v>0.48571452852961677</v>
      </c>
    </row>
    <row r="5" spans="1:22" x14ac:dyDescent="0.3">
      <c r="A5" t="s">
        <v>4</v>
      </c>
      <c r="B5">
        <v>14</v>
      </c>
      <c r="C5">
        <v>31</v>
      </c>
      <c r="D5" s="1">
        <v>251963000000</v>
      </c>
      <c r="E5" s="1">
        <v>18504700</v>
      </c>
      <c r="F5" s="1">
        <v>2.6216699999999999</v>
      </c>
      <c r="G5" s="1">
        <v>10562.3</v>
      </c>
      <c r="H5" s="1">
        <v>379.01600000000002</v>
      </c>
      <c r="I5" s="1">
        <f>G5*densities!$B$13/densities!$B$4</f>
        <v>35282.576595744678</v>
      </c>
      <c r="J5" s="1">
        <f t="shared" si="0"/>
        <v>9438.0119999999988</v>
      </c>
      <c r="K5">
        <f>J5/LN(2)/Notes!$F$9*(1-EXP(-Notes!$F$9*LN(2)/J5))</f>
        <v>5.2531532053435677E-3</v>
      </c>
      <c r="L5">
        <f>EXP(-Notes!$F$10*LN(2)/J5)</f>
        <v>0.58932177541659891</v>
      </c>
      <c r="M5">
        <f t="shared" si="1"/>
        <v>3.0957975735084685E-3</v>
      </c>
      <c r="O5" s="1">
        <f t="shared" si="2"/>
        <v>11396926.238868687</v>
      </c>
      <c r="P5">
        <f>O5/Notes!$C$3</f>
        <v>3.5175698268113234E-12</v>
      </c>
      <c r="R5" s="1">
        <f>O5*J5/Notes!$F$9</f>
        <v>41498.582795353985</v>
      </c>
      <c r="S5" s="1">
        <f>R5/Notes!$C$2</f>
        <v>3.3198866236283191E-8</v>
      </c>
      <c r="U5" s="1">
        <f t="shared" ref="U5:U54" si="4">U4+R5</f>
        <v>399126.79622830532</v>
      </c>
      <c r="V5" s="14">
        <f t="shared" si="3"/>
        <v>0.54207603419385486</v>
      </c>
    </row>
    <row r="6" spans="1:22" x14ac:dyDescent="0.3">
      <c r="A6" t="s">
        <v>2</v>
      </c>
      <c r="B6">
        <v>19</v>
      </c>
      <c r="C6">
        <v>42</v>
      </c>
      <c r="D6" s="1">
        <v>717232000000</v>
      </c>
      <c r="E6" s="1">
        <v>11172800</v>
      </c>
      <c r="F6" s="1">
        <v>12.360099999999999</v>
      </c>
      <c r="G6" s="1">
        <v>6377.34</v>
      </c>
      <c r="H6" s="1">
        <v>359.71800000000002</v>
      </c>
      <c r="I6" s="1">
        <f>G6*densities!$B$13/densities!$B$4</f>
        <v>21303.029361702127</v>
      </c>
      <c r="J6" s="1">
        <f t="shared" si="0"/>
        <v>44496.36</v>
      </c>
      <c r="K6">
        <f>J6/LN(2)/Notes!$F$9*(1-EXP(-Notes!$F$9*LN(2)/J6))</f>
        <v>2.4766465242905107E-2</v>
      </c>
      <c r="L6">
        <f>EXP(-Notes!$F$10*LN(2)/J6)</f>
        <v>0.89390226726182853</v>
      </c>
      <c r="M6">
        <f t="shared" si="1"/>
        <v>2.2138799432694149E-2</v>
      </c>
      <c r="O6" s="1">
        <f t="shared" si="2"/>
        <v>962248.6271880772</v>
      </c>
      <c r="P6">
        <f>O6/Notes!$C$3</f>
        <v>2.9699031703335715E-13</v>
      </c>
      <c r="R6" s="1">
        <f>O6*J6/Notes!$F$9</f>
        <v>16518.73507903799</v>
      </c>
      <c r="S6" s="1">
        <f>R6/Notes!$C$2</f>
        <v>1.3214988063230391E-8</v>
      </c>
      <c r="U6" s="1">
        <f t="shared" si="4"/>
        <v>415645.53130734334</v>
      </c>
      <c r="V6" s="14">
        <f t="shared" si="3"/>
        <v>0.56451103601824204</v>
      </c>
    </row>
    <row r="7" spans="1:22" x14ac:dyDescent="0.3">
      <c r="A7" t="s">
        <v>6</v>
      </c>
      <c r="B7">
        <v>4</v>
      </c>
      <c r="C7">
        <v>7</v>
      </c>
      <c r="D7" s="1">
        <v>46107200000000</v>
      </c>
      <c r="E7" s="1">
        <v>6950330</v>
      </c>
      <c r="F7" s="1">
        <v>1277.28</v>
      </c>
      <c r="G7" s="1">
        <v>3967.19</v>
      </c>
      <c r="H7" s="1">
        <v>166.89400000000001</v>
      </c>
      <c r="I7" s="1">
        <f>G7*densities!$B$13/densities!$B$4</f>
        <v>13252.102765957447</v>
      </c>
      <c r="J7" s="1">
        <f t="shared" si="0"/>
        <v>4598208</v>
      </c>
      <c r="K7">
        <f>J7/LN(2)/Notes!$F$9*(1-EXP(-Notes!$F$9*LN(2)/J7))</f>
        <v>0.82777842727450546</v>
      </c>
      <c r="L7">
        <f>EXP(-Notes!$F$10*LN(2)/J7)</f>
        <v>0.99891523994211751</v>
      </c>
      <c r="M7">
        <f t="shared" si="1"/>
        <v>0.82688048629982125</v>
      </c>
      <c r="O7" s="1">
        <f t="shared" si="2"/>
        <v>16026.624144026933</v>
      </c>
      <c r="P7">
        <f>O7/Notes!$C$3</f>
        <v>4.9464889333416462E-15</v>
      </c>
      <c r="R7" s="1">
        <f>O7*J7/Notes!$F$9</f>
        <v>28431.231231503782</v>
      </c>
      <c r="S7" s="1">
        <f>R7/Notes!$C$2</f>
        <v>2.2744984985203024E-8</v>
      </c>
      <c r="U7" s="1">
        <f t="shared" si="4"/>
        <v>444076.76253884711</v>
      </c>
      <c r="V7" s="14">
        <f t="shared" si="3"/>
        <v>0.60312505346548506</v>
      </c>
    </row>
    <row r="8" spans="1:22" x14ac:dyDescent="0.3">
      <c r="A8" t="s">
        <v>1</v>
      </c>
      <c r="B8">
        <v>15</v>
      </c>
      <c r="C8">
        <v>32</v>
      </c>
      <c r="D8" s="1">
        <v>6223900000000</v>
      </c>
      <c r="E8" s="1">
        <v>3501010</v>
      </c>
      <c r="F8" s="1">
        <v>342.28800000000001</v>
      </c>
      <c r="G8" s="1">
        <v>1998.35</v>
      </c>
      <c r="H8" s="1">
        <v>148.036</v>
      </c>
      <c r="I8" s="1">
        <f>G8*densities!$B$13/densities!$B$4</f>
        <v>6675.3393617021266</v>
      </c>
      <c r="J8" s="1">
        <f t="shared" si="0"/>
        <v>1232236.7999999998</v>
      </c>
      <c r="K8">
        <f>J8/LN(2)/Notes!$F$9*(1-EXP(-Notes!$F$9*LN(2)/J8))</f>
        <v>0.52626210891698311</v>
      </c>
      <c r="L8">
        <f>EXP(-Notes!$F$10*LN(2)/J8)</f>
        <v>0.99595810883081781</v>
      </c>
      <c r="M8">
        <f t="shared" si="1"/>
        <v>0.52413501474627633</v>
      </c>
      <c r="O8" s="1">
        <f t="shared" si="2"/>
        <v>12735.915697091006</v>
      </c>
      <c r="P8">
        <f>O8/Notes!$C$3</f>
        <v>3.9308381781145082E-15</v>
      </c>
      <c r="R8" s="1">
        <f>O8*J8/Notes!$F$9</f>
        <v>6054.6543223970639</v>
      </c>
      <c r="S8" s="1">
        <f>R8/Notes!$C$2</f>
        <v>4.843723457917651E-9</v>
      </c>
      <c r="U8" s="1">
        <f t="shared" si="4"/>
        <v>450131.41686124419</v>
      </c>
      <c r="V8" s="14">
        <f t="shared" si="3"/>
        <v>0.61134821220730584</v>
      </c>
    </row>
    <row r="9" spans="1:22" x14ac:dyDescent="0.3">
      <c r="A9" t="s">
        <v>12</v>
      </c>
      <c r="B9">
        <v>20</v>
      </c>
      <c r="C9">
        <v>45</v>
      </c>
      <c r="D9" s="1">
        <v>63670400000000</v>
      </c>
      <c r="E9" s="1">
        <v>3141250</v>
      </c>
      <c r="F9" s="1">
        <v>3902.64</v>
      </c>
      <c r="G9" s="1">
        <v>1793</v>
      </c>
      <c r="H9" s="1">
        <v>59.351799999999997</v>
      </c>
      <c r="I9" s="1">
        <f>G9*densities!$B$13/densities!$B$4</f>
        <v>5989.3829787234035</v>
      </c>
      <c r="J9" s="1">
        <f t="shared" si="0"/>
        <v>14049504</v>
      </c>
      <c r="K9">
        <f>J9/LN(2)/Notes!$F$9*(1-EXP(-Notes!$F$9*LN(2)/J9))</f>
        <v>0.93870102283945556</v>
      </c>
      <c r="L9">
        <f>EXP(-Notes!$F$10*LN(2)/J9)</f>
        <v>0.9996448434467996</v>
      </c>
      <c r="M9">
        <f t="shared" si="1"/>
        <v>0.93836763701969816</v>
      </c>
      <c r="O9" s="1">
        <f t="shared" si="2"/>
        <v>6382.768056394164</v>
      </c>
      <c r="P9">
        <f>O9/Notes!$C$3</f>
        <v>1.9699901408623964E-15</v>
      </c>
      <c r="R9" s="1">
        <f>O9*J9/Notes!$F$9</f>
        <v>34596.730455008503</v>
      </c>
      <c r="S9" s="1">
        <f>R9/Notes!$C$2</f>
        <v>2.7677384364006801E-8</v>
      </c>
      <c r="U9" s="1">
        <f t="shared" si="4"/>
        <v>484728.1473162527</v>
      </c>
      <c r="V9" s="14">
        <f t="shared" si="3"/>
        <v>0.6583359329475521</v>
      </c>
    </row>
    <row r="10" spans="1:22" x14ac:dyDescent="0.3">
      <c r="A10" t="s">
        <v>10</v>
      </c>
      <c r="B10">
        <v>9</v>
      </c>
      <c r="C10">
        <v>18</v>
      </c>
      <c r="D10" s="1">
        <v>25542600000</v>
      </c>
      <c r="E10" s="1">
        <v>2688160</v>
      </c>
      <c r="F10" s="1">
        <v>1.8294999999999999</v>
      </c>
      <c r="G10" s="1">
        <v>1534.38</v>
      </c>
      <c r="H10" s="1">
        <v>115.23</v>
      </c>
      <c r="I10" s="1">
        <f>G10*densities!$B$13/densities!$B$4</f>
        <v>5125.482127659574</v>
      </c>
      <c r="J10" s="12">
        <f t="shared" si="0"/>
        <v>6586.2</v>
      </c>
      <c r="K10">
        <f>J10/LN(2)/Notes!$F$9*(1-EXP(-Notes!$F$9*LN(2)/J10))</f>
        <v>3.6658480240366088E-3</v>
      </c>
      <c r="L10">
        <f>EXP(-Notes!$F$10*LN(2)/J10)</f>
        <v>0.46872223456168355</v>
      </c>
      <c r="M10">
        <f t="shared" si="1"/>
        <v>1.7182644773899715E-3</v>
      </c>
      <c r="O10" s="1">
        <f t="shared" si="2"/>
        <v>2982941.3312699893</v>
      </c>
      <c r="P10">
        <f>O10/Notes!$C$3</f>
        <v>9.2066090471295964E-13</v>
      </c>
      <c r="R10" s="1">
        <f>O10*J10/Notes!$F$9</f>
        <v>7579.5710632756181</v>
      </c>
      <c r="S10" s="1">
        <f>R10/Notes!$C$2</f>
        <v>6.0636568506204942E-9</v>
      </c>
      <c r="U10" s="1">
        <f t="shared" si="4"/>
        <v>492307.71837952832</v>
      </c>
      <c r="V10" s="14">
        <f t="shared" si="3"/>
        <v>0.66863016491017058</v>
      </c>
    </row>
    <row r="11" spans="1:22" x14ac:dyDescent="0.3">
      <c r="A11" t="s">
        <v>2</v>
      </c>
      <c r="B11">
        <v>19</v>
      </c>
      <c r="C11">
        <v>43</v>
      </c>
      <c r="D11" s="1">
        <v>141490000000</v>
      </c>
      <c r="E11" s="1">
        <v>1221650</v>
      </c>
      <c r="F11" s="1">
        <v>22.299800000000001</v>
      </c>
      <c r="G11" s="1">
        <v>697.30700000000002</v>
      </c>
      <c r="H11" s="1">
        <v>106.339</v>
      </c>
      <c r="I11" s="1">
        <f>G11*densities!$B$13/densities!$B$4</f>
        <v>2329.3021063829788</v>
      </c>
      <c r="J11" s="1">
        <f t="shared" si="0"/>
        <v>80279.28</v>
      </c>
      <c r="K11">
        <f>J11/LN(2)/Notes!$F$9*(1-EXP(-Notes!$F$9*LN(2)/J11))</f>
        <v>4.4683070648163334E-2</v>
      </c>
      <c r="L11">
        <f>EXP(-Notes!$F$10*LN(2)/J11)</f>
        <v>0.93972666871727462</v>
      </c>
      <c r="M11">
        <f t="shared" si="1"/>
        <v>4.1989873128257166E-2</v>
      </c>
      <c r="O11" s="1">
        <f t="shared" si="2"/>
        <v>55472.949376821773</v>
      </c>
      <c r="P11">
        <f>O11/Notes!$C$3</f>
        <v>1.7121280671858571E-14</v>
      </c>
      <c r="R11" s="1">
        <f>O11*J11/Notes!$F$9</f>
        <v>1718.105106268403</v>
      </c>
      <c r="S11" s="1">
        <f>R11/Notes!$C$2</f>
        <v>1.3744840850147225E-9</v>
      </c>
      <c r="U11" s="1">
        <f t="shared" si="4"/>
        <v>494025.82348579675</v>
      </c>
      <c r="V11" s="14">
        <f t="shared" si="3"/>
        <v>0.67096361786581094</v>
      </c>
    </row>
    <row r="12" spans="1:22" x14ac:dyDescent="0.3">
      <c r="A12" t="s">
        <v>1</v>
      </c>
      <c r="B12">
        <v>15</v>
      </c>
      <c r="C12">
        <v>33</v>
      </c>
      <c r="D12" s="1">
        <v>3623400000000</v>
      </c>
      <c r="E12" s="1">
        <v>1147150</v>
      </c>
      <c r="F12" s="1">
        <v>608.16200000000003</v>
      </c>
      <c r="G12" s="1">
        <v>654.78300000000002</v>
      </c>
      <c r="H12" s="1">
        <v>82.654899999999998</v>
      </c>
      <c r="I12" s="1">
        <f>G12*densities!$B$13/densities!$B$4</f>
        <v>2187.2538510638296</v>
      </c>
      <c r="J12" s="1">
        <f t="shared" si="0"/>
        <v>2189383.2000000002</v>
      </c>
      <c r="K12">
        <f>J12/LN(2)/Notes!$F$9*(1-EXP(-Notes!$F$9*LN(2)/J12))</f>
        <v>0.68221941077508141</v>
      </c>
      <c r="L12">
        <f>EXP(-Notes!$F$10*LN(2)/J12)</f>
        <v>0.99772311399853775</v>
      </c>
      <c r="M12">
        <f t="shared" si="1"/>
        <v>0.68066607494876186</v>
      </c>
      <c r="O12" s="1">
        <f t="shared" si="2"/>
        <v>3213.4021828963319</v>
      </c>
      <c r="P12">
        <f>O12/Notes!$C$3</f>
        <v>9.917907971902259E-16</v>
      </c>
      <c r="R12" s="1">
        <f>O12*J12/Notes!$F$9</f>
        <v>2714.2626366036102</v>
      </c>
      <c r="S12" s="1">
        <f>R12/Notes!$C$2</f>
        <v>2.1714101092828881E-9</v>
      </c>
      <c r="U12" s="1">
        <f t="shared" si="4"/>
        <v>496740.08612240036</v>
      </c>
      <c r="V12" s="14">
        <f t="shared" si="3"/>
        <v>0.67465000710280176</v>
      </c>
    </row>
    <row r="13" spans="1:22" x14ac:dyDescent="0.3">
      <c r="A13" t="s">
        <v>17</v>
      </c>
      <c r="B13">
        <v>25</v>
      </c>
      <c r="C13">
        <v>52</v>
      </c>
      <c r="D13" s="1">
        <v>613375000000</v>
      </c>
      <c r="E13" s="1">
        <v>880132</v>
      </c>
      <c r="F13" s="1">
        <v>134.184</v>
      </c>
      <c r="G13" s="1">
        <v>502.37200000000001</v>
      </c>
      <c r="H13" s="1">
        <v>95.086100000000002</v>
      </c>
      <c r="I13" s="1">
        <f>G13*densities!$B$13/densities!$B$4</f>
        <v>1678.1362553191489</v>
      </c>
      <c r="J13" s="1">
        <f t="shared" si="0"/>
        <v>483062.4</v>
      </c>
      <c r="K13">
        <f>J13/LN(2)/Notes!$F$9*(1-EXP(-Notes!$F$9*LN(2)/J13))</f>
        <v>0.26234968714286616</v>
      </c>
      <c r="L13">
        <f>EXP(-Notes!$F$10*LN(2)/J13)</f>
        <v>0.98972189045355274</v>
      </c>
      <c r="M13">
        <f t="shared" si="1"/>
        <v>0.25965322831893561</v>
      </c>
      <c r="O13" s="1">
        <f t="shared" si="2"/>
        <v>6462.990143368721</v>
      </c>
      <c r="P13">
        <f>O13/Notes!$C$3</f>
        <v>1.994750044249605E-15</v>
      </c>
      <c r="R13" s="1">
        <f>O13*J13/Notes!$F$9</f>
        <v>1204.4859297191506</v>
      </c>
      <c r="S13" s="1">
        <f>R13/Notes!$C$2</f>
        <v>9.6358874377532051E-10</v>
      </c>
      <c r="U13" s="1">
        <f t="shared" si="4"/>
        <v>497944.57205211953</v>
      </c>
      <c r="V13" s="14">
        <f t="shared" si="3"/>
        <v>0.67628588563111525</v>
      </c>
    </row>
    <row r="14" spans="1:22" x14ac:dyDescent="0.3">
      <c r="A14" t="s">
        <v>3</v>
      </c>
      <c r="B14">
        <v>16</v>
      </c>
      <c r="C14">
        <v>35</v>
      </c>
      <c r="D14" s="1">
        <v>7608240000000</v>
      </c>
      <c r="E14" s="1">
        <v>697491</v>
      </c>
      <c r="F14" s="1">
        <v>2100.2399999999998</v>
      </c>
      <c r="G14" s="1">
        <v>398.12200000000001</v>
      </c>
      <c r="H14" s="1">
        <v>40.701900000000002</v>
      </c>
      <c r="I14" s="1">
        <f>G14*densities!$B$13/densities!$B$4</f>
        <v>1329.8968936170213</v>
      </c>
      <c r="J14" s="1">
        <f t="shared" si="0"/>
        <v>7560864</v>
      </c>
      <c r="K14">
        <f>J14/LN(2)/Notes!$F$9*(1-EXP(-Notes!$F$9*LN(2)/J14))</f>
        <v>0.89006564809880206</v>
      </c>
      <c r="L14">
        <f>EXP(-Notes!$F$10*LN(2)/J14)</f>
        <v>0.99934015305881363</v>
      </c>
      <c r="M14">
        <f t="shared" si="1"/>
        <v>0.88947834100344902</v>
      </c>
      <c r="O14" s="1">
        <f t="shared" si="2"/>
        <v>1495.1425260301696</v>
      </c>
      <c r="P14">
        <f>O14/Notes!$C$3</f>
        <v>4.6146374260190419E-16</v>
      </c>
      <c r="R14" s="1">
        <f>O14*J14/Notes!$F$9</f>
        <v>4361.3307484300049</v>
      </c>
      <c r="S14" s="14">
        <f>R14/$U$54</f>
        <v>1.7199706843318775E-3</v>
      </c>
      <c r="U14" s="1">
        <f t="shared" si="4"/>
        <v>502305.90280054952</v>
      </c>
      <c r="V14" s="14">
        <f t="shared" si="3"/>
        <v>0.68220924857807286</v>
      </c>
    </row>
    <row r="15" spans="1:22" x14ac:dyDescent="0.3">
      <c r="A15" t="s">
        <v>9</v>
      </c>
      <c r="B15">
        <v>21</v>
      </c>
      <c r="C15">
        <v>49</v>
      </c>
      <c r="D15" s="1">
        <v>2729070000</v>
      </c>
      <c r="E15" s="1">
        <v>551180</v>
      </c>
      <c r="F15" s="1">
        <v>0.95333199999999996</v>
      </c>
      <c r="G15" s="1">
        <v>314.60899999999998</v>
      </c>
      <c r="H15" s="1">
        <v>0</v>
      </c>
      <c r="I15" s="1">
        <f>G15*densities!$B$13/densities!$B$4</f>
        <v>1050.9279361702127</v>
      </c>
      <c r="J15" s="12">
        <f t="shared" si="0"/>
        <v>3431.9951999999998</v>
      </c>
      <c r="K15">
        <f>J15/LN(2)/Notes!$F$9*(1-EXP(-Notes!$F$9*LN(2)/J15))</f>
        <v>1.9102324287788293E-3</v>
      </c>
      <c r="L15">
        <f>EXP(-Notes!$F$10*LN(2)/J15)</f>
        <v>0.23359721316639875</v>
      </c>
      <c r="M15">
        <f t="shared" si="1"/>
        <v>4.4622497186281581E-4</v>
      </c>
      <c r="O15" s="1">
        <f t="shared" si="2"/>
        <v>2355152.6750800097</v>
      </c>
      <c r="P15">
        <f>O15/Notes!$C$3</f>
        <v>7.2689897379012645E-13</v>
      </c>
      <c r="R15" s="1">
        <f>O15*J15/Notes!$F$9</f>
        <v>3118.3922361657997</v>
      </c>
      <c r="S15" s="1">
        <f>R15/Notes!$C$2</f>
        <v>2.4947137889326397E-9</v>
      </c>
      <c r="U15" s="1">
        <f t="shared" si="4"/>
        <v>505424.29503671534</v>
      </c>
      <c r="V15" s="14">
        <f t="shared" si="3"/>
        <v>0.68644450843137206</v>
      </c>
    </row>
    <row r="16" spans="1:22" x14ac:dyDescent="0.3">
      <c r="A16" t="s">
        <v>18</v>
      </c>
      <c r="B16">
        <v>24</v>
      </c>
      <c r="C16">
        <v>51</v>
      </c>
      <c r="D16" s="1">
        <v>1807880000000</v>
      </c>
      <c r="E16" s="1">
        <v>523556</v>
      </c>
      <c r="F16" s="1">
        <v>664.85900000000004</v>
      </c>
      <c r="G16" s="1">
        <v>298.84100000000001</v>
      </c>
      <c r="H16" s="1">
        <v>61.726799999999997</v>
      </c>
      <c r="I16" s="1">
        <f>G16*densities!$B$13/densities!$B$4</f>
        <v>998.2561063829786</v>
      </c>
      <c r="J16" s="1">
        <f t="shared" si="0"/>
        <v>2393492.4</v>
      </c>
      <c r="K16">
        <f>J16/LN(2)/Notes!$F$9*(1-EXP(-Notes!$F$9*LN(2)/J16))</f>
        <v>0.70331581487734218</v>
      </c>
      <c r="L16">
        <f>EXP(-Notes!$F$10*LN(2)/J16)</f>
        <v>0.99791707702355281</v>
      </c>
      <c r="M16">
        <f t="shared" si="1"/>
        <v>0.70185086220683546</v>
      </c>
      <c r="O16" s="1">
        <f t="shared" si="2"/>
        <v>1422.3194130504503</v>
      </c>
      <c r="P16">
        <f>O16/Notes!$C$3</f>
        <v>4.3898747316371924E-16</v>
      </c>
      <c r="R16" s="1">
        <f>O16*J16/Notes!$F$9</f>
        <v>1313.3914758907072</v>
      </c>
      <c r="S16" s="1">
        <f>R16/Notes!$C$2</f>
        <v>1.0507131807125657E-9</v>
      </c>
      <c r="U16" s="1">
        <f t="shared" si="4"/>
        <v>506737.68651260604</v>
      </c>
      <c r="V16" s="14">
        <f t="shared" si="3"/>
        <v>0.68822829756636061</v>
      </c>
    </row>
    <row r="17" spans="1:22" x14ac:dyDescent="0.3">
      <c r="A17" t="s">
        <v>12</v>
      </c>
      <c r="B17">
        <v>20</v>
      </c>
      <c r="C17">
        <v>47</v>
      </c>
      <c r="D17" s="1">
        <v>259163000000</v>
      </c>
      <c r="E17" s="1">
        <v>458366</v>
      </c>
      <c r="F17" s="1">
        <v>108.864</v>
      </c>
      <c r="G17" s="1">
        <v>261.63099999999997</v>
      </c>
      <c r="H17" s="1">
        <v>82.460999999999999</v>
      </c>
      <c r="I17" s="1">
        <f>G17*densities!$B$13/densities!$B$4</f>
        <v>873.95887234042539</v>
      </c>
      <c r="J17" s="1">
        <f t="shared" si="0"/>
        <v>391910.40000000002</v>
      </c>
      <c r="K17">
        <f>J17/LN(2)/Notes!$F$9*(1-EXP(-Notes!$F$9*LN(2)/J17))</f>
        <v>0.21590814664937014</v>
      </c>
      <c r="L17">
        <f>EXP(-Notes!$F$10*LN(2)/J17)</f>
        <v>0.98734655125456527</v>
      </c>
      <c r="M17">
        <f t="shared" si="1"/>
        <v>0.21317616398202052</v>
      </c>
      <c r="O17" s="1">
        <f t="shared" si="2"/>
        <v>4099.7025934575686</v>
      </c>
      <c r="P17">
        <f>O17/Notes!$C$3</f>
        <v>1.2653403066227063E-15</v>
      </c>
      <c r="R17" s="1">
        <f>O17*J17/Notes!$F$9</f>
        <v>619.87503213078435</v>
      </c>
      <c r="S17" s="1">
        <f>R17/Notes!$C$2</f>
        <v>4.9590002570462752E-10</v>
      </c>
      <c r="U17" s="1">
        <f t="shared" si="4"/>
        <v>507357.56154473685</v>
      </c>
      <c r="V17" s="14">
        <f t="shared" si="3"/>
        <v>0.68907018390997021</v>
      </c>
    </row>
    <row r="18" spans="1:22" x14ac:dyDescent="0.3">
      <c r="A18" t="s">
        <v>9</v>
      </c>
      <c r="B18">
        <v>21</v>
      </c>
      <c r="C18">
        <v>47</v>
      </c>
      <c r="D18" s="1">
        <v>189332000000</v>
      </c>
      <c r="E18" s="1">
        <v>453519</v>
      </c>
      <c r="F18" s="1">
        <v>80.380600000000001</v>
      </c>
      <c r="G18" s="1">
        <v>258.86500000000001</v>
      </c>
      <c r="H18" s="1">
        <v>0</v>
      </c>
      <c r="I18" s="1">
        <f>G18*densities!$B$13/densities!$B$4</f>
        <v>864.71925531914894</v>
      </c>
      <c r="J18" s="1">
        <f t="shared" si="0"/>
        <v>289370.16000000003</v>
      </c>
      <c r="K18">
        <f>J18/LN(2)/Notes!$F$9*(1-EXP(-Notes!$F$9*LN(2)/J18))</f>
        <v>0.16073806866540608</v>
      </c>
      <c r="L18">
        <f>EXP(-Notes!$F$10*LN(2)/J18)</f>
        <v>0.98290124310536831</v>
      </c>
      <c r="M18">
        <f t="shared" si="1"/>
        <v>0.15798964750558367</v>
      </c>
      <c r="O18" s="1">
        <f t="shared" si="2"/>
        <v>5473.2652991620098</v>
      </c>
      <c r="P18">
        <f>O18/Notes!$C$3</f>
        <v>1.6892794133216079E-15</v>
      </c>
      <c r="R18" s="1">
        <f>O18*J18/Notes!$F$9</f>
        <v>611.03381764697485</v>
      </c>
      <c r="S18" s="1">
        <f>R18/Notes!$C$2</f>
        <v>4.8882705411757992E-10</v>
      </c>
      <c r="U18" s="1">
        <f t="shared" si="4"/>
        <v>507968.59536238381</v>
      </c>
      <c r="V18" s="14">
        <f t="shared" si="3"/>
        <v>0.68990006251435976</v>
      </c>
    </row>
    <row r="19" spans="1:22" x14ac:dyDescent="0.3">
      <c r="A19" t="s">
        <v>19</v>
      </c>
      <c r="B19">
        <v>26</v>
      </c>
      <c r="C19">
        <v>55</v>
      </c>
      <c r="D19" s="1">
        <v>52216000000000</v>
      </c>
      <c r="E19" s="1">
        <v>419044</v>
      </c>
      <c r="F19" s="1">
        <v>23992</v>
      </c>
      <c r="G19" s="1">
        <v>239.18700000000001</v>
      </c>
      <c r="H19" s="1">
        <v>9.3850599999999993</v>
      </c>
      <c r="I19" s="1">
        <f>G19*densities!$B$13/densities!$B$4</f>
        <v>798.98636170212762</v>
      </c>
      <c r="J19" s="1">
        <f t="shared" si="0"/>
        <v>86371200</v>
      </c>
      <c r="K19">
        <f>J19/LN(2)/Notes!$F$9*(1-EXP(-Notes!$F$9*LN(2)/J19))</f>
        <v>0.98967106794867588</v>
      </c>
      <c r="L19">
        <f>EXP(-Notes!$F$10*LN(2)/J19)</f>
        <v>0.99994222014376499</v>
      </c>
      <c r="M19">
        <f t="shared" si="1"/>
        <v>0.98961388489664981</v>
      </c>
      <c r="O19" s="1">
        <f t="shared" si="2"/>
        <v>807.37181833859336</v>
      </c>
      <c r="P19">
        <f>O19/Notes!$C$3</f>
        <v>2.4918883282055351E-16</v>
      </c>
      <c r="R19" s="1">
        <f>O19*J19/Notes!$F$9</f>
        <v>26903.423146638241</v>
      </c>
      <c r="S19" s="1">
        <f>R19/Notes!$C$2</f>
        <v>2.1522738517310592E-8</v>
      </c>
      <c r="U19" s="1">
        <f t="shared" si="4"/>
        <v>534872.01850902208</v>
      </c>
      <c r="V19" s="14">
        <f t="shared" si="3"/>
        <v>0.72643907984765543</v>
      </c>
    </row>
    <row r="20" spans="1:22" x14ac:dyDescent="0.3">
      <c r="A20" t="s">
        <v>7</v>
      </c>
      <c r="B20">
        <v>1</v>
      </c>
      <c r="C20">
        <v>3</v>
      </c>
      <c r="D20" s="1">
        <v>220552000000000</v>
      </c>
      <c r="E20" s="1">
        <v>393216</v>
      </c>
      <c r="F20" s="1">
        <v>107995</v>
      </c>
      <c r="G20" s="1">
        <v>224.44399999999999</v>
      </c>
      <c r="H20" s="1">
        <v>5.0066600000000001</v>
      </c>
      <c r="I20" s="1">
        <f>G20*densities!$B$13/densities!$B$4</f>
        <v>749.73846808510632</v>
      </c>
      <c r="J20" s="1">
        <f t="shared" si="0"/>
        <v>388782000</v>
      </c>
      <c r="K20">
        <f>J20/LN(2)/Notes!$F$9*(1-EXP(-Notes!$F$9*LN(2)/J20))</f>
        <v>0.99769295755861187</v>
      </c>
      <c r="L20">
        <f>EXP(-Notes!$F$10*LN(2)/J20)</f>
        <v>0.99998716342920069</v>
      </c>
      <c r="M20">
        <f t="shared" si="1"/>
        <v>0.99768015060232618</v>
      </c>
      <c r="O20" s="1">
        <f t="shared" si="2"/>
        <v>751.48179266919283</v>
      </c>
      <c r="P20">
        <f>O20/Notes!$C$3</f>
        <v>2.3193882489789901E-16</v>
      </c>
      <c r="R20" s="1">
        <f>O20*J20/Notes!$F$9</f>
        <v>112717.05027681871</v>
      </c>
      <c r="S20" s="1">
        <f>R20/Notes!$C$2</f>
        <v>9.0173640221454966E-8</v>
      </c>
      <c r="U20" s="1">
        <f t="shared" si="4"/>
        <v>647589.06878584076</v>
      </c>
      <c r="V20" s="14">
        <f t="shared" si="3"/>
        <v>0.8795262996922899</v>
      </c>
    </row>
    <row r="21" spans="1:22" x14ac:dyDescent="0.3">
      <c r="A21" t="s">
        <v>5</v>
      </c>
      <c r="B21">
        <v>11</v>
      </c>
      <c r="C21">
        <v>22</v>
      </c>
      <c r="D21" s="1">
        <v>46063800000000</v>
      </c>
      <c r="E21" s="1">
        <v>388866</v>
      </c>
      <c r="F21" s="1">
        <v>22807.8</v>
      </c>
      <c r="G21" s="1">
        <v>221.96100000000001</v>
      </c>
      <c r="H21" s="1">
        <v>9.7712800000000009</v>
      </c>
      <c r="I21" s="1">
        <f>G21*densities!$B$13/densities!$B$4</f>
        <v>741.44419148936163</v>
      </c>
      <c r="J21" s="1">
        <f t="shared" si="0"/>
        <v>82108080</v>
      </c>
      <c r="K21">
        <f>J21/LN(2)/Notes!$F$9*(1-EXP(-Notes!$F$9*LN(2)/J21))</f>
        <v>0.98913867815253176</v>
      </c>
      <c r="L21">
        <f>EXP(-Notes!$F$10*LN(2)/J21)</f>
        <v>0.99993922025660587</v>
      </c>
      <c r="M21">
        <f t="shared" si="1"/>
        <v>0.98907855855749238</v>
      </c>
      <c r="O21" s="1">
        <f t="shared" si="2"/>
        <v>749.6312452376992</v>
      </c>
      <c r="P21">
        <f>O21/Notes!$C$3</f>
        <v>2.3136766828324049E-16</v>
      </c>
      <c r="R21" s="1">
        <f>O21*J21/Notes!$F$9</f>
        <v>23746.443771017217</v>
      </c>
      <c r="S21" s="1">
        <f>R21/Notes!$C$2</f>
        <v>1.8997155016813774E-8</v>
      </c>
      <c r="U21" s="1">
        <f t="shared" si="4"/>
        <v>671335.51255685801</v>
      </c>
      <c r="V21" s="14">
        <f t="shared" si="3"/>
        <v>0.91177764985780785</v>
      </c>
    </row>
    <row r="22" spans="1:22" x14ac:dyDescent="0.3">
      <c r="A22" t="s">
        <v>13</v>
      </c>
      <c r="B22">
        <v>6</v>
      </c>
      <c r="C22">
        <v>11</v>
      </c>
      <c r="D22" s="1">
        <v>663672000</v>
      </c>
      <c r="E22" s="1">
        <v>376019</v>
      </c>
      <c r="F22" s="1">
        <v>0.33983400000000002</v>
      </c>
      <c r="G22" s="1">
        <v>214.62799999999999</v>
      </c>
      <c r="H22" s="1">
        <v>8.4740800000000007</v>
      </c>
      <c r="I22" s="1">
        <f>G22*densities!$B$13/densities!$B$4</f>
        <v>716.94885106382969</v>
      </c>
      <c r="J22" s="12">
        <f t="shared" si="0"/>
        <v>1223.4024000000002</v>
      </c>
      <c r="K22">
        <f>J22/LN(2)/Notes!$F$9*(1-EXP(-Notes!$F$9*LN(2)/J22))</f>
        <v>6.8094003684091681E-4</v>
      </c>
      <c r="L22">
        <f>EXP(-Notes!$F$10*LN(2)/J22)</f>
        <v>1.6918830811706743E-2</v>
      </c>
      <c r="M22">
        <f t="shared" si="1"/>
        <v>1.1520709276228827E-5</v>
      </c>
      <c r="O22" s="1">
        <f t="shared" si="2"/>
        <v>62231311.794590712</v>
      </c>
      <c r="P22">
        <f>O22/Notes!$C$3</f>
        <v>1.9207194998330466E-11</v>
      </c>
      <c r="R22" s="1">
        <f>O22*J22/Notes!$F$9</f>
        <v>29372.660572781864</v>
      </c>
      <c r="S22" s="1">
        <f>R22/Notes!$C$2</f>
        <v>2.3498128458225492E-8</v>
      </c>
      <c r="U22" s="1">
        <f t="shared" si="4"/>
        <v>700708.17312963982</v>
      </c>
      <c r="V22" s="14">
        <f t="shared" si="3"/>
        <v>0.95167027422549899</v>
      </c>
    </row>
    <row r="23" spans="1:22" x14ac:dyDescent="0.3">
      <c r="A23" t="s">
        <v>17</v>
      </c>
      <c r="B23">
        <v>25</v>
      </c>
      <c r="C23">
        <v>56</v>
      </c>
      <c r="D23" s="1">
        <v>4136210000</v>
      </c>
      <c r="E23" s="1">
        <v>308810</v>
      </c>
      <c r="F23" s="1">
        <v>2.5789</v>
      </c>
      <c r="G23" s="1">
        <v>176.26599999999999</v>
      </c>
      <c r="H23" s="1">
        <v>71.565100000000001</v>
      </c>
      <c r="I23" s="1">
        <f>G23*densities!$B$13/densities!$B$4</f>
        <v>588.80344680851056</v>
      </c>
      <c r="J23" s="1">
        <f t="shared" si="0"/>
        <v>9284.0400000000009</v>
      </c>
      <c r="K23">
        <f>J23/LN(2)/Notes!$F$9*(1-EXP(-Notes!$F$9*LN(2)/J23))</f>
        <v>5.1674531124285394E-3</v>
      </c>
      <c r="L23">
        <f>EXP(-Notes!$F$10*LN(2)/J23)</f>
        <v>0.58417622597345531</v>
      </c>
      <c r="M23">
        <f t="shared" si="1"/>
        <v>3.0187032571132892E-3</v>
      </c>
      <c r="O23" s="1">
        <f t="shared" si="2"/>
        <v>195051.78106561181</v>
      </c>
      <c r="P23">
        <f>O23/Notes!$C$3</f>
        <v>6.0201166995559202E-14</v>
      </c>
      <c r="R23" s="1">
        <f>O23*J23/Notes!$F$9</f>
        <v>698.63755304181439</v>
      </c>
      <c r="S23" s="1">
        <f>R23/Notes!$C$2</f>
        <v>5.5891004243345148E-10</v>
      </c>
      <c r="U23" s="1">
        <f t="shared" si="4"/>
        <v>701406.81068268162</v>
      </c>
      <c r="V23" s="14">
        <f t="shared" si="3"/>
        <v>0.95261913227680151</v>
      </c>
    </row>
    <row r="24" spans="1:22" x14ac:dyDescent="0.3">
      <c r="A24" t="s">
        <v>20</v>
      </c>
      <c r="B24">
        <v>23</v>
      </c>
      <c r="C24">
        <v>48</v>
      </c>
      <c r="D24" s="1">
        <v>564139000000</v>
      </c>
      <c r="E24" s="1">
        <v>283333</v>
      </c>
      <c r="F24" s="1">
        <v>383.36500000000001</v>
      </c>
      <c r="G24" s="1">
        <v>161.72399999999999</v>
      </c>
      <c r="H24" s="1">
        <v>44.615099999999998</v>
      </c>
      <c r="I24" s="1">
        <f>G24*densities!$B$13/densities!$B$4</f>
        <v>540.22697872340416</v>
      </c>
      <c r="J24" s="1">
        <f t="shared" si="0"/>
        <v>1380114</v>
      </c>
      <c r="K24">
        <f>J24/LN(2)/Notes!$F$9*(1-EXP(-Notes!$F$9*LN(2)/J24))</f>
        <v>0.55919285956038811</v>
      </c>
      <c r="L24">
        <f>EXP(-Notes!$F$10*LN(2)/J24)</f>
        <v>0.99639040894357278</v>
      </c>
      <c r="M24">
        <f t="shared" si="1"/>
        <v>0.55717440201570101</v>
      </c>
      <c r="O24" s="1">
        <f t="shared" si="2"/>
        <v>969.58327010181051</v>
      </c>
      <c r="P24">
        <f>O24/Notes!$C$3</f>
        <v>2.9925409571043535E-16</v>
      </c>
      <c r="R24" s="1">
        <f>O24*J24/Notes!$F$9</f>
        <v>516.25595880913977</v>
      </c>
      <c r="S24" s="1">
        <f>R24/Notes!$C$2</f>
        <v>4.1300476704731182E-10</v>
      </c>
      <c r="U24" s="1">
        <f t="shared" si="4"/>
        <v>701923.06664149079</v>
      </c>
      <c r="V24" s="14">
        <f t="shared" si="3"/>
        <v>0.95332028786300804</v>
      </c>
    </row>
    <row r="25" spans="1:22" x14ac:dyDescent="0.3">
      <c r="A25" t="s">
        <v>17</v>
      </c>
      <c r="B25">
        <v>25</v>
      </c>
      <c r="C25">
        <v>54</v>
      </c>
      <c r="D25" s="1">
        <v>9053690000000</v>
      </c>
      <c r="E25" s="1">
        <v>232711</v>
      </c>
      <c r="F25" s="1">
        <v>7490.86</v>
      </c>
      <c r="G25" s="1">
        <v>132.82900000000001</v>
      </c>
      <c r="H25" s="1">
        <v>12.887499999999999</v>
      </c>
      <c r="I25" s="1">
        <f>G25*densities!$B$13/densities!$B$4</f>
        <v>443.70538297872343</v>
      </c>
      <c r="J25" s="1">
        <f t="shared" si="0"/>
        <v>26967096</v>
      </c>
      <c r="K25">
        <f>J25/LN(2)/Notes!$F$9*(1-EXP(-Notes!$F$9*LN(2)/J25))</f>
        <v>0.96741595810052217</v>
      </c>
      <c r="L25">
        <f>EXP(-Notes!$F$10*LN(2)/J25)</f>
        <v>0.99981495234300177</v>
      </c>
      <c r="M25">
        <f t="shared" si="1"/>
        <v>0.96723694004413296</v>
      </c>
      <c r="O25" s="1">
        <f t="shared" si="2"/>
        <v>458.7349434343131</v>
      </c>
      <c r="P25">
        <f>O25/Notes!$C$3</f>
        <v>1.4158485908466454E-16</v>
      </c>
      <c r="R25" s="1">
        <f>O25*J25/Notes!$F$9</f>
        <v>4772.6656088532764</v>
      </c>
      <c r="S25" s="1">
        <f>R25/Notes!$C$2</f>
        <v>3.8181324870826209E-9</v>
      </c>
      <c r="U25" s="1">
        <f t="shared" si="4"/>
        <v>706695.73225034401</v>
      </c>
      <c r="V25" s="14">
        <f t="shared" si="3"/>
        <v>0.95980230728698246</v>
      </c>
    </row>
    <row r="26" spans="1:22" x14ac:dyDescent="0.3">
      <c r="A26" t="s">
        <v>19</v>
      </c>
      <c r="B26">
        <v>26</v>
      </c>
      <c r="C26">
        <v>59</v>
      </c>
      <c r="D26" s="1">
        <v>708701000000</v>
      </c>
      <c r="E26" s="1">
        <v>127846</v>
      </c>
      <c r="F26" s="1">
        <v>1067.33</v>
      </c>
      <c r="G26" s="1">
        <v>72.973399999999998</v>
      </c>
      <c r="H26" s="1">
        <v>20.444299999999998</v>
      </c>
      <c r="I26" s="1">
        <f>G26*densities!$B$13/densities!$B$4</f>
        <v>243.76220851063829</v>
      </c>
      <c r="J26" s="1">
        <f t="shared" si="0"/>
        <v>3842387.9999999995</v>
      </c>
      <c r="K26">
        <f>J26/LN(2)/Notes!$F$9*(1-EXP(-Notes!$F$9*LN(2)/J26))</f>
        <v>0.79875696137980801</v>
      </c>
      <c r="L26">
        <f>EXP(-Notes!$F$10*LN(2)/J26)</f>
        <v>0.99870199988640984</v>
      </c>
      <c r="M26">
        <f t="shared" si="1"/>
        <v>0.79772017475320611</v>
      </c>
      <c r="O26" s="1">
        <f t="shared" si="2"/>
        <v>305.57357858731854</v>
      </c>
      <c r="P26">
        <f>O26/Notes!$C$3</f>
        <v>9.4312832897320537E-17</v>
      </c>
      <c r="R26" s="1">
        <f>O26*J26/Notes!$F$9</f>
        <v>452.98312171333708</v>
      </c>
      <c r="S26" s="1">
        <f>R26/Notes!$C$2</f>
        <v>3.6238649737066968E-10</v>
      </c>
      <c r="U26" s="1">
        <f t="shared" si="4"/>
        <v>707148.7153720574</v>
      </c>
      <c r="V26" s="14">
        <f t="shared" si="3"/>
        <v>0.96041752855625218</v>
      </c>
    </row>
    <row r="27" spans="1:22" x14ac:dyDescent="0.3">
      <c r="A27" t="s">
        <v>9</v>
      </c>
      <c r="B27">
        <v>21</v>
      </c>
      <c r="C27">
        <v>44</v>
      </c>
      <c r="D27" s="1">
        <v>1968580000</v>
      </c>
      <c r="E27" s="1">
        <v>95474.2</v>
      </c>
      <c r="F27" s="1">
        <v>3.97</v>
      </c>
      <c r="G27" s="1">
        <v>54.495800000000003</v>
      </c>
      <c r="H27" s="1">
        <v>26.976199999999999</v>
      </c>
      <c r="I27" s="1">
        <f>G27*densities!$B$13/densities!$B$4</f>
        <v>182.03916170212767</v>
      </c>
      <c r="J27" s="1">
        <f t="shared" si="0"/>
        <v>14292.000000000002</v>
      </c>
      <c r="K27">
        <f>J27/LN(2)/Notes!$F$9*(1-EXP(-Notes!$F$9*LN(2)/J27))</f>
        <v>7.9548601560127576E-3</v>
      </c>
      <c r="L27">
        <f>EXP(-Notes!$F$10*LN(2)/J27)</f>
        <v>0.70525733097990351</v>
      </c>
      <c r="M27">
        <f t="shared" si="1"/>
        <v>5.6102234419479358E-3</v>
      </c>
      <c r="O27" s="1">
        <f t="shared" si="2"/>
        <v>32447.756062799795</v>
      </c>
      <c r="P27">
        <f>O27/Notes!$C$3</f>
        <v>1.0014739525555493E-14</v>
      </c>
      <c r="R27" s="1">
        <f>O27*J27/Notes!$F$9</f>
        <v>178.9133216240489</v>
      </c>
      <c r="S27" s="1">
        <f>R27/Notes!$C$2</f>
        <v>1.4313065729923911E-10</v>
      </c>
      <c r="U27" s="1">
        <f t="shared" si="4"/>
        <v>707327.62869368144</v>
      </c>
      <c r="V27" s="14">
        <f t="shared" si="3"/>
        <v>0.96066052056973494</v>
      </c>
    </row>
    <row r="28" spans="1:22" x14ac:dyDescent="0.3">
      <c r="A28" t="s">
        <v>9</v>
      </c>
      <c r="B28">
        <v>21</v>
      </c>
      <c r="C28">
        <v>43</v>
      </c>
      <c r="D28" s="1">
        <v>1926390000</v>
      </c>
      <c r="E28" s="1">
        <v>95324.9</v>
      </c>
      <c r="F28" s="1">
        <v>3.891</v>
      </c>
      <c r="G28" s="1">
        <v>54.410600000000002</v>
      </c>
      <c r="H28" s="1">
        <v>26.920500000000001</v>
      </c>
      <c r="I28" s="1">
        <f>G28*densities!$B$13/densities!$B$4</f>
        <v>181.75455744680849</v>
      </c>
      <c r="J28" s="1">
        <f t="shared" si="0"/>
        <v>14007.6</v>
      </c>
      <c r="K28">
        <f>J28/LN(2)/Notes!$F$9*(1-EXP(-Notes!$F$9*LN(2)/J28))</f>
        <v>7.7965644501374401E-3</v>
      </c>
      <c r="L28">
        <f>EXP(-Notes!$F$10*LN(2)/J28)</f>
        <v>0.7002749169939958</v>
      </c>
      <c r="M28">
        <f t="shared" si="1"/>
        <v>5.4597385231583339E-3</v>
      </c>
      <c r="O28" s="1">
        <f t="shared" si="2"/>
        <v>33289.974726054759</v>
      </c>
      <c r="P28">
        <f>O28/Notes!$C$3</f>
        <v>1.0274683557424308E-14</v>
      </c>
      <c r="R28" s="1">
        <f>O28*J28/Notes!$F$9</f>
        <v>179.90457174872094</v>
      </c>
      <c r="S28" s="1">
        <f>R28/Notes!$C$2</f>
        <v>1.4392365739897676E-10</v>
      </c>
      <c r="U28" s="1">
        <f t="shared" si="4"/>
        <v>707507.53326543013</v>
      </c>
      <c r="V28" s="14">
        <f t="shared" si="3"/>
        <v>0.96090485885448162</v>
      </c>
    </row>
    <row r="29" spans="1:22" x14ac:dyDescent="0.3">
      <c r="A29" t="s">
        <v>11</v>
      </c>
      <c r="B29">
        <v>12</v>
      </c>
      <c r="C29">
        <v>28</v>
      </c>
      <c r="D29" s="1">
        <v>9927070000</v>
      </c>
      <c r="E29" s="1">
        <v>91387.4</v>
      </c>
      <c r="F29" s="1">
        <v>20.914999999999999</v>
      </c>
      <c r="G29" s="1">
        <v>52.1631</v>
      </c>
      <c r="H29" s="1">
        <v>29.874300000000002</v>
      </c>
      <c r="I29" s="1">
        <f>G29*densities!$B$13/densities!$B$4</f>
        <v>174.24695106382975</v>
      </c>
      <c r="J29" s="1">
        <f t="shared" si="0"/>
        <v>75293.999999999985</v>
      </c>
      <c r="K29">
        <f>J29/LN(2)/Notes!$F$9*(1-EXP(-Notes!$F$9*LN(2)/J29))</f>
        <v>4.1908287192895154E-2</v>
      </c>
      <c r="L29">
        <f>EXP(-Notes!$F$10*LN(2)/J29)</f>
        <v>0.93586662931326914</v>
      </c>
      <c r="M29">
        <f t="shared" si="1"/>
        <v>3.9220567475507236E-2</v>
      </c>
      <c r="O29" s="1">
        <f t="shared" si="2"/>
        <v>4442.7442609708505</v>
      </c>
      <c r="P29">
        <f>O29/Notes!$C$3</f>
        <v>1.371217364497176E-15</v>
      </c>
      <c r="R29" s="1">
        <f>O29*J29/Notes!$F$9</f>
        <v>129.05555030306294</v>
      </c>
      <c r="S29" s="1">
        <f>R29/Notes!$C$2</f>
        <v>1.0324444024245036E-10</v>
      </c>
      <c r="U29" s="1">
        <f t="shared" si="4"/>
        <v>707636.58881573321</v>
      </c>
      <c r="V29" s="14">
        <f t="shared" si="3"/>
        <v>0.96108013628902145</v>
      </c>
    </row>
    <row r="30" spans="1:22" x14ac:dyDescent="0.3">
      <c r="A30" t="s">
        <v>21</v>
      </c>
      <c r="B30">
        <v>22</v>
      </c>
      <c r="C30">
        <v>45</v>
      </c>
      <c r="D30" s="1">
        <v>1352630000</v>
      </c>
      <c r="E30" s="1">
        <v>84557.3</v>
      </c>
      <c r="F30" s="1">
        <v>3.08</v>
      </c>
      <c r="G30" s="1">
        <v>48.264600000000002</v>
      </c>
      <c r="H30" s="1">
        <v>23.408999999999999</v>
      </c>
      <c r="I30" s="1">
        <f>G30*densities!$B$13/densities!$B$4</f>
        <v>161.22430212765957</v>
      </c>
      <c r="J30" s="1">
        <f t="shared" si="0"/>
        <v>11088</v>
      </c>
      <c r="K30">
        <f>J30/LN(2)/Notes!$F$9*(1-EXP(-Notes!$F$9*LN(2)/J30))</f>
        <v>6.1715287860250106E-3</v>
      </c>
      <c r="L30">
        <f>EXP(-Notes!$F$10*LN(2)/J30)</f>
        <v>0.637567215268528</v>
      </c>
      <c r="M30">
        <f t="shared" si="1"/>
        <v>3.9347644220555254E-3</v>
      </c>
      <c r="O30" s="1">
        <f t="shared" si="2"/>
        <v>40974.321416537518</v>
      </c>
      <c r="P30">
        <f>O30/Notes!$C$3</f>
        <v>1.2646395498931332E-14</v>
      </c>
      <c r="R30" s="1">
        <f>O30*J30/Notes!$F$9</f>
        <v>175.27904161518825</v>
      </c>
      <c r="S30" s="1">
        <f>R30/Notes!$C$2</f>
        <v>1.4022323329215061E-10</v>
      </c>
      <c r="U30" s="1">
        <f t="shared" si="4"/>
        <v>707811.86785734841</v>
      </c>
      <c r="V30" s="14">
        <f t="shared" si="3"/>
        <v>0.96131819238711846</v>
      </c>
    </row>
    <row r="31" spans="1:22" x14ac:dyDescent="0.3">
      <c r="A31" t="s">
        <v>8</v>
      </c>
      <c r="B31">
        <v>17</v>
      </c>
      <c r="C31">
        <v>38</v>
      </c>
      <c r="D31" s="1">
        <v>210259000</v>
      </c>
      <c r="E31" s="1">
        <v>65225.599999999999</v>
      </c>
      <c r="F31" s="1">
        <v>0.620668</v>
      </c>
      <c r="G31" s="1">
        <v>37.230200000000004</v>
      </c>
      <c r="H31" s="1">
        <v>8.6921499999999998</v>
      </c>
      <c r="I31" s="1">
        <f>G31*densities!$B$13/densities!$B$4</f>
        <v>124.36471063829786</v>
      </c>
      <c r="J31" s="12">
        <f t="shared" si="0"/>
        <v>2234.4047999999998</v>
      </c>
      <c r="K31">
        <f>J31/LN(2)/Notes!$F$9*(1-EXP(-Notes!$F$9*LN(2)/J31))</f>
        <v>1.2436592300534321E-3</v>
      </c>
      <c r="L31">
        <f>EXP(-Notes!$F$10*LN(2)/J31)</f>
        <v>0.10714714796618552</v>
      </c>
      <c r="M31">
        <f t="shared" si="1"/>
        <v>1.3325453954204746E-4</v>
      </c>
      <c r="O31" s="1">
        <f t="shared" si="2"/>
        <v>933286.85886198666</v>
      </c>
      <c r="P31">
        <f>O31/Notes!$C$3</f>
        <v>2.8805149964876134E-13</v>
      </c>
      <c r="R31" s="1">
        <f>O31*J31/Notes!$F$9</f>
        <v>804.52956682798822</v>
      </c>
      <c r="S31" s="1">
        <f>R31/Notes!$C$2</f>
        <v>6.4362365346239061E-10</v>
      </c>
      <c r="U31" s="1">
        <f t="shared" si="4"/>
        <v>708616.39742417645</v>
      </c>
      <c r="V31" s="14">
        <f t="shared" si="3"/>
        <v>0.96241086820116828</v>
      </c>
    </row>
    <row r="32" spans="1:22" x14ac:dyDescent="0.3">
      <c r="A32" t="s">
        <v>0</v>
      </c>
      <c r="B32">
        <v>18</v>
      </c>
      <c r="C32">
        <v>41</v>
      </c>
      <c r="D32" s="1">
        <v>613042000</v>
      </c>
      <c r="E32" s="1">
        <v>64612.2</v>
      </c>
      <c r="F32" s="1">
        <v>1.82683</v>
      </c>
      <c r="G32" s="1">
        <v>36.880099999999999</v>
      </c>
      <c r="H32" s="1">
        <v>18.319800000000001</v>
      </c>
      <c r="I32" s="1">
        <f>G32*densities!$B$13/densities!$B$4</f>
        <v>123.19522765957446</v>
      </c>
      <c r="J32" s="12">
        <f t="shared" si="0"/>
        <v>6576.5879999999997</v>
      </c>
      <c r="K32">
        <f>J32/LN(2)/Notes!$F$9*(1-EXP(-Notes!$F$9*LN(2)/J32))</f>
        <v>3.6604980299266461E-3</v>
      </c>
      <c r="L32">
        <f>EXP(-Notes!$F$10*LN(2)/J32)</f>
        <v>0.46820342107091073</v>
      </c>
      <c r="M32">
        <f t="shared" si="1"/>
        <v>1.7138577004349846E-3</v>
      </c>
      <c r="O32" s="1">
        <f t="shared" si="2"/>
        <v>71881.829879054116</v>
      </c>
      <c r="P32">
        <f>O32/Notes!$C$3</f>
        <v>2.2185749962671023E-14</v>
      </c>
      <c r="R32" s="1">
        <f>O32*J32/Notes!$F$9</f>
        <v>182.38317121937837</v>
      </c>
      <c r="S32" s="1">
        <f>R32/Notes!$C$2</f>
        <v>1.4590653697550269E-10</v>
      </c>
      <c r="U32" s="1">
        <f t="shared" si="4"/>
        <v>708798.78059539583</v>
      </c>
      <c r="V32" s="14">
        <f t="shared" si="3"/>
        <v>0.96265857280805645</v>
      </c>
    </row>
    <row r="33" spans="1:22" x14ac:dyDescent="0.3">
      <c r="A33" t="s">
        <v>20</v>
      </c>
      <c r="B33">
        <v>23</v>
      </c>
      <c r="C33">
        <v>49</v>
      </c>
      <c r="D33" s="1">
        <v>1940160000000</v>
      </c>
      <c r="E33" s="1">
        <v>47166.7</v>
      </c>
      <c r="F33" s="1">
        <v>7920</v>
      </c>
      <c r="G33" s="1">
        <v>26.9223</v>
      </c>
      <c r="H33" s="1">
        <v>6.1987399999999999</v>
      </c>
      <c r="I33" s="1">
        <f>G33*densities!$B$13/densities!$B$4</f>
        <v>89.931938297872321</v>
      </c>
      <c r="J33" s="1">
        <f t="shared" si="0"/>
        <v>28512000</v>
      </c>
      <c r="K33">
        <f>J33/LN(2)/Notes!$F$9*(1-EXP(-Notes!$F$9*LN(2)/J33))</f>
        <v>0.96914479573957513</v>
      </c>
      <c r="L33">
        <f>EXP(-Notes!$F$10*LN(2)/J33)</f>
        <v>0.999824978151303</v>
      </c>
      <c r="M33">
        <f t="shared" si="1"/>
        <v>0.96897517422576973</v>
      </c>
      <c r="O33" s="1">
        <f t="shared" si="2"/>
        <v>92.811395678666088</v>
      </c>
      <c r="P33">
        <f>O33/Notes!$C$3</f>
        <v>2.8645492493415457E-17</v>
      </c>
      <c r="R33" s="1">
        <f>O33*J33/Notes!$F$9</f>
        <v>1020.9253524653269</v>
      </c>
      <c r="S33" s="1">
        <f>R33/Notes!$C$2</f>
        <v>8.1674028197226154E-10</v>
      </c>
      <c r="U33" s="1">
        <f t="shared" si="4"/>
        <v>709819.70594786119</v>
      </c>
      <c r="V33" s="14">
        <f t="shared" si="3"/>
        <v>0.96404514762964733</v>
      </c>
    </row>
    <row r="34" spans="1:22" x14ac:dyDescent="0.3">
      <c r="A34" t="s">
        <v>9</v>
      </c>
      <c r="B34">
        <v>21</v>
      </c>
      <c r="C34">
        <v>48</v>
      </c>
      <c r="D34" s="1">
        <v>7151870000</v>
      </c>
      <c r="E34" s="1">
        <v>31532.6</v>
      </c>
      <c r="F34" s="1">
        <v>43.67</v>
      </c>
      <c r="G34" s="1">
        <v>17.9985</v>
      </c>
      <c r="H34" s="1">
        <v>17.9985</v>
      </c>
      <c r="I34" s="1">
        <f>G34*densities!$B$13/densities!$B$4</f>
        <v>60.122648936170201</v>
      </c>
      <c r="J34" s="1">
        <f t="shared" si="0"/>
        <v>157212.00000000003</v>
      </c>
      <c r="K34">
        <f>J34/LN(2)/Notes!$F$9*(1-EXP(-Notes!$F$9*LN(2)/J34))</f>
        <v>8.7502509235664425E-2</v>
      </c>
      <c r="L34">
        <f>EXP(-Notes!$F$10*LN(2)/J34)</f>
        <v>0.96875379990055188</v>
      </c>
      <c r="M34">
        <f t="shared" si="1"/>
        <v>8.4768388322883054E-2</v>
      </c>
      <c r="O34" s="1">
        <f t="shared" si="2"/>
        <v>709.25789820567127</v>
      </c>
      <c r="P34">
        <f>O34/Notes!$C$3</f>
        <v>2.1890675870545409E-16</v>
      </c>
      <c r="R34" s="1">
        <f>O34*J34/Notes!$F$9</f>
        <v>43.018461687002322</v>
      </c>
      <c r="S34" s="1">
        <f>R34/Notes!$C$2</f>
        <v>3.4414769349601857E-11</v>
      </c>
      <c r="U34" s="1">
        <f t="shared" si="4"/>
        <v>709862.72440954822</v>
      </c>
      <c r="V34" s="14">
        <f t="shared" si="3"/>
        <v>0.96410357336635255</v>
      </c>
    </row>
    <row r="35" spans="1:22" x14ac:dyDescent="0.3">
      <c r="A35" t="s">
        <v>22</v>
      </c>
      <c r="B35">
        <v>27</v>
      </c>
      <c r="C35">
        <v>55</v>
      </c>
      <c r="D35" s="1">
        <v>2738200000</v>
      </c>
      <c r="E35" s="1">
        <v>30075.1</v>
      </c>
      <c r="F35" s="1">
        <v>17.53</v>
      </c>
      <c r="G35" s="1">
        <v>17.166599999999999</v>
      </c>
      <c r="H35" s="1">
        <v>17.166599999999999</v>
      </c>
      <c r="I35" s="1">
        <f>G35*densities!$B$13/densities!$B$4</f>
        <v>57.343748936170201</v>
      </c>
      <c r="J35" s="1">
        <f t="shared" si="0"/>
        <v>63108.000000000015</v>
      </c>
      <c r="K35">
        <f>J35/LN(2)/Notes!$F$9*(1-EXP(-Notes!$F$9*LN(2)/J35))</f>
        <v>3.5125616759406383E-2</v>
      </c>
      <c r="L35">
        <f>EXP(-Notes!$F$10*LN(2)/J35)</f>
        <v>0.92396484668855727</v>
      </c>
      <c r="M35">
        <f t="shared" si="1"/>
        <v>3.2454835103945937E-2</v>
      </c>
      <c r="O35" s="1">
        <f t="shared" si="2"/>
        <v>1766.8784559376243</v>
      </c>
      <c r="P35">
        <f>O35/Notes!$C$3</f>
        <v>5.4533285677087165E-16</v>
      </c>
      <c r="R35" s="1">
        <f>O35*J35/Notes!$F$9</f>
        <v>43.018582406370221</v>
      </c>
      <c r="S35" s="1">
        <f>R35/Notes!$C$2</f>
        <v>3.4414865925096177E-11</v>
      </c>
      <c r="U35" s="1">
        <f t="shared" si="4"/>
        <v>709905.74299195455</v>
      </c>
      <c r="V35" s="14">
        <f t="shared" si="3"/>
        <v>0.96416199926701329</v>
      </c>
    </row>
    <row r="36" spans="1:22" x14ac:dyDescent="0.3">
      <c r="A36" t="s">
        <v>9</v>
      </c>
      <c r="B36">
        <v>21</v>
      </c>
      <c r="C36">
        <v>46</v>
      </c>
      <c r="D36" s="1">
        <v>223992000000</v>
      </c>
      <c r="E36" s="1">
        <v>21446.3</v>
      </c>
      <c r="F36" s="1">
        <v>2010.96</v>
      </c>
      <c r="G36" s="1">
        <v>12.241400000000001</v>
      </c>
      <c r="H36" s="1">
        <v>7.0107299999999997</v>
      </c>
      <c r="I36" s="1">
        <f>G36*densities!$B$13/densities!$B$4</f>
        <v>40.891485106382973</v>
      </c>
      <c r="J36" s="1">
        <f t="shared" si="0"/>
        <v>7239456</v>
      </c>
      <c r="K36">
        <f>J36/LN(2)/Notes!$F$9*(1-EXP(-Notes!$F$9*LN(2)/J36))</f>
        <v>0.88557195034703073</v>
      </c>
      <c r="L36">
        <f>EXP(-Notes!$F$10*LN(2)/J36)</f>
        <v>0.99931086812446712</v>
      </c>
      <c r="M36">
        <f t="shared" si="1"/>
        <v>0.88496167448796881</v>
      </c>
      <c r="O36" s="1">
        <f t="shared" si="2"/>
        <v>46.20706894458727</v>
      </c>
      <c r="P36">
        <f>O36/Notes!$C$3</f>
        <v>1.4261441032280022E-17</v>
      </c>
      <c r="R36" s="1">
        <f>O36*J36/Notes!$F$9</f>
        <v>129.05634356223223</v>
      </c>
      <c r="S36" s="1">
        <f>R36/Notes!$C$2</f>
        <v>1.0324507484978578E-10</v>
      </c>
      <c r="U36" s="1">
        <f t="shared" si="4"/>
        <v>710034.79933551676</v>
      </c>
      <c r="V36" s="14">
        <f t="shared" si="3"/>
        <v>0.96433727777892186</v>
      </c>
    </row>
    <row r="37" spans="1:22" x14ac:dyDescent="0.3">
      <c r="A37" t="s">
        <v>18</v>
      </c>
      <c r="B37">
        <v>24</v>
      </c>
      <c r="C37">
        <v>49</v>
      </c>
      <c r="D37" s="1">
        <v>66750800</v>
      </c>
      <c r="E37" s="1">
        <v>18230.2</v>
      </c>
      <c r="F37" s="1">
        <v>0.70499800000000001</v>
      </c>
      <c r="G37" s="1">
        <v>10.4056</v>
      </c>
      <c r="H37" s="1">
        <v>5.1389100000000001</v>
      </c>
      <c r="I37" s="1">
        <f>G37*densities!$B$13/densities!$B$4</f>
        <v>34.759131914893615</v>
      </c>
      <c r="J37" s="12">
        <f t="shared" si="0"/>
        <v>2537.9928</v>
      </c>
      <c r="K37">
        <f>J37/LN(2)/Notes!$F$9*(1-EXP(-Notes!$F$9*LN(2)/J37))</f>
        <v>1.4126348867175519E-3</v>
      </c>
      <c r="L37">
        <f>EXP(-Notes!$F$10*LN(2)/J37)</f>
        <v>0.13996252669076123</v>
      </c>
      <c r="M37">
        <f t="shared" si="1"/>
        <v>1.9771594803650583E-4</v>
      </c>
      <c r="O37" s="1">
        <f t="shared" si="2"/>
        <v>175803.37984913471</v>
      </c>
      <c r="P37">
        <f>O37/Notes!$C$3</f>
        <v>5.4260302422572444E-14</v>
      </c>
      <c r="R37" s="1">
        <f>O37*J37/Notes!$F$9</f>
        <v>172.14032109288925</v>
      </c>
      <c r="S37" s="1">
        <f>R37/Notes!$C$2</f>
        <v>1.3771225687431139E-10</v>
      </c>
      <c r="U37" s="1">
        <f t="shared" si="4"/>
        <v>710206.93965660967</v>
      </c>
      <c r="V37" s="14">
        <f t="shared" si="3"/>
        <v>0.96457107100820316</v>
      </c>
    </row>
    <row r="38" spans="1:22" x14ac:dyDescent="0.3">
      <c r="A38" t="s">
        <v>8</v>
      </c>
      <c r="B38">
        <v>17</v>
      </c>
      <c r="C38">
        <v>39</v>
      </c>
      <c r="D38" s="1">
        <v>84853500</v>
      </c>
      <c r="E38" s="1">
        <v>17630.7</v>
      </c>
      <c r="F38" s="1">
        <v>0.92666599999999999</v>
      </c>
      <c r="G38" s="1">
        <v>10.063499999999999</v>
      </c>
      <c r="H38" s="1">
        <v>7.1943400000000004</v>
      </c>
      <c r="I38" s="1">
        <f>G38*densities!$B$13/densities!$B$4</f>
        <v>33.616372340425528</v>
      </c>
      <c r="J38" s="12">
        <f t="shared" si="0"/>
        <v>3335.9975999999997</v>
      </c>
      <c r="K38">
        <f>J38/LN(2)/Notes!$F$9*(1-EXP(-Notes!$F$9*LN(2)/J38))</f>
        <v>1.8568006149450168E-3</v>
      </c>
      <c r="L38">
        <f>EXP(-Notes!$F$10*LN(2)/J38)</f>
        <v>0.22402397863406848</v>
      </c>
      <c r="M38">
        <f t="shared" si="1"/>
        <v>4.1596786129016766E-4</v>
      </c>
      <c r="O38" s="1">
        <f t="shared" si="2"/>
        <v>80814.830828903097</v>
      </c>
      <c r="P38">
        <f>O38/Notes!$C$3</f>
        <v>2.4942849021266387E-14</v>
      </c>
      <c r="R38" s="1">
        <f>O38*J38/Notes!$F$9</f>
        <v>104.01160559013375</v>
      </c>
      <c r="S38" s="1">
        <f>R38/Notes!$C$2</f>
        <v>8.3209284472107004E-11</v>
      </c>
      <c r="U38" s="1">
        <f t="shared" si="4"/>
        <v>710310.95126219979</v>
      </c>
      <c r="V38" s="14">
        <f t="shared" si="3"/>
        <v>0.96471233488524977</v>
      </c>
    </row>
    <row r="39" spans="1:22" x14ac:dyDescent="0.3">
      <c r="A39" t="s">
        <v>17</v>
      </c>
      <c r="B39">
        <v>25</v>
      </c>
      <c r="C39">
        <v>51</v>
      </c>
      <c r="D39" s="1">
        <v>66790700</v>
      </c>
      <c r="E39" s="1">
        <v>16701.2</v>
      </c>
      <c r="F39" s="1">
        <v>0.77000100000000005</v>
      </c>
      <c r="G39" s="1">
        <v>9.5328999999999997</v>
      </c>
      <c r="H39" s="1">
        <v>5.4667399999999997</v>
      </c>
      <c r="I39" s="1">
        <f>G39*densities!$B$13/densities!$B$4</f>
        <v>31.843942553191486</v>
      </c>
      <c r="J39" s="12">
        <f t="shared" si="0"/>
        <v>2772.0036</v>
      </c>
      <c r="K39">
        <f>J39/LN(2)/Notes!$F$9*(1-EXP(-Notes!$F$9*LN(2)/J39))</f>
        <v>1.5428842002493648E-3</v>
      </c>
      <c r="L39">
        <f>EXP(-Notes!$F$10*LN(2)/J39)</f>
        <v>0.16523609500203776</v>
      </c>
      <c r="M39">
        <f t="shared" si="1"/>
        <v>2.5494016028954709E-4</v>
      </c>
      <c r="O39" s="1">
        <f t="shared" si="2"/>
        <v>124907.51757990925</v>
      </c>
      <c r="P39">
        <f>O39/Notes!$C$3</f>
        <v>3.8551702956762117E-14</v>
      </c>
      <c r="R39" s="1">
        <f>O39*J39/Notes!$F$9</f>
        <v>133.58182422784404</v>
      </c>
      <c r="S39" s="1">
        <f>R39/Notes!$C$2</f>
        <v>1.0686545938227524E-10</v>
      </c>
      <c r="U39" s="1">
        <f t="shared" si="4"/>
        <v>710444.5330864276</v>
      </c>
      <c r="V39" s="14">
        <f t="shared" si="3"/>
        <v>0.96489375970112812</v>
      </c>
    </row>
    <row r="40" spans="1:22" x14ac:dyDescent="0.3">
      <c r="A40" t="s">
        <v>16</v>
      </c>
      <c r="B40">
        <v>7</v>
      </c>
      <c r="C40">
        <v>13</v>
      </c>
      <c r="D40" s="1">
        <v>3957730</v>
      </c>
      <c r="E40" s="1">
        <v>4588.2</v>
      </c>
      <c r="F40" s="1">
        <v>0.16608400000000001</v>
      </c>
      <c r="G40" s="1">
        <v>2.6189</v>
      </c>
      <c r="H40" s="1">
        <v>0.108309</v>
      </c>
      <c r="I40" s="1">
        <f>G40*densities!$B$13/densities!$B$4</f>
        <v>8.7482404255319146</v>
      </c>
      <c r="J40" s="12">
        <f t="shared" si="0"/>
        <v>597.90240000000006</v>
      </c>
      <c r="K40">
        <f>J40/LN(2)/Notes!$F$9*(1-EXP(-Notes!$F$9*LN(2)/J40))</f>
        <v>3.3278967107083698E-4</v>
      </c>
      <c r="L40">
        <f>EXP(-Notes!$F$10*LN(2)/J40)</f>
        <v>2.3711931759272384E-4</v>
      </c>
      <c r="M40">
        <f t="shared" si="1"/>
        <v>7.89108597062239E-8</v>
      </c>
      <c r="O40" s="1">
        <f t="shared" si="2"/>
        <v>110862312.97061789</v>
      </c>
      <c r="P40">
        <f>O40/Notes!$C$3</f>
        <v>3.4216763262536384E-11</v>
      </c>
      <c r="R40" s="1">
        <f>O40*J40/Notes!$F$9</f>
        <v>25572.856093627921</v>
      </c>
      <c r="S40" s="1">
        <f>R40/Notes!$C$2</f>
        <v>2.0458284874902338E-8</v>
      </c>
      <c r="U40" s="1">
        <f t="shared" si="4"/>
        <v>736017.38918005547</v>
      </c>
      <c r="V40" s="14">
        <f t="shared" si="3"/>
        <v>0.99962566080434156</v>
      </c>
    </row>
    <row r="41" spans="1:22" x14ac:dyDescent="0.3">
      <c r="A41" t="s">
        <v>2</v>
      </c>
      <c r="B41">
        <v>19</v>
      </c>
      <c r="C41">
        <v>44</v>
      </c>
      <c r="D41" s="1">
        <v>7861090</v>
      </c>
      <c r="E41" s="1">
        <v>4103.7</v>
      </c>
      <c r="F41" s="1">
        <v>0.36883300000000002</v>
      </c>
      <c r="G41" s="1">
        <v>2.3423600000000002</v>
      </c>
      <c r="H41" s="1">
        <v>1.27233</v>
      </c>
      <c r="I41" s="1">
        <f>G41*densities!$B$13/densities!$B$4</f>
        <v>7.8244791489361702</v>
      </c>
      <c r="J41" s="12">
        <f t="shared" si="0"/>
        <v>1327.7988</v>
      </c>
      <c r="K41">
        <f>J41/LN(2)/Notes!$F$9*(1-EXP(-Notes!$F$9*LN(2)/J41))</f>
        <v>7.390465833558321E-4</v>
      </c>
      <c r="L41">
        <f>EXP(-Notes!$F$10*LN(2)/J41)</f>
        <v>2.331644595210524E-2</v>
      </c>
      <c r="M41">
        <f t="shared" si="1"/>
        <v>1.7231939716904299E-5</v>
      </c>
      <c r="O41" s="1">
        <f t="shared" si="2"/>
        <v>454068.39145685162</v>
      </c>
      <c r="P41">
        <f>O41/Notes!$C$3</f>
        <v>1.4014456526446038E-13</v>
      </c>
      <c r="R41" s="1">
        <f>O41*J41/Notes!$F$9</f>
        <v>232.60473198084023</v>
      </c>
      <c r="S41" s="1">
        <f>R41/Notes!$C$2</f>
        <v>1.8608378558467219E-10</v>
      </c>
      <c r="U41" s="1">
        <f t="shared" si="4"/>
        <v>736249.9939120363</v>
      </c>
      <c r="V41" s="14">
        <f t="shared" si="3"/>
        <v>0.9999415740726022</v>
      </c>
    </row>
    <row r="42" spans="1:22" x14ac:dyDescent="0.3">
      <c r="A42" t="s">
        <v>20</v>
      </c>
      <c r="B42">
        <v>23</v>
      </c>
      <c r="C42">
        <v>47</v>
      </c>
      <c r="D42" s="1">
        <v>7161550</v>
      </c>
      <c r="E42" s="1">
        <v>2537.84</v>
      </c>
      <c r="F42" s="1">
        <v>0.54333299999999995</v>
      </c>
      <c r="G42" s="1">
        <v>1.44858</v>
      </c>
      <c r="H42" s="1">
        <v>1.44858</v>
      </c>
      <c r="I42" s="1">
        <f>G42*densities!$B$13/densities!$B$4</f>
        <v>4.8388736170212763</v>
      </c>
      <c r="J42" s="12">
        <f t="shared" si="0"/>
        <v>1955.9987999999996</v>
      </c>
      <c r="K42">
        <f>J42/LN(2)/Notes!$F$9*(1-EXP(-Notes!$F$9*LN(2)/J42))</f>
        <v>1.0886997564601708E-3</v>
      </c>
      <c r="L42">
        <f>EXP(-Notes!$F$10*LN(2)/J42)</f>
        <v>7.7967470851288023E-2</v>
      </c>
      <c r="M42">
        <f t="shared" si="1"/>
        <v>8.4883166527612738E-5</v>
      </c>
      <c r="O42" s="1">
        <f t="shared" si="2"/>
        <v>57006.280691085871</v>
      </c>
      <c r="P42">
        <f>O42/Notes!$C$3</f>
        <v>1.759453107749564E-14</v>
      </c>
      <c r="R42" s="1">
        <f>O42*J42/Notes!$F$9</f>
        <v>43.018602092680212</v>
      </c>
      <c r="S42" s="1">
        <f>R42/Notes!$C$2</f>
        <v>3.4414881674144167E-11</v>
      </c>
      <c r="U42" s="1">
        <f t="shared" si="4"/>
        <v>736293.01251412893</v>
      </c>
      <c r="V42" s="14">
        <f t="shared" si="3"/>
        <v>1</v>
      </c>
    </row>
    <row r="43" spans="1:22" x14ac:dyDescent="0.3">
      <c r="A43" t="s">
        <v>0</v>
      </c>
      <c r="B43">
        <v>18</v>
      </c>
      <c r="C43">
        <v>39</v>
      </c>
      <c r="D43" s="1">
        <v>18627800000000</v>
      </c>
      <c r="E43" s="1">
        <v>1521.04</v>
      </c>
      <c r="F43" s="1">
        <v>2358000</v>
      </c>
      <c r="G43" s="1">
        <v>0.86819599999999997</v>
      </c>
      <c r="H43" s="1">
        <v>6.6011600000000004E-2</v>
      </c>
      <c r="I43" s="1">
        <f>G43*densities!$B$13/densities!$B$4</f>
        <v>2.9001440851063829</v>
      </c>
      <c r="J43" s="16">
        <f t="shared" si="0"/>
        <v>8488800000</v>
      </c>
      <c r="K43">
        <f>J43/LN(2)/Notes!$F$9*(1-EXP(-Notes!$F$9*LN(2)/J43))</f>
        <v>0.99989418346824699</v>
      </c>
      <c r="L43">
        <f>EXP(-Notes!$F$10*LN(2)/J43)</f>
        <v>0.99999941208907817</v>
      </c>
      <c r="M43">
        <f t="shared" si="1"/>
        <v>0.99989359561953584</v>
      </c>
      <c r="O43" s="1">
        <f t="shared" si="2"/>
        <v>2.9004527059796281</v>
      </c>
      <c r="P43">
        <f>O43/Notes!$C$3</f>
        <v>8.952014524628481E-19</v>
      </c>
      <c r="R43" s="1">
        <f>O43*J43/Notes!$F$9</f>
        <v>9498.9826120832822</v>
      </c>
      <c r="S43" s="1">
        <f>R43/Notes!$C$2</f>
        <v>7.5991860896666254E-9</v>
      </c>
      <c r="U43" s="1">
        <f t="shared" si="4"/>
        <v>745791.99512621225</v>
      </c>
      <c r="V43" s="14">
        <f t="shared" si="3"/>
        <v>1.0129010902597708</v>
      </c>
    </row>
    <row r="44" spans="1:22" x14ac:dyDescent="0.3">
      <c r="A44" t="s">
        <v>12</v>
      </c>
      <c r="B44">
        <v>20</v>
      </c>
      <c r="C44">
        <v>41</v>
      </c>
      <c r="D44" s="1">
        <v>3151550000000000</v>
      </c>
      <c r="E44" s="1">
        <v>678.66399999999999</v>
      </c>
      <c r="F44" s="1">
        <v>894113000</v>
      </c>
      <c r="G44" s="1">
        <v>0.387376</v>
      </c>
      <c r="H44" s="1">
        <v>2.17125E-3</v>
      </c>
      <c r="I44" s="1">
        <f>G44*densities!$B$13/densities!$B$4</f>
        <v>1.2940006808510638</v>
      </c>
      <c r="J44" s="16">
        <f t="shared" si="0"/>
        <v>3218806800000</v>
      </c>
      <c r="K44">
        <f>J44/LN(2)/Notes!$F$9*(1-EXP(-Notes!$F$9*LN(2)/J44))</f>
        <v>0.99999972095517897</v>
      </c>
      <c r="L44">
        <f>EXP(-Notes!$F$10*LN(2)/J44)</f>
        <v>0.99999999844953114</v>
      </c>
      <c r="M44">
        <f t="shared" si="1"/>
        <v>0.99999971940471055</v>
      </c>
      <c r="O44" s="1">
        <f t="shared" si="2"/>
        <v>1.2940010439416612</v>
      </c>
      <c r="P44">
        <f>O44/Notes!$C$3</f>
        <v>3.993830382535991E-19</v>
      </c>
      <c r="R44" s="1">
        <f>O44*J44/Notes!$F$9</f>
        <v>1606921.0491691811</v>
      </c>
      <c r="S44" s="1">
        <f>R44/Notes!$C$2</f>
        <v>1.2855368393353449E-6</v>
      </c>
      <c r="U44" s="1">
        <f t="shared" si="4"/>
        <v>2352713.0442953934</v>
      </c>
      <c r="V44" s="14">
        <f t="shared" si="3"/>
        <v>3.1953488683287574</v>
      </c>
    </row>
    <row r="45" spans="1:22" x14ac:dyDescent="0.3">
      <c r="A45" t="s">
        <v>11</v>
      </c>
      <c r="B45">
        <v>12</v>
      </c>
      <c r="C45">
        <v>27</v>
      </c>
      <c r="D45" s="1">
        <v>502267</v>
      </c>
      <c r="E45" s="1">
        <v>613.49400000000003</v>
      </c>
      <c r="F45" s="1">
        <v>0.157633</v>
      </c>
      <c r="G45" s="1">
        <v>0.35017700000000002</v>
      </c>
      <c r="H45" s="1">
        <v>2.96428E-2</v>
      </c>
      <c r="I45" s="1">
        <f>G45*densities!$B$13/densities!$B$4</f>
        <v>1.1697401914893617</v>
      </c>
      <c r="J45" s="12">
        <f t="shared" si="0"/>
        <v>567.47879999999998</v>
      </c>
      <c r="K45">
        <f>J45/LN(2)/Notes!$F$9*(1-EXP(-Notes!$F$9*LN(2)/J45))</f>
        <v>3.1585603802840274E-4</v>
      </c>
      <c r="L45">
        <f>EXP(-Notes!$F$10*LN(2)/J45)</f>
        <v>1.5157309996792048E-4</v>
      </c>
      <c r="M45">
        <f t="shared" si="1"/>
        <v>4.7875278827550382E-8</v>
      </c>
      <c r="O45" s="1">
        <f t="shared" si="2"/>
        <v>24433073.187998254</v>
      </c>
      <c r="P45">
        <f>O45/Notes!$C$3</f>
        <v>7.5410719716043992E-12</v>
      </c>
      <c r="R45" s="1">
        <f>O45*J45/Notes!$F$9</f>
        <v>5349.2480914496227</v>
      </c>
      <c r="S45" s="1">
        <f>R45/Notes!$C$2</f>
        <v>4.2793984731596984E-9</v>
      </c>
      <c r="U45" s="1">
        <f t="shared" si="4"/>
        <v>2358062.2923868429</v>
      </c>
      <c r="V45" s="14">
        <f t="shared" si="3"/>
        <v>3.202613976105869</v>
      </c>
    </row>
    <row r="46" spans="1:22" x14ac:dyDescent="0.3">
      <c r="A46" t="s">
        <v>2</v>
      </c>
      <c r="B46">
        <v>19</v>
      </c>
      <c r="C46">
        <v>38</v>
      </c>
      <c r="D46" s="1">
        <v>351457</v>
      </c>
      <c r="E46" s="1">
        <v>531.71600000000001</v>
      </c>
      <c r="F46" s="1">
        <v>0.12726699999999999</v>
      </c>
      <c r="G46" s="1">
        <v>0.30349900000000002</v>
      </c>
      <c r="H46" s="1">
        <v>1.11769E-2</v>
      </c>
      <c r="I46" s="1">
        <f>G46*densities!$B$13/densities!$B$4</f>
        <v>1.0138158085106383</v>
      </c>
      <c r="J46" s="12">
        <f t="shared" si="0"/>
        <v>458.16119999999995</v>
      </c>
      <c r="K46">
        <f>J46/LN(2)/Notes!$F$9*(1-EXP(-Notes!$F$9*LN(2)/J46))</f>
        <v>2.5501037467891069E-4</v>
      </c>
      <c r="L46">
        <f>EXP(-Notes!$F$10*LN(2)/J46)</f>
        <v>1.8591556842439182E-5</v>
      </c>
      <c r="M46">
        <f t="shared" si="1"/>
        <v>4.7410398762546816E-9</v>
      </c>
      <c r="O46" s="1">
        <f t="shared" si="2"/>
        <v>213838279.14806125</v>
      </c>
      <c r="P46">
        <f>O46/Notes!$C$3</f>
        <v>6.5999468872858413E-11</v>
      </c>
      <c r="R46" s="1">
        <f>O46*J46/Notes!$F$9</f>
        <v>37797.994822689318</v>
      </c>
      <c r="S46" s="1">
        <f>R46/Notes!$C$2</f>
        <v>3.0238395858151452E-8</v>
      </c>
      <c r="U46" s="1">
        <f t="shared" si="4"/>
        <v>2395860.2872095322</v>
      </c>
      <c r="V46" s="14">
        <f t="shared" si="3"/>
        <v>3.2539495098950941</v>
      </c>
    </row>
    <row r="47" spans="1:22" x14ac:dyDescent="0.3">
      <c r="A47" t="s">
        <v>2</v>
      </c>
      <c r="B47">
        <v>19</v>
      </c>
      <c r="C47">
        <v>45</v>
      </c>
      <c r="D47" s="1">
        <v>795945</v>
      </c>
      <c r="E47" s="1">
        <v>531.51</v>
      </c>
      <c r="F47" s="1">
        <v>0.28833300000000001</v>
      </c>
      <c r="G47" s="1">
        <v>0.30338100000000001</v>
      </c>
      <c r="H47" s="1">
        <v>0.213672</v>
      </c>
      <c r="I47" s="1">
        <f>G47*densities!$B$13/densities!$B$4</f>
        <v>1.0134216382978722</v>
      </c>
      <c r="J47" s="12">
        <f t="shared" si="0"/>
        <v>1037.9988000000001</v>
      </c>
      <c r="K47">
        <f>J47/LN(2)/Notes!$F$9*(1-EXP(-Notes!$F$9*LN(2)/J47))</f>
        <v>5.7774526281199662E-4</v>
      </c>
      <c r="L47">
        <f>EXP(-Notes!$F$10*LN(2)/J47)</f>
        <v>8.1644747821863935E-3</v>
      </c>
      <c r="M47">
        <f t="shared" si="1"/>
        <v>4.7169866287561964E-6</v>
      </c>
      <c r="O47" s="1">
        <f t="shared" si="2"/>
        <v>214845.1369609028</v>
      </c>
      <c r="P47">
        <f>O47/Notes!$C$3</f>
        <v>6.631022745706876E-14</v>
      </c>
      <c r="R47" s="1">
        <f>O47*J47/Notes!$F$9</f>
        <v>86.037420660205541</v>
      </c>
      <c r="S47" s="1">
        <f>R47/Notes!$C$2</f>
        <v>6.8829936528164435E-11</v>
      </c>
      <c r="U47" s="1">
        <f t="shared" si="4"/>
        <v>2395946.3246301925</v>
      </c>
      <c r="V47" s="14">
        <f t="shared" si="3"/>
        <v>3.2540663620438961</v>
      </c>
    </row>
    <row r="48" spans="1:22" x14ac:dyDescent="0.3">
      <c r="A48" t="s">
        <v>13</v>
      </c>
      <c r="B48">
        <v>6</v>
      </c>
      <c r="C48">
        <v>14</v>
      </c>
      <c r="D48" s="1">
        <v>53895400000000</v>
      </c>
      <c r="E48" s="1">
        <v>207.68600000000001</v>
      </c>
      <c r="F48" s="1">
        <v>49965200</v>
      </c>
      <c r="G48" s="1">
        <v>0.118545</v>
      </c>
      <c r="H48" s="1">
        <v>4.6897099999999997E-3</v>
      </c>
      <c r="I48" s="1">
        <f>G48*densities!$B$13/densities!$B$4</f>
        <v>0.39599074468085105</v>
      </c>
      <c r="J48" s="16">
        <f t="shared" si="0"/>
        <v>179874720000</v>
      </c>
      <c r="K48">
        <f>J48/LN(2)/Notes!$F$9*(1-EXP(-Notes!$F$9*LN(2)/J48))</f>
        <v>0.99999500588101597</v>
      </c>
      <c r="L48">
        <f>EXP(-Notes!$F$10*LN(2)/J48)</f>
        <v>0.99999997225480253</v>
      </c>
      <c r="M48">
        <f t="shared" si="1"/>
        <v>0.99999497813595706</v>
      </c>
      <c r="O48" s="1">
        <f t="shared" si="2"/>
        <v>0.39599273330251966</v>
      </c>
      <c r="P48">
        <f>O48/Notes!$C$3</f>
        <v>1.2221997941435791E-19</v>
      </c>
      <c r="R48" s="1">
        <f>O48*J48/Notes!$F$9</f>
        <v>27480.355719454241</v>
      </c>
      <c r="S48" s="1">
        <f>R48/Notes!$C$2</f>
        <v>2.1984284575563392E-8</v>
      </c>
      <c r="U48" s="1">
        <f t="shared" si="4"/>
        <v>2423426.6803496466</v>
      </c>
      <c r="V48" s="14">
        <f t="shared" si="3"/>
        <v>3.2913889432070942</v>
      </c>
    </row>
    <row r="49" spans="1:22" x14ac:dyDescent="0.3">
      <c r="A49" t="s">
        <v>0</v>
      </c>
      <c r="B49">
        <v>18</v>
      </c>
      <c r="C49">
        <v>42</v>
      </c>
      <c r="D49" s="1">
        <v>252889000000</v>
      </c>
      <c r="E49" s="1">
        <v>168.83600000000001</v>
      </c>
      <c r="F49" s="1">
        <v>288395</v>
      </c>
      <c r="G49" s="1">
        <v>9.63701E-2</v>
      </c>
      <c r="H49" s="1">
        <v>5.5191999999999998E-2</v>
      </c>
      <c r="I49" s="1">
        <f>G49*densities!$B$13/densities!$B$4</f>
        <v>0.32191714255319143</v>
      </c>
      <c r="J49" s="16">
        <f t="shared" si="0"/>
        <v>1038222000</v>
      </c>
      <c r="K49">
        <f>J49/LN(2)/Notes!$F$9*(1-EXP(-Notes!$F$9*LN(2)/J49))</f>
        <v>0.99913525162102601</v>
      </c>
      <c r="L49">
        <f>EXP(-Notes!$F$10*LN(2)/J49)</f>
        <v>0.999995193082303</v>
      </c>
      <c r="M49">
        <f t="shared" si="1"/>
        <v>0.99913044886010327</v>
      </c>
      <c r="O49" s="1">
        <f t="shared" si="2"/>
        <v>0.32219730959101794</v>
      </c>
      <c r="P49">
        <f>O49/Notes!$C$3</f>
        <v>9.9443614071301838E-20</v>
      </c>
      <c r="R49" s="1">
        <f>O49*J49/Notes!$F$9</f>
        <v>129.05568486041892</v>
      </c>
      <c r="S49" s="1">
        <f>R49/Notes!$C$2</f>
        <v>1.0324454788833514E-10</v>
      </c>
      <c r="U49" s="1">
        <f t="shared" si="4"/>
        <v>2423555.7360345069</v>
      </c>
      <c r="V49" s="14">
        <f t="shared" si="3"/>
        <v>3.2915642208243838</v>
      </c>
    </row>
    <row r="50" spans="1:22" x14ac:dyDescent="0.3">
      <c r="A50" t="s">
        <v>12</v>
      </c>
      <c r="B50">
        <v>20</v>
      </c>
      <c r="C50">
        <v>49</v>
      </c>
      <c r="D50" s="1">
        <v>108442</v>
      </c>
      <c r="E50" s="1">
        <v>143.69900000000001</v>
      </c>
      <c r="F50" s="1">
        <v>0.14530000000000001</v>
      </c>
      <c r="G50" s="1">
        <v>8.2022100000000001E-2</v>
      </c>
      <c r="H50" s="1">
        <v>1.0791E-2</v>
      </c>
      <c r="I50" s="1">
        <f>G50*densities!$B$13/densities!$B$4</f>
        <v>0.27398871702127658</v>
      </c>
      <c r="J50" s="12">
        <f t="shared" si="0"/>
        <v>523.08000000000004</v>
      </c>
      <c r="K50">
        <f>J50/LN(2)/Notes!$F$9*(1-EXP(-Notes!$F$9*LN(2)/J50))</f>
        <v>2.9114387422384224E-4</v>
      </c>
      <c r="L50">
        <f>EXP(-Notes!$F$10*LN(2)/J50)</f>
        <v>7.1851364793293555E-5</v>
      </c>
      <c r="M50">
        <f t="shared" si="1"/>
        <v>2.0919084714190064E-8</v>
      </c>
      <c r="O50" s="1">
        <f t="shared" si="2"/>
        <v>13097548.041163653</v>
      </c>
      <c r="P50">
        <f>O50/Notes!$C$3</f>
        <v>4.0424530991245842E-12</v>
      </c>
      <c r="R50" s="1">
        <f>O50*J50/Notes!$F$9</f>
        <v>2643.1579588626096</v>
      </c>
      <c r="S50" s="1">
        <f>R50/Notes!$C$2</f>
        <v>2.1145263670900877E-9</v>
      </c>
      <c r="U50" s="1">
        <f t="shared" si="4"/>
        <v>2426198.8939933698</v>
      </c>
      <c r="V50" s="14">
        <f t="shared" si="3"/>
        <v>3.2951540388912934</v>
      </c>
    </row>
    <row r="51" spans="1:22" x14ac:dyDescent="0.3">
      <c r="A51" t="s">
        <v>19</v>
      </c>
      <c r="B51">
        <v>26</v>
      </c>
      <c r="C51">
        <v>53</v>
      </c>
      <c r="D51" s="1">
        <v>23196.2</v>
      </c>
      <c r="E51" s="1">
        <v>31.4893</v>
      </c>
      <c r="F51" s="1">
        <v>0.14183299999999999</v>
      </c>
      <c r="G51" s="1">
        <v>1.7973800000000002E-2</v>
      </c>
      <c r="H51" s="1">
        <v>4.34425E-3</v>
      </c>
      <c r="I51" s="1">
        <f>G51*densities!$B$13/densities!$B$4</f>
        <v>6.0040140425531921E-2</v>
      </c>
      <c r="J51" s="12">
        <f t="shared" si="0"/>
        <v>510.59879999999993</v>
      </c>
      <c r="K51">
        <f>J51/LN(2)/Notes!$F$9*(1-EXP(-Notes!$F$9*LN(2)/J51))</f>
        <v>2.8419689685333933E-4</v>
      </c>
      <c r="L51">
        <f>EXP(-Notes!$F$10*LN(2)/J51)</f>
        <v>5.6904776493593426E-5</v>
      </c>
      <c r="M51">
        <f t="shared" si="1"/>
        <v>1.6172160895612099E-8</v>
      </c>
      <c r="O51" s="1">
        <f t="shared" si="2"/>
        <v>3712561.4080318897</v>
      </c>
      <c r="P51">
        <f>O51/Notes!$C$3</f>
        <v>1.1458522864295955E-12</v>
      </c>
      <c r="R51" s="1">
        <f>O51*J51/Notes!$F$9</f>
        <v>731.33850303525969</v>
      </c>
      <c r="S51" s="1">
        <f>R51/Notes!$C$2</f>
        <v>5.8507080242820779E-10</v>
      </c>
      <c r="U51" s="1">
        <f t="shared" si="4"/>
        <v>2426930.232496405</v>
      </c>
      <c r="V51" s="14">
        <f t="shared" si="3"/>
        <v>3.2961473098997174</v>
      </c>
    </row>
    <row r="52" spans="1:22" x14ac:dyDescent="0.3">
      <c r="A52" t="s">
        <v>15</v>
      </c>
      <c r="B52">
        <v>13</v>
      </c>
      <c r="C52">
        <v>29</v>
      </c>
      <c r="D52" s="1">
        <v>5572.91</v>
      </c>
      <c r="E52" s="1">
        <v>9.8141200000000008</v>
      </c>
      <c r="F52" s="1">
        <v>0.109334</v>
      </c>
      <c r="G52" s="1">
        <v>5.6018099999999996E-3</v>
      </c>
      <c r="H52" s="1">
        <v>5.3284999999999997E-4</v>
      </c>
      <c r="I52" s="1">
        <f>G52*densities!$B$13/densities!$B$4</f>
        <v>1.8712429148936168E-2</v>
      </c>
      <c r="J52" s="12">
        <f t="shared" si="0"/>
        <v>393.60239999999999</v>
      </c>
      <c r="K52">
        <f>J52/LN(2)/Notes!$F$9*(1-EXP(-Notes!$F$9*LN(2)/J52))</f>
        <v>2.1907724944521378E-4</v>
      </c>
      <c r="L52">
        <f>EXP(-Notes!$F$10*LN(2)/J52)</f>
        <v>3.1144926819554706E-6</v>
      </c>
      <c r="M52">
        <f t="shared" si="1"/>
        <v>6.8231449018005151E-10</v>
      </c>
      <c r="O52" s="1">
        <f t="shared" si="2"/>
        <v>27424932.957232475</v>
      </c>
      <c r="P52">
        <f>O52/Notes!$C$3</f>
        <v>8.4644854806273075E-12</v>
      </c>
      <c r="R52" s="1">
        <f>O52*J52/Notes!$F$9</f>
        <v>4164.5522499250774</v>
      </c>
      <c r="S52" s="1">
        <f>R52/Notes!$C$2</f>
        <v>3.3316417999400617E-9</v>
      </c>
      <c r="U52" s="1">
        <f t="shared" si="4"/>
        <v>2431094.7847463302</v>
      </c>
      <c r="V52" s="14">
        <f t="shared" si="3"/>
        <v>3.3018034171547694</v>
      </c>
    </row>
    <row r="53" spans="1:22" x14ac:dyDescent="0.3">
      <c r="A53" t="s">
        <v>8</v>
      </c>
      <c r="B53">
        <v>17</v>
      </c>
      <c r="C53">
        <v>36</v>
      </c>
      <c r="D53" s="1">
        <v>73288800000000</v>
      </c>
      <c r="E53" s="1">
        <v>5.3481300000000003</v>
      </c>
      <c r="F53" s="1">
        <v>2638510000</v>
      </c>
      <c r="G53" s="1">
        <v>3.0526699999999999E-3</v>
      </c>
      <c r="H53" s="1">
        <v>9.9407299999999999E-5</v>
      </c>
      <c r="I53" s="1">
        <f>G53*densities!$B$13/densities!$B$4</f>
        <v>1.0197216808510637E-2</v>
      </c>
      <c r="J53" s="16">
        <f t="shared" si="0"/>
        <v>9498636000000</v>
      </c>
      <c r="K53">
        <f>J53/LN(2)/Notes!$F$9*(1-EXP(-Notes!$F$9*LN(2)/J53))</f>
        <v>0.99999990533016248</v>
      </c>
      <c r="L53">
        <f>EXP(-Notes!$F$10*LN(2)/J53)</f>
        <v>0.99999999947459195</v>
      </c>
      <c r="M53">
        <f t="shared" si="1"/>
        <v>0.99999990480475442</v>
      </c>
      <c r="O53" s="1">
        <f t="shared" si="2"/>
        <v>1.0197217779237287E-2</v>
      </c>
      <c r="P53">
        <f>O53/Notes!$C$3</f>
        <v>3.1472894380361998E-21</v>
      </c>
      <c r="R53" s="1">
        <f>O53*J53/Notes!$F$9</f>
        <v>37368.695948188026</v>
      </c>
      <c r="S53" s="1">
        <f>R53/Notes!$C$2</f>
        <v>2.989495675855042E-8</v>
      </c>
      <c r="U53" s="1">
        <f t="shared" si="4"/>
        <v>2468463.4806945184</v>
      </c>
      <c r="V53" s="14">
        <f t="shared" si="3"/>
        <v>3.3525558965523259</v>
      </c>
    </row>
    <row r="54" spans="1:22" x14ac:dyDescent="0.3">
      <c r="A54" t="s">
        <v>15</v>
      </c>
      <c r="B54">
        <v>13</v>
      </c>
      <c r="C54">
        <v>26</v>
      </c>
      <c r="D54" s="1">
        <v>131868000000000</v>
      </c>
      <c r="E54" s="1">
        <v>4.03972</v>
      </c>
      <c r="F54" s="1">
        <v>6285080000</v>
      </c>
      <c r="G54" s="1">
        <v>2.30584E-3</v>
      </c>
      <c r="H54" s="1">
        <v>5.8807300000000002E-5</v>
      </c>
      <c r="I54" s="1">
        <f>G54*densities!$B$13/densities!$B$4</f>
        <v>7.7024868085106375E-3</v>
      </c>
      <c r="J54" s="16">
        <f t="shared" si="0"/>
        <v>22626288000000</v>
      </c>
      <c r="K54">
        <f>J54/LN(2)/Notes!$F$9*(1-EXP(-Notes!$F$9*LN(2)/J54))</f>
        <v>0.99999995982227374</v>
      </c>
      <c r="L54">
        <f>EXP(-Notes!$F$10*LN(2)/J54)</f>
        <v>0.99999999977943088</v>
      </c>
      <c r="M54">
        <f t="shared" si="1"/>
        <v>0.99999995960170462</v>
      </c>
      <c r="O54" s="1">
        <f t="shared" si="2"/>
        <v>7.7024871196779872E-3</v>
      </c>
      <c r="P54">
        <f>O54/Notes!$C$3</f>
        <v>2.3773108394067863E-21</v>
      </c>
      <c r="R54" s="1">
        <f>O54*J54/Notes!$F$9</f>
        <v>67237.149647424609</v>
      </c>
      <c r="S54" s="1">
        <f>R54/Notes!$C$2</f>
        <v>5.3789719717939687E-8</v>
      </c>
      <c r="U54" s="1">
        <f t="shared" si="4"/>
        <v>2535700.6303419429</v>
      </c>
      <c r="V54" s="14">
        <f t="shared" si="3"/>
        <v>3.4438743642067156</v>
      </c>
    </row>
    <row r="57" spans="1:22" x14ac:dyDescent="0.3">
      <c r="H57" t="s">
        <v>135</v>
      </c>
      <c r="I57" s="16">
        <f>60*60*24*365.34*20</f>
        <v>631307519.99999988</v>
      </c>
      <c r="J57" t="s">
        <v>137</v>
      </c>
    </row>
    <row r="58" spans="1:22" x14ac:dyDescent="0.3">
      <c r="H58" t="s">
        <v>136</v>
      </c>
      <c r="I58" s="18">
        <f>60*60*2</f>
        <v>7200</v>
      </c>
      <c r="J58" t="s">
        <v>137</v>
      </c>
    </row>
    <row r="59" spans="1:22" x14ac:dyDescent="0.3">
      <c r="H59" t="s">
        <v>153</v>
      </c>
      <c r="I59" s="19">
        <f>5*24*60*60</f>
        <v>432000</v>
      </c>
      <c r="J59" t="s">
        <v>137</v>
      </c>
    </row>
    <row r="60" spans="1:22" x14ac:dyDescent="0.3">
      <c r="H60" t="s">
        <v>154</v>
      </c>
      <c r="I60" s="1">
        <f>12*7*24*60*60</f>
        <v>7257600</v>
      </c>
      <c r="J60" t="s">
        <v>137</v>
      </c>
    </row>
  </sheetData>
  <mergeCells count="3">
    <mergeCell ref="K1:M1"/>
    <mergeCell ref="O1:P1"/>
    <mergeCell ref="R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Notes</vt:lpstr>
      <vt:lpstr>densities</vt:lpstr>
      <vt:lpstr>Analysis</vt:lpstr>
      <vt:lpstr>Composition-Concrete&amp;Marble</vt:lpstr>
      <vt:lpstr>Ca20toCa</vt:lpstr>
      <vt:lpstr>shi-ca</vt:lpstr>
      <vt:lpstr>shi-ca20</vt:lpstr>
      <vt:lpstr>shi-mg</vt:lpstr>
      <vt:lpstr>shi-conc</vt:lpstr>
      <vt:lpstr>shi-zr</vt:lpstr>
      <vt:lpstr>uns-ca</vt:lpstr>
      <vt:lpstr>uns-ca20</vt:lpstr>
      <vt:lpstr>uns-mg</vt:lpstr>
      <vt:lpstr>uns-conc</vt:lpstr>
      <vt:lpstr>uns-zr</vt:lpstr>
      <vt:lpstr>zr-rat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C. Brown x4404 02237N</dc:creator>
  <cp:lastModifiedBy>Bruce C. Brown x4404 02237N</cp:lastModifiedBy>
  <cp:lastPrinted>2019-04-25T16:12:31Z</cp:lastPrinted>
  <dcterms:created xsi:type="dcterms:W3CDTF">2019-02-08T21:47:45Z</dcterms:created>
  <dcterms:modified xsi:type="dcterms:W3CDTF">2019-05-02T23:44:13Z</dcterms:modified>
</cp:coreProperties>
</file>