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cel_meas\ApertureLoss\Beams-doc-ToyModel\Analysis_20190312\"/>
    </mc:Choice>
  </mc:AlternateContent>
  <xr:revisionPtr revIDLastSave="0" documentId="13_ncr:1_{6A952A4E-6B63-46FD-815D-4756DA478345}" xr6:coauthVersionLast="41" xr6:coauthVersionMax="41" xr10:uidLastSave="{00000000-0000-0000-0000-000000000000}"/>
  <bookViews>
    <workbookView xWindow="14640" yWindow="168" windowWidth="15384" windowHeight="16704" activeTab="8" xr2:uid="{021934F4-9CB2-4CC9-B44C-4736F4BD8ADA}"/>
    <workbookView xWindow="2304" yWindow="576" windowWidth="15384" windowHeight="16704" firstSheet="10" activeTab="14" xr2:uid="{59AED324-D8DD-4DFA-996D-3BA38F1D64BC}"/>
  </bookViews>
  <sheets>
    <sheet name="Notes" sheetId="1" r:id="rId1"/>
    <sheet name="shi8" sheetId="2" r:id="rId2"/>
    <sheet name="shi9" sheetId="3" r:id="rId3"/>
    <sheet name="shi10" sheetId="4" r:id="rId4"/>
    <sheet name="shi11" sheetId="5" r:id="rId5"/>
    <sheet name="uns4" sheetId="6" r:id="rId6"/>
    <sheet name="uns5" sheetId="7" r:id="rId7"/>
    <sheet name="uns6" sheetId="8" r:id="rId8"/>
    <sheet name="uns7" sheetId="9" r:id="rId9"/>
    <sheet name="s8u4rat" sheetId="10" r:id="rId10"/>
    <sheet name="s8u7rat" sheetId="11" r:id="rId11"/>
    <sheet name="s11u4rat" sheetId="12" r:id="rId12"/>
    <sheet name="s11u7rat" sheetId="13" r:id="rId13"/>
    <sheet name="compare_shi" sheetId="14" r:id="rId14"/>
    <sheet name="compare_uns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9" l="1"/>
  <c r="R55" i="8" l="1"/>
  <c r="E40" i="14" l="1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D71" i="15" l="1"/>
  <c r="J64" i="2" l="1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I3" i="2"/>
  <c r="J69" i="2"/>
  <c r="J68" i="2"/>
  <c r="J67" i="2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J56" i="3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J3" i="3"/>
  <c r="I3" i="3"/>
  <c r="J69" i="3"/>
  <c r="J68" i="3"/>
  <c r="J67" i="3"/>
  <c r="J68" i="4"/>
  <c r="I68" i="4"/>
  <c r="J67" i="4"/>
  <c r="I67" i="4"/>
  <c r="J66" i="4"/>
  <c r="I66" i="4"/>
  <c r="J65" i="4"/>
  <c r="I65" i="4"/>
  <c r="J64" i="4"/>
  <c r="I64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" i="4"/>
  <c r="I3" i="4"/>
  <c r="J73" i="4"/>
  <c r="J72" i="4"/>
  <c r="J71" i="4"/>
  <c r="J73" i="5"/>
  <c r="J72" i="5"/>
  <c r="J71" i="5"/>
  <c r="J68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J48" i="5"/>
  <c r="I48" i="5"/>
  <c r="J47" i="5"/>
  <c r="I47" i="5"/>
  <c r="J46" i="5"/>
  <c r="I46" i="5"/>
  <c r="J45" i="5"/>
  <c r="I45" i="5"/>
  <c r="J44" i="5"/>
  <c r="I44" i="5"/>
  <c r="J43" i="5"/>
  <c r="I43" i="5"/>
  <c r="J42" i="5"/>
  <c r="I42" i="5"/>
  <c r="J41" i="5"/>
  <c r="I41" i="5"/>
  <c r="J40" i="5"/>
  <c r="I40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J4" i="5"/>
  <c r="I4" i="5"/>
  <c r="J3" i="5"/>
  <c r="I3" i="5"/>
  <c r="J76" i="6"/>
  <c r="J75" i="6"/>
  <c r="J74" i="6"/>
  <c r="J71" i="6"/>
  <c r="I71" i="6"/>
  <c r="J70" i="6"/>
  <c r="I70" i="6"/>
  <c r="J69" i="6"/>
  <c r="I69" i="6"/>
  <c r="J68" i="6"/>
  <c r="I68" i="6"/>
  <c r="J67" i="6"/>
  <c r="I67" i="6"/>
  <c r="J66" i="6"/>
  <c r="I66" i="6"/>
  <c r="J65" i="6"/>
  <c r="I65" i="6"/>
  <c r="J64" i="6"/>
  <c r="I64" i="6"/>
  <c r="J63" i="6"/>
  <c r="I63" i="6"/>
  <c r="J62" i="6"/>
  <c r="I62" i="6"/>
  <c r="J61" i="6"/>
  <c r="I61" i="6"/>
  <c r="J60" i="6"/>
  <c r="I60" i="6"/>
  <c r="J59" i="6"/>
  <c r="I59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7" i="6"/>
  <c r="I7" i="6"/>
  <c r="J6" i="6"/>
  <c r="I6" i="6"/>
  <c r="J5" i="6"/>
  <c r="I5" i="6"/>
  <c r="J4" i="6"/>
  <c r="I4" i="6"/>
  <c r="J3" i="6"/>
  <c r="I3" i="6"/>
  <c r="J71" i="7"/>
  <c r="I71" i="7"/>
  <c r="J70" i="7"/>
  <c r="I70" i="7"/>
  <c r="J69" i="7"/>
  <c r="I69" i="7"/>
  <c r="J68" i="7"/>
  <c r="I68" i="7"/>
  <c r="J67" i="7"/>
  <c r="I67" i="7"/>
  <c r="J66" i="7"/>
  <c r="I66" i="7"/>
  <c r="J65" i="7"/>
  <c r="I65" i="7"/>
  <c r="J64" i="7"/>
  <c r="I64" i="7"/>
  <c r="J63" i="7"/>
  <c r="I63" i="7"/>
  <c r="J62" i="7"/>
  <c r="I62" i="7"/>
  <c r="J61" i="7"/>
  <c r="I61" i="7"/>
  <c r="J60" i="7"/>
  <c r="I60" i="7"/>
  <c r="J59" i="7"/>
  <c r="I59" i="7"/>
  <c r="J58" i="7"/>
  <c r="I58" i="7"/>
  <c r="J57" i="7"/>
  <c r="I57" i="7"/>
  <c r="J56" i="7"/>
  <c r="I56" i="7"/>
  <c r="J55" i="7"/>
  <c r="I55" i="7"/>
  <c r="J54" i="7"/>
  <c r="I54" i="7"/>
  <c r="J53" i="7"/>
  <c r="I53" i="7"/>
  <c r="J52" i="7"/>
  <c r="I52" i="7"/>
  <c r="J51" i="7"/>
  <c r="I51" i="7"/>
  <c r="J50" i="7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K38" i="7" s="1"/>
  <c r="I38" i="7"/>
  <c r="J37" i="7"/>
  <c r="I37" i="7"/>
  <c r="J36" i="7"/>
  <c r="I36" i="7"/>
  <c r="J35" i="7"/>
  <c r="I35" i="7"/>
  <c r="J34" i="7"/>
  <c r="I34" i="7"/>
  <c r="J33" i="7"/>
  <c r="I33" i="7"/>
  <c r="J32" i="7"/>
  <c r="I32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J7" i="7"/>
  <c r="I7" i="7"/>
  <c r="J6" i="7"/>
  <c r="I6" i="7"/>
  <c r="J5" i="7"/>
  <c r="I5" i="7"/>
  <c r="J4" i="7"/>
  <c r="I4" i="7"/>
  <c r="J3" i="7"/>
  <c r="I3" i="7"/>
  <c r="J76" i="7"/>
  <c r="J75" i="7"/>
  <c r="J74" i="7"/>
  <c r="J78" i="8"/>
  <c r="J77" i="8"/>
  <c r="J76" i="8"/>
  <c r="J73" i="8"/>
  <c r="I73" i="8"/>
  <c r="J72" i="8"/>
  <c r="I72" i="8"/>
  <c r="J71" i="8"/>
  <c r="I71" i="8"/>
  <c r="J70" i="8"/>
  <c r="I70" i="8"/>
  <c r="J69" i="8"/>
  <c r="I69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58" i="8"/>
  <c r="I58" i="8"/>
  <c r="J57" i="8"/>
  <c r="I57" i="8"/>
  <c r="J56" i="8"/>
  <c r="I56" i="8"/>
  <c r="J55" i="8"/>
  <c r="I55" i="8"/>
  <c r="J54" i="8"/>
  <c r="I54" i="8"/>
  <c r="J53" i="8"/>
  <c r="I53" i="8"/>
  <c r="J52" i="8"/>
  <c r="I52" i="8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J13" i="8"/>
  <c r="I13" i="8"/>
  <c r="J12" i="8"/>
  <c r="I12" i="8"/>
  <c r="J11" i="8"/>
  <c r="I11" i="8"/>
  <c r="J10" i="8"/>
  <c r="I10" i="8"/>
  <c r="J9" i="8"/>
  <c r="I9" i="8"/>
  <c r="J8" i="8"/>
  <c r="I8" i="8"/>
  <c r="J7" i="8"/>
  <c r="I7" i="8"/>
  <c r="J6" i="8"/>
  <c r="I6" i="8"/>
  <c r="J5" i="8"/>
  <c r="I5" i="8"/>
  <c r="J4" i="8"/>
  <c r="I4" i="8"/>
  <c r="J3" i="8"/>
  <c r="I3" i="8"/>
  <c r="J78" i="9"/>
  <c r="J77" i="9"/>
  <c r="J76" i="9"/>
  <c r="K55" i="9"/>
  <c r="K51" i="9"/>
  <c r="K47" i="9"/>
  <c r="K43" i="9"/>
  <c r="K39" i="9"/>
  <c r="K35" i="9"/>
  <c r="K23" i="9"/>
  <c r="K19" i="9"/>
  <c r="K15" i="9"/>
  <c r="K11" i="9"/>
  <c r="K7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3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F10" i="1"/>
  <c r="D10" i="1"/>
  <c r="E9" i="1"/>
  <c r="F9" i="1" s="1"/>
  <c r="K27" i="9" s="1"/>
  <c r="M27" i="9" s="1"/>
  <c r="O27" i="9" s="1"/>
  <c r="M35" i="9" l="1"/>
  <c r="O35" i="9" s="1"/>
  <c r="M11" i="9"/>
  <c r="O11" i="9" s="1"/>
  <c r="M43" i="9"/>
  <c r="O43" i="9" s="1"/>
  <c r="M47" i="9"/>
  <c r="O47" i="9" s="1"/>
  <c r="M19" i="9"/>
  <c r="O19" i="9" s="1"/>
  <c r="R19" i="9" s="1"/>
  <c r="S19" i="9" s="1"/>
  <c r="M51" i="9"/>
  <c r="O51" i="9" s="1"/>
  <c r="R51" i="9" s="1"/>
  <c r="S51" i="9" s="1"/>
  <c r="K8" i="9"/>
  <c r="K16" i="9"/>
  <c r="M16" i="9" s="1"/>
  <c r="O16" i="9" s="1"/>
  <c r="K24" i="9"/>
  <c r="M24" i="9" s="1"/>
  <c r="O24" i="9" s="1"/>
  <c r="K32" i="9"/>
  <c r="M32" i="9" s="1"/>
  <c r="O32" i="9" s="1"/>
  <c r="K40" i="9"/>
  <c r="K48" i="9"/>
  <c r="M48" i="9" s="1"/>
  <c r="O48" i="9" s="1"/>
  <c r="R48" i="9" s="1"/>
  <c r="S48" i="9" s="1"/>
  <c r="K56" i="9"/>
  <c r="M56" i="9" s="1"/>
  <c r="O56" i="9" s="1"/>
  <c r="R56" i="9" s="1"/>
  <c r="S56" i="9" s="1"/>
  <c r="K64" i="9"/>
  <c r="M64" i="9" s="1"/>
  <c r="O64" i="9" s="1"/>
  <c r="R64" i="9" s="1"/>
  <c r="S64" i="9" s="1"/>
  <c r="K72" i="9"/>
  <c r="M72" i="9" s="1"/>
  <c r="O72" i="9" s="1"/>
  <c r="K27" i="7"/>
  <c r="K3" i="2"/>
  <c r="K39" i="3"/>
  <c r="K27" i="3"/>
  <c r="K13" i="3"/>
  <c r="K5" i="3"/>
  <c r="K63" i="4"/>
  <c r="K16" i="4"/>
  <c r="M16" i="4" s="1"/>
  <c r="O16" i="4" s="1"/>
  <c r="R16" i="4" s="1"/>
  <c r="S16" i="4" s="1"/>
  <c r="F16" i="14" s="1"/>
  <c r="K55" i="5"/>
  <c r="K66" i="6"/>
  <c r="M66" i="6" s="1"/>
  <c r="K54" i="6"/>
  <c r="K51" i="6"/>
  <c r="K48" i="6"/>
  <c r="K45" i="6"/>
  <c r="M45" i="6" s="1"/>
  <c r="K42" i="6"/>
  <c r="K20" i="3"/>
  <c r="K9" i="3"/>
  <c r="K62" i="4"/>
  <c r="K49" i="4"/>
  <c r="K47" i="4"/>
  <c r="K32" i="4"/>
  <c r="K17" i="4"/>
  <c r="K15" i="4"/>
  <c r="K56" i="5"/>
  <c r="K54" i="5"/>
  <c r="K23" i="5"/>
  <c r="L71" i="6"/>
  <c r="K65" i="6"/>
  <c r="K52" i="6"/>
  <c r="K47" i="6"/>
  <c r="K41" i="6"/>
  <c r="K51" i="2"/>
  <c r="M51" i="2" s="1"/>
  <c r="O51" i="2" s="1"/>
  <c r="K43" i="2"/>
  <c r="M43" i="2" s="1"/>
  <c r="O43" i="2" s="1"/>
  <c r="K35" i="2"/>
  <c r="K27" i="2"/>
  <c r="M27" i="2" s="1"/>
  <c r="O27" i="2" s="1"/>
  <c r="K19" i="2"/>
  <c r="M19" i="2" s="1"/>
  <c r="O19" i="2" s="1"/>
  <c r="K11" i="2"/>
  <c r="M11" i="2" s="1"/>
  <c r="O11" i="2" s="1"/>
  <c r="R11" i="2" s="1"/>
  <c r="S11" i="2" s="1"/>
  <c r="H11" i="14" s="1"/>
  <c r="K45" i="3"/>
  <c r="K34" i="3"/>
  <c r="K28" i="3"/>
  <c r="M28" i="3" s="1"/>
  <c r="O28" i="3" s="1"/>
  <c r="K23" i="3"/>
  <c r="M23" i="3" s="1"/>
  <c r="K64" i="4"/>
  <c r="K56" i="4"/>
  <c r="M56" i="4" s="1"/>
  <c r="O56" i="4" s="1"/>
  <c r="K54" i="4"/>
  <c r="M54" i="4" s="1"/>
  <c r="O54" i="4" s="1"/>
  <c r="K37" i="4"/>
  <c r="M37" i="4" s="1"/>
  <c r="K27" i="4"/>
  <c r="K5" i="4"/>
  <c r="M5" i="4" s="1"/>
  <c r="K64" i="5"/>
  <c r="M64" i="5" s="1"/>
  <c r="O64" i="5" s="1"/>
  <c r="K62" i="5"/>
  <c r="M62" i="5" s="1"/>
  <c r="O62" i="5" s="1"/>
  <c r="K31" i="5"/>
  <c r="M31" i="5" s="1"/>
  <c r="O31" i="5" s="1"/>
  <c r="K71" i="6"/>
  <c r="K63" i="6"/>
  <c r="M63" i="6" s="1"/>
  <c r="O63" i="6" s="1"/>
  <c r="K59" i="2"/>
  <c r="M59" i="2" s="1"/>
  <c r="O59" i="2" s="1"/>
  <c r="K53" i="2"/>
  <c r="K45" i="2"/>
  <c r="K37" i="2"/>
  <c r="K29" i="2"/>
  <c r="K21" i="2"/>
  <c r="K61" i="2"/>
  <c r="M39" i="3"/>
  <c r="K19" i="3"/>
  <c r="K67" i="6"/>
  <c r="K56" i="6"/>
  <c r="K53" i="6"/>
  <c r="M53" i="6" s="1"/>
  <c r="O53" i="6" s="1"/>
  <c r="K50" i="6"/>
  <c r="K12" i="3"/>
  <c r="K7" i="5"/>
  <c r="K70" i="6"/>
  <c r="M41" i="6"/>
  <c r="O41" i="6" s="1"/>
  <c r="K12" i="6"/>
  <c r="M12" i="6" s="1"/>
  <c r="O12" i="6" s="1"/>
  <c r="R12" i="6" s="1"/>
  <c r="S12" i="6" s="1"/>
  <c r="D12" i="15" s="1"/>
  <c r="K5" i="6"/>
  <c r="K58" i="7"/>
  <c r="K53" i="7"/>
  <c r="K42" i="7"/>
  <c r="K39" i="7"/>
  <c r="K31" i="7"/>
  <c r="M31" i="7" s="1"/>
  <c r="O31" i="7" s="1"/>
  <c r="K26" i="7"/>
  <c r="K23" i="7"/>
  <c r="K19" i="7"/>
  <c r="K4" i="7"/>
  <c r="K72" i="8"/>
  <c r="K61" i="8"/>
  <c r="M61" i="8" s="1"/>
  <c r="O61" i="8" s="1"/>
  <c r="K54" i="8"/>
  <c r="M54" i="8" s="1"/>
  <c r="O54" i="8" s="1"/>
  <c r="P54" i="8" s="1"/>
  <c r="M49" i="8"/>
  <c r="K4" i="2"/>
  <c r="K13" i="4"/>
  <c r="M13" i="4" s="1"/>
  <c r="K31" i="6"/>
  <c r="M31" i="6" s="1"/>
  <c r="O31" i="6" s="1"/>
  <c r="K25" i="6"/>
  <c r="K50" i="7"/>
  <c r="K21" i="7"/>
  <c r="M21" i="7" s="1"/>
  <c r="O21" i="7" s="1"/>
  <c r="R21" i="7" s="1"/>
  <c r="S21" i="7" s="1"/>
  <c r="K6" i="7"/>
  <c r="K52" i="8"/>
  <c r="K49" i="8"/>
  <c r="K40" i="8"/>
  <c r="K29" i="8"/>
  <c r="M29" i="8" s="1"/>
  <c r="K23" i="8"/>
  <c r="K46" i="5"/>
  <c r="M46" i="5" s="1"/>
  <c r="O46" i="5" s="1"/>
  <c r="K55" i="6"/>
  <c r="M55" i="6" s="1"/>
  <c r="O55" i="6" s="1"/>
  <c r="R55" i="6" s="1"/>
  <c r="S55" i="6" s="1"/>
  <c r="D55" i="15" s="1"/>
  <c r="K35" i="4"/>
  <c r="K15" i="5"/>
  <c r="M15" i="5" s="1"/>
  <c r="O15" i="5" s="1"/>
  <c r="K68" i="6"/>
  <c r="M68" i="6" s="1"/>
  <c r="O68" i="6" s="1"/>
  <c r="K45" i="4"/>
  <c r="M45" i="4" s="1"/>
  <c r="K48" i="5"/>
  <c r="M48" i="5" s="1"/>
  <c r="O48" i="5" s="1"/>
  <c r="K62" i="7"/>
  <c r="K46" i="7"/>
  <c r="M23" i="7"/>
  <c r="K63" i="8"/>
  <c r="K60" i="8"/>
  <c r="K32" i="8"/>
  <c r="K22" i="8"/>
  <c r="C3" i="1"/>
  <c r="K38" i="6"/>
  <c r="K54" i="7"/>
  <c r="M54" i="7" s="1"/>
  <c r="O54" i="7" s="1"/>
  <c r="K28" i="9"/>
  <c r="M28" i="9" s="1"/>
  <c r="O28" i="9" s="1"/>
  <c r="R28" i="9" s="1"/>
  <c r="S28" i="9" s="1"/>
  <c r="K4" i="9"/>
  <c r="M4" i="9" s="1"/>
  <c r="O4" i="9" s="1"/>
  <c r="P4" i="9" s="1"/>
  <c r="K59" i="9"/>
  <c r="M59" i="9" s="1"/>
  <c r="O59" i="9" s="1"/>
  <c r="R59" i="9" s="1"/>
  <c r="S59" i="9" s="1"/>
  <c r="K43" i="3"/>
  <c r="K40" i="5"/>
  <c r="M65" i="6"/>
  <c r="O65" i="6" s="1"/>
  <c r="K22" i="6"/>
  <c r="M22" i="6" s="1"/>
  <c r="O22" i="6" s="1"/>
  <c r="M73" i="8"/>
  <c r="K30" i="8"/>
  <c r="K68" i="9"/>
  <c r="M68" i="9" s="1"/>
  <c r="O68" i="9" s="1"/>
  <c r="P68" i="9" s="1"/>
  <c r="K52" i="9"/>
  <c r="M52" i="9" s="1"/>
  <c r="O52" i="9" s="1"/>
  <c r="R52" i="9" s="1"/>
  <c r="S52" i="9" s="1"/>
  <c r="K44" i="9"/>
  <c r="M44" i="9" s="1"/>
  <c r="O44" i="9" s="1"/>
  <c r="K20" i="9"/>
  <c r="K3" i="9"/>
  <c r="M3" i="9" s="1"/>
  <c r="O3" i="9" s="1"/>
  <c r="K57" i="8"/>
  <c r="K48" i="8"/>
  <c r="M48" i="8" s="1"/>
  <c r="O48" i="8" s="1"/>
  <c r="P48" i="8" s="1"/>
  <c r="K9" i="8"/>
  <c r="K63" i="9"/>
  <c r="M63" i="9" s="1"/>
  <c r="O63" i="9" s="1"/>
  <c r="R63" i="9" s="1"/>
  <c r="S63" i="9" s="1"/>
  <c r="K25" i="4"/>
  <c r="K32" i="6"/>
  <c r="K19" i="6"/>
  <c r="M42" i="7"/>
  <c r="O42" i="7" s="1"/>
  <c r="K10" i="7"/>
  <c r="K7" i="7"/>
  <c r="K56" i="8"/>
  <c r="K47" i="8"/>
  <c r="K14" i="8"/>
  <c r="K8" i="4"/>
  <c r="M8" i="4" s="1"/>
  <c r="O8" i="4" s="1"/>
  <c r="K34" i="7"/>
  <c r="K60" i="9"/>
  <c r="M60" i="9" s="1"/>
  <c r="O60" i="9" s="1"/>
  <c r="K36" i="9"/>
  <c r="M36" i="9" s="1"/>
  <c r="O36" i="9" s="1"/>
  <c r="K12" i="9"/>
  <c r="K71" i="9"/>
  <c r="K57" i="6"/>
  <c r="M16" i="6"/>
  <c r="O16" i="6" s="1"/>
  <c r="R16" i="6" s="1"/>
  <c r="S16" i="6" s="1"/>
  <c r="D16" i="15" s="1"/>
  <c r="M19" i="7"/>
  <c r="O19" i="7" s="1"/>
  <c r="K65" i="8"/>
  <c r="K26" i="6"/>
  <c r="M26" i="6" s="1"/>
  <c r="K60" i="6"/>
  <c r="M60" i="6" s="1"/>
  <c r="O60" i="6" s="1"/>
  <c r="K29" i="6"/>
  <c r="M29" i="6" s="1"/>
  <c r="O29" i="6" s="1"/>
  <c r="K16" i="6"/>
  <c r="K53" i="8"/>
  <c r="M53" i="8" s="1"/>
  <c r="K12" i="8"/>
  <c r="K49" i="6"/>
  <c r="K18" i="6"/>
  <c r="M18" i="6" s="1"/>
  <c r="K4" i="6"/>
  <c r="M4" i="6" s="1"/>
  <c r="O4" i="6" s="1"/>
  <c r="K15" i="7"/>
  <c r="K73" i="8"/>
  <c r="K70" i="8"/>
  <c r="M70" i="8" s="1"/>
  <c r="O70" i="8" s="1"/>
  <c r="K46" i="8"/>
  <c r="M55" i="9"/>
  <c r="O55" i="9" s="1"/>
  <c r="M39" i="9"/>
  <c r="O39" i="9" s="1"/>
  <c r="M23" i="9"/>
  <c r="O23" i="9" s="1"/>
  <c r="R23" i="9" s="1"/>
  <c r="S23" i="9" s="1"/>
  <c r="M15" i="9"/>
  <c r="O15" i="9" s="1"/>
  <c r="P15" i="9" s="1"/>
  <c r="M7" i="9"/>
  <c r="O7" i="9" s="1"/>
  <c r="P7" i="9" s="1"/>
  <c r="K57" i="4"/>
  <c r="K30" i="7"/>
  <c r="K5" i="7"/>
  <c r="M5" i="7" s="1"/>
  <c r="O5" i="7" s="1"/>
  <c r="P5" i="7" s="1"/>
  <c r="K39" i="8"/>
  <c r="K67" i="9"/>
  <c r="M67" i="9" s="1"/>
  <c r="O67" i="9" s="1"/>
  <c r="K31" i="9"/>
  <c r="K15" i="6"/>
  <c r="M15" i="6" s="1"/>
  <c r="O15" i="6" s="1"/>
  <c r="O26" i="6"/>
  <c r="K30" i="5"/>
  <c r="M30" i="5" s="1"/>
  <c r="O30" i="5" s="1"/>
  <c r="K52" i="3"/>
  <c r="M52" i="3" s="1"/>
  <c r="O52" i="3" s="1"/>
  <c r="K73" i="9"/>
  <c r="M73" i="9" s="1"/>
  <c r="O73" i="9" s="1"/>
  <c r="K37" i="8"/>
  <c r="M37" i="8" s="1"/>
  <c r="O37" i="8" s="1"/>
  <c r="O53" i="8"/>
  <c r="K18" i="7"/>
  <c r="M18" i="7" s="1"/>
  <c r="O18" i="7" s="1"/>
  <c r="K70" i="7"/>
  <c r="K7" i="6"/>
  <c r="K21" i="6"/>
  <c r="M21" i="6" s="1"/>
  <c r="O21" i="6" s="1"/>
  <c r="K38" i="5"/>
  <c r="M38" i="5" s="1"/>
  <c r="O38" i="5" s="1"/>
  <c r="K25" i="3"/>
  <c r="M25" i="3" s="1"/>
  <c r="M29" i="3"/>
  <c r="O29" i="3" s="1"/>
  <c r="K29" i="3"/>
  <c r="K41" i="3"/>
  <c r="M41" i="3" s="1"/>
  <c r="K4" i="8"/>
  <c r="K44" i="8"/>
  <c r="K68" i="8"/>
  <c r="K24" i="6"/>
  <c r="M24" i="6" s="1"/>
  <c r="O24" i="6" s="1"/>
  <c r="P24" i="6" s="1"/>
  <c r="K35" i="6"/>
  <c r="M35" i="6" s="1"/>
  <c r="O35" i="6" s="1"/>
  <c r="K28" i="4"/>
  <c r="K18" i="3"/>
  <c r="K10" i="2"/>
  <c r="M10" i="2" s="1"/>
  <c r="O10" i="2" s="1"/>
  <c r="K18" i="2"/>
  <c r="M18" i="2" s="1"/>
  <c r="O18" i="2" s="1"/>
  <c r="K26" i="2"/>
  <c r="M26" i="2" s="1"/>
  <c r="O26" i="2" s="1"/>
  <c r="K34" i="2"/>
  <c r="K42" i="2"/>
  <c r="M42" i="2" s="1"/>
  <c r="O42" i="2" s="1"/>
  <c r="K50" i="2"/>
  <c r="M50" i="2" s="1"/>
  <c r="O50" i="2" s="1"/>
  <c r="K58" i="2"/>
  <c r="K6" i="8"/>
  <c r="M6" i="8" s="1"/>
  <c r="O6" i="8" s="1"/>
  <c r="K13" i="8"/>
  <c r="K22" i="7"/>
  <c r="M22" i="7" s="1"/>
  <c r="O22" i="7" s="1"/>
  <c r="K5" i="9"/>
  <c r="M5" i="9" s="1"/>
  <c r="O5" i="9" s="1"/>
  <c r="R5" i="9" s="1"/>
  <c r="K9" i="9"/>
  <c r="K13" i="9"/>
  <c r="M13" i="9" s="1"/>
  <c r="O13" i="9" s="1"/>
  <c r="K17" i="9"/>
  <c r="K21" i="9"/>
  <c r="M21" i="9" s="1"/>
  <c r="O21" i="9" s="1"/>
  <c r="K25" i="9"/>
  <c r="M25" i="9" s="1"/>
  <c r="O25" i="9" s="1"/>
  <c r="K29" i="9"/>
  <c r="M29" i="9" s="1"/>
  <c r="O29" i="9" s="1"/>
  <c r="K33" i="9"/>
  <c r="M33" i="9" s="1"/>
  <c r="O33" i="9" s="1"/>
  <c r="P33" i="9" s="1"/>
  <c r="K37" i="9"/>
  <c r="M37" i="9" s="1"/>
  <c r="O37" i="9" s="1"/>
  <c r="R37" i="9" s="1"/>
  <c r="S37" i="9" s="1"/>
  <c r="K41" i="9"/>
  <c r="K45" i="9"/>
  <c r="M45" i="9" s="1"/>
  <c r="O45" i="9" s="1"/>
  <c r="K49" i="9"/>
  <c r="M49" i="9" s="1"/>
  <c r="O49" i="9" s="1"/>
  <c r="K53" i="9"/>
  <c r="M53" i="9" s="1"/>
  <c r="O53" i="9" s="1"/>
  <c r="K57" i="9"/>
  <c r="M57" i="9" s="1"/>
  <c r="O57" i="9" s="1"/>
  <c r="K61" i="9"/>
  <c r="M61" i="9" s="1"/>
  <c r="O61" i="9" s="1"/>
  <c r="K65" i="9"/>
  <c r="M65" i="9" s="1"/>
  <c r="O65" i="9" s="1"/>
  <c r="R65" i="9" s="1"/>
  <c r="S65" i="9" s="1"/>
  <c r="K69" i="9"/>
  <c r="M69" i="9" s="1"/>
  <c r="O69" i="9" s="1"/>
  <c r="R69" i="9" s="1"/>
  <c r="S69" i="9" s="1"/>
  <c r="K17" i="8"/>
  <c r="K21" i="8"/>
  <c r="M21" i="8" s="1"/>
  <c r="K24" i="8"/>
  <c r="K28" i="8"/>
  <c r="K41" i="8"/>
  <c r="K62" i="8"/>
  <c r="M62" i="8" s="1"/>
  <c r="O62" i="8" s="1"/>
  <c r="K35" i="7"/>
  <c r="K14" i="6"/>
  <c r="M14" i="6" s="1"/>
  <c r="O14" i="6" s="1"/>
  <c r="K43" i="6"/>
  <c r="M43" i="6" s="1"/>
  <c r="O43" i="6" s="1"/>
  <c r="P43" i="6" s="1"/>
  <c r="K21" i="4"/>
  <c r="K43" i="4"/>
  <c r="K5" i="8"/>
  <c r="M5" i="8" s="1"/>
  <c r="O5" i="8" s="1"/>
  <c r="M41" i="8"/>
  <c r="K11" i="6"/>
  <c r="M11" i="6" s="1"/>
  <c r="O11" i="6" s="1"/>
  <c r="K27" i="6"/>
  <c r="K5" i="5"/>
  <c r="M5" i="5" s="1"/>
  <c r="O5" i="5" s="1"/>
  <c r="K13" i="5"/>
  <c r="K48" i="4"/>
  <c r="K16" i="8"/>
  <c r="M38" i="7"/>
  <c r="O38" i="7" s="1"/>
  <c r="R38" i="7" s="1"/>
  <c r="S38" i="7" s="1"/>
  <c r="K67" i="7"/>
  <c r="K13" i="6"/>
  <c r="M13" i="6" s="1"/>
  <c r="O13" i="6" s="1"/>
  <c r="K46" i="6"/>
  <c r="M46" i="6" s="1"/>
  <c r="O46" i="6" s="1"/>
  <c r="K6" i="9"/>
  <c r="M6" i="9" s="1"/>
  <c r="O6" i="9" s="1"/>
  <c r="R6" i="9" s="1"/>
  <c r="S6" i="9" s="1"/>
  <c r="G6" i="15" s="1"/>
  <c r="K10" i="9"/>
  <c r="M10" i="9" s="1"/>
  <c r="O10" i="9" s="1"/>
  <c r="R10" i="9" s="1"/>
  <c r="S10" i="9" s="1"/>
  <c r="G10" i="15" s="1"/>
  <c r="K14" i="9"/>
  <c r="M14" i="9" s="1"/>
  <c r="O14" i="9" s="1"/>
  <c r="K18" i="9"/>
  <c r="M18" i="9" s="1"/>
  <c r="O18" i="9" s="1"/>
  <c r="K22" i="9"/>
  <c r="M22" i="9" s="1"/>
  <c r="O22" i="9" s="1"/>
  <c r="K26" i="9"/>
  <c r="M26" i="9" s="1"/>
  <c r="O26" i="9" s="1"/>
  <c r="K30" i="9"/>
  <c r="M30" i="9" s="1"/>
  <c r="O30" i="9" s="1"/>
  <c r="K34" i="9"/>
  <c r="M34" i="9" s="1"/>
  <c r="O34" i="9" s="1"/>
  <c r="R34" i="9" s="1"/>
  <c r="S34" i="9" s="1"/>
  <c r="K38" i="9"/>
  <c r="M38" i="9" s="1"/>
  <c r="O38" i="9" s="1"/>
  <c r="R38" i="9" s="1"/>
  <c r="S38" i="9" s="1"/>
  <c r="K42" i="9"/>
  <c r="M42" i="9" s="1"/>
  <c r="O42" i="9" s="1"/>
  <c r="R42" i="9" s="1"/>
  <c r="S42" i="9" s="1"/>
  <c r="K46" i="9"/>
  <c r="M46" i="9" s="1"/>
  <c r="O46" i="9" s="1"/>
  <c r="K50" i="9"/>
  <c r="M50" i="9" s="1"/>
  <c r="O50" i="9" s="1"/>
  <c r="K54" i="9"/>
  <c r="M54" i="9" s="1"/>
  <c r="O54" i="9" s="1"/>
  <c r="K58" i="9"/>
  <c r="M58" i="9" s="1"/>
  <c r="O58" i="9" s="1"/>
  <c r="K62" i="9"/>
  <c r="M62" i="9" s="1"/>
  <c r="O62" i="9" s="1"/>
  <c r="K66" i="9"/>
  <c r="M66" i="9" s="1"/>
  <c r="O66" i="9" s="1"/>
  <c r="P66" i="9" s="1"/>
  <c r="K70" i="9"/>
  <c r="M70" i="9" s="1"/>
  <c r="O70" i="9" s="1"/>
  <c r="R70" i="9" s="1"/>
  <c r="S70" i="9" s="1"/>
  <c r="K25" i="8"/>
  <c r="M25" i="8" s="1"/>
  <c r="O25" i="8" s="1"/>
  <c r="K14" i="7"/>
  <c r="M14" i="7" s="1"/>
  <c r="O14" i="7" s="1"/>
  <c r="K9" i="6"/>
  <c r="K17" i="6"/>
  <c r="K30" i="6"/>
  <c r="M30" i="6" s="1"/>
  <c r="O30" i="6" s="1"/>
  <c r="K44" i="5"/>
  <c r="K55" i="3"/>
  <c r="M55" i="3" s="1"/>
  <c r="K59" i="3"/>
  <c r="M59" i="3" s="1"/>
  <c r="K3" i="7"/>
  <c r="K39" i="4"/>
  <c r="M39" i="4" s="1"/>
  <c r="O39" i="4" s="1"/>
  <c r="P39" i="4" s="1"/>
  <c r="M57" i="8"/>
  <c r="O57" i="8" s="1"/>
  <c r="K43" i="7"/>
  <c r="M43" i="7" s="1"/>
  <c r="O43" i="7" s="1"/>
  <c r="K59" i="7"/>
  <c r="M59" i="7" s="1"/>
  <c r="O59" i="7" s="1"/>
  <c r="P59" i="7" s="1"/>
  <c r="K6" i="6"/>
  <c r="M9" i="6"/>
  <c r="O9" i="6" s="1"/>
  <c r="P9" i="6" s="1"/>
  <c r="O18" i="6"/>
  <c r="R18" i="6" s="1"/>
  <c r="S18" i="6" s="1"/>
  <c r="D18" i="15" s="1"/>
  <c r="K20" i="6"/>
  <c r="M20" i="6" s="1"/>
  <c r="O20" i="6" s="1"/>
  <c r="K62" i="6"/>
  <c r="M62" i="6" s="1"/>
  <c r="O62" i="6" s="1"/>
  <c r="K52" i="5"/>
  <c r="K7" i="4"/>
  <c r="M7" i="4" s="1"/>
  <c r="O7" i="4" s="1"/>
  <c r="K53" i="4"/>
  <c r="M53" i="4" s="1"/>
  <c r="M57" i="4"/>
  <c r="O57" i="4" s="1"/>
  <c r="K24" i="3"/>
  <c r="K32" i="3"/>
  <c r="K51" i="7"/>
  <c r="M51" i="7" s="1"/>
  <c r="M57" i="6"/>
  <c r="O57" i="6" s="1"/>
  <c r="O66" i="6"/>
  <c r="K22" i="5"/>
  <c r="M22" i="5" s="1"/>
  <c r="O22" i="5" s="1"/>
  <c r="R22" i="5" s="1"/>
  <c r="S22" i="5" s="1"/>
  <c r="K11" i="4"/>
  <c r="K17" i="3"/>
  <c r="M17" i="3" s="1"/>
  <c r="K51" i="3"/>
  <c r="M51" i="3" s="1"/>
  <c r="O29" i="8"/>
  <c r="K69" i="8"/>
  <c r="K71" i="7"/>
  <c r="K40" i="6"/>
  <c r="M40" i="6" s="1"/>
  <c r="O40" i="6" s="1"/>
  <c r="P40" i="6" s="1"/>
  <c r="K16" i="5"/>
  <c r="K63" i="5"/>
  <c r="K19" i="4"/>
  <c r="K61" i="4"/>
  <c r="K63" i="3"/>
  <c r="K3" i="8"/>
  <c r="M3" i="8" s="1"/>
  <c r="O3" i="8" s="1"/>
  <c r="K8" i="8"/>
  <c r="M8" i="8" s="1"/>
  <c r="O8" i="8" s="1"/>
  <c r="K33" i="8"/>
  <c r="M33" i="8" s="1"/>
  <c r="K36" i="8"/>
  <c r="M36" i="8" s="1"/>
  <c r="K38" i="8"/>
  <c r="K45" i="8"/>
  <c r="M45" i="8" s="1"/>
  <c r="O45" i="8" s="1"/>
  <c r="K55" i="8"/>
  <c r="M55" i="8" s="1"/>
  <c r="O55" i="8" s="1"/>
  <c r="K64" i="8"/>
  <c r="K47" i="7"/>
  <c r="M47" i="7" s="1"/>
  <c r="O47" i="7" s="1"/>
  <c r="K63" i="7"/>
  <c r="K66" i="7"/>
  <c r="M66" i="7" s="1"/>
  <c r="O66" i="7" s="1"/>
  <c r="P66" i="7" s="1"/>
  <c r="K8" i="6"/>
  <c r="K10" i="6"/>
  <c r="M10" i="6" s="1"/>
  <c r="O10" i="6" s="1"/>
  <c r="R10" i="6" s="1"/>
  <c r="S10" i="6" s="1"/>
  <c r="D10" i="15" s="1"/>
  <c r="K23" i="6"/>
  <c r="K28" i="6"/>
  <c r="M28" i="6" s="1"/>
  <c r="O28" i="6" s="1"/>
  <c r="K37" i="6"/>
  <c r="M37" i="6" s="1"/>
  <c r="O37" i="6" s="1"/>
  <c r="K44" i="6"/>
  <c r="K64" i="6"/>
  <c r="K39" i="5"/>
  <c r="M39" i="5" s="1"/>
  <c r="O39" i="5" s="1"/>
  <c r="R39" i="5" s="1"/>
  <c r="S39" i="5" s="1"/>
  <c r="K23" i="4"/>
  <c r="K40" i="4"/>
  <c r="M40" i="4" s="1"/>
  <c r="O40" i="4" s="1"/>
  <c r="K42" i="3"/>
  <c r="M42" i="3" s="1"/>
  <c r="O42" i="3" s="1"/>
  <c r="K15" i="8"/>
  <c r="K55" i="7"/>
  <c r="M55" i="7" s="1"/>
  <c r="O55" i="7" s="1"/>
  <c r="K34" i="6"/>
  <c r="M34" i="6" s="1"/>
  <c r="O34" i="6" s="1"/>
  <c r="M67" i="6"/>
  <c r="O67" i="6" s="1"/>
  <c r="K32" i="5"/>
  <c r="M32" i="5" s="1"/>
  <c r="O32" i="5" s="1"/>
  <c r="K51" i="4"/>
  <c r="M51" i="4" s="1"/>
  <c r="O51" i="4" s="1"/>
  <c r="K55" i="4"/>
  <c r="M55" i="4" s="1"/>
  <c r="K65" i="4"/>
  <c r="K60" i="3"/>
  <c r="K12" i="2"/>
  <c r="M12" i="2" s="1"/>
  <c r="O12" i="2" s="1"/>
  <c r="K20" i="2"/>
  <c r="M20" i="2" s="1"/>
  <c r="O20" i="2" s="1"/>
  <c r="K28" i="2"/>
  <c r="K36" i="2"/>
  <c r="M36" i="2" s="1"/>
  <c r="O36" i="2" s="1"/>
  <c r="K44" i="2"/>
  <c r="M44" i="2" s="1"/>
  <c r="O44" i="2" s="1"/>
  <c r="K52" i="2"/>
  <c r="O45" i="6"/>
  <c r="K24" i="4"/>
  <c r="K31" i="4"/>
  <c r="K16" i="3"/>
  <c r="K35" i="3"/>
  <c r="M35" i="3" s="1"/>
  <c r="O35" i="3" s="1"/>
  <c r="M43" i="3"/>
  <c r="O43" i="3" s="1"/>
  <c r="K60" i="2"/>
  <c r="K59" i="6"/>
  <c r="M59" i="6" s="1"/>
  <c r="O59" i="6" s="1"/>
  <c r="K14" i="5"/>
  <c r="M14" i="5" s="1"/>
  <c r="O14" i="5" s="1"/>
  <c r="K20" i="5"/>
  <c r="M20" i="5" s="1"/>
  <c r="K45" i="5"/>
  <c r="K47" i="5"/>
  <c r="M47" i="5" s="1"/>
  <c r="O47" i="5" s="1"/>
  <c r="O5" i="4"/>
  <c r="K12" i="4"/>
  <c r="M12" i="4" s="1"/>
  <c r="O12" i="4" s="1"/>
  <c r="P12" i="4" s="1"/>
  <c r="K29" i="4"/>
  <c r="M29" i="4" s="1"/>
  <c r="O29" i="4" s="1"/>
  <c r="R29" i="4" s="1"/>
  <c r="S29" i="4" s="1"/>
  <c r="F28" i="14" s="1"/>
  <c r="O37" i="4"/>
  <c r="K44" i="4"/>
  <c r="O23" i="3"/>
  <c r="P23" i="3" s="1"/>
  <c r="K48" i="3"/>
  <c r="M48" i="3" s="1"/>
  <c r="O48" i="3" s="1"/>
  <c r="K56" i="3"/>
  <c r="M61" i="3"/>
  <c r="K64" i="3"/>
  <c r="M13" i="2"/>
  <c r="O13" i="2" s="1"/>
  <c r="P13" i="2" s="1"/>
  <c r="M29" i="2"/>
  <c r="O29" i="2" s="1"/>
  <c r="P29" i="2" s="1"/>
  <c r="M37" i="2"/>
  <c r="O37" i="2" s="1"/>
  <c r="R37" i="2" s="1"/>
  <c r="S37" i="2" s="1"/>
  <c r="M45" i="2"/>
  <c r="O45" i="2" s="1"/>
  <c r="P45" i="2" s="1"/>
  <c r="M53" i="2"/>
  <c r="O53" i="2" s="1"/>
  <c r="K36" i="6"/>
  <c r="M36" i="6" s="1"/>
  <c r="O36" i="6" s="1"/>
  <c r="K58" i="6"/>
  <c r="M58" i="6" s="1"/>
  <c r="O58" i="6" s="1"/>
  <c r="K61" i="6"/>
  <c r="K69" i="6"/>
  <c r="M69" i="6" s="1"/>
  <c r="O69" i="6" s="1"/>
  <c r="R69" i="6" s="1"/>
  <c r="S69" i="6" s="1"/>
  <c r="D69" i="15" s="1"/>
  <c r="K6" i="5"/>
  <c r="M6" i="5" s="1"/>
  <c r="O6" i="5" s="1"/>
  <c r="K8" i="5"/>
  <c r="M8" i="5" s="1"/>
  <c r="K12" i="5"/>
  <c r="M12" i="5" s="1"/>
  <c r="O12" i="5" s="1"/>
  <c r="K37" i="5"/>
  <c r="M37" i="5" s="1"/>
  <c r="O37" i="5" s="1"/>
  <c r="R37" i="5" s="1"/>
  <c r="S37" i="5" s="1"/>
  <c r="K9" i="4"/>
  <c r="K41" i="4"/>
  <c r="K11" i="3"/>
  <c r="K53" i="3"/>
  <c r="K61" i="3"/>
  <c r="K5" i="2"/>
  <c r="K13" i="2"/>
  <c r="K33" i="6"/>
  <c r="K39" i="6"/>
  <c r="M39" i="6" s="1"/>
  <c r="O39" i="6" s="1"/>
  <c r="P39" i="6" s="1"/>
  <c r="K4" i="5"/>
  <c r="M4" i="5" s="1"/>
  <c r="O4" i="5" s="1"/>
  <c r="R4" i="5" s="1"/>
  <c r="S4" i="5" s="1"/>
  <c r="K29" i="5"/>
  <c r="K68" i="5"/>
  <c r="O3" i="4"/>
  <c r="O13" i="4"/>
  <c r="P13" i="4" s="1"/>
  <c r="K20" i="4"/>
  <c r="M20" i="4" s="1"/>
  <c r="O20" i="4" s="1"/>
  <c r="R20" i="4" s="1"/>
  <c r="S20" i="4" s="1"/>
  <c r="F22" i="14" s="1"/>
  <c r="O45" i="4"/>
  <c r="K52" i="4"/>
  <c r="M52" i="4" s="1"/>
  <c r="O52" i="4" s="1"/>
  <c r="K40" i="3"/>
  <c r="M40" i="3" s="1"/>
  <c r="O40" i="3" s="1"/>
  <c r="K9" i="2"/>
  <c r="M9" i="2" s="1"/>
  <c r="K17" i="2"/>
  <c r="M17" i="2" s="1"/>
  <c r="K25" i="2"/>
  <c r="M25" i="2" s="1"/>
  <c r="K33" i="2"/>
  <c r="K41" i="2"/>
  <c r="M41" i="2" s="1"/>
  <c r="O41" i="2" s="1"/>
  <c r="K49" i="2"/>
  <c r="M49" i="2" s="1"/>
  <c r="O49" i="2" s="1"/>
  <c r="K57" i="2"/>
  <c r="M57" i="2" s="1"/>
  <c r="O57" i="2" s="1"/>
  <c r="K21" i="5"/>
  <c r="K60" i="5"/>
  <c r="M60" i="5" s="1"/>
  <c r="O60" i="5" s="1"/>
  <c r="K3" i="4"/>
  <c r="M3" i="4" s="1"/>
  <c r="K60" i="4"/>
  <c r="M60" i="4" s="1"/>
  <c r="K68" i="4"/>
  <c r="M68" i="4" s="1"/>
  <c r="O68" i="4" s="1"/>
  <c r="K4" i="3"/>
  <c r="K49" i="3"/>
  <c r="M49" i="3" s="1"/>
  <c r="O49" i="3" s="1"/>
  <c r="K57" i="3"/>
  <c r="M57" i="3" s="1"/>
  <c r="O57" i="3" s="1"/>
  <c r="P57" i="3" s="1"/>
  <c r="K36" i="5"/>
  <c r="M36" i="5" s="1"/>
  <c r="K61" i="5"/>
  <c r="K4" i="4"/>
  <c r="M4" i="4" s="1"/>
  <c r="O4" i="4" s="1"/>
  <c r="M33" i="4"/>
  <c r="O33" i="4" s="1"/>
  <c r="P33" i="4" s="1"/>
  <c r="K36" i="4"/>
  <c r="M13" i="3"/>
  <c r="O13" i="3" s="1"/>
  <c r="M27" i="3"/>
  <c r="O27" i="3" s="1"/>
  <c r="K64" i="2"/>
  <c r="M64" i="2" s="1"/>
  <c r="O64" i="2" s="1"/>
  <c r="R64" i="2" s="1"/>
  <c r="S64" i="2" s="1"/>
  <c r="K24" i="5"/>
  <c r="M24" i="5" s="1"/>
  <c r="O24" i="5" s="1"/>
  <c r="R24" i="5" s="1"/>
  <c r="S24" i="5" s="1"/>
  <c r="K28" i="5"/>
  <c r="K53" i="5"/>
  <c r="M53" i="5" s="1"/>
  <c r="O53" i="5" s="1"/>
  <c r="K33" i="4"/>
  <c r="K8" i="3"/>
  <c r="M8" i="3" s="1"/>
  <c r="O8" i="3" s="1"/>
  <c r="R8" i="3" s="1"/>
  <c r="S8" i="3" s="1"/>
  <c r="G8" i="14" s="1"/>
  <c r="K8" i="2"/>
  <c r="M8" i="2" s="1"/>
  <c r="O8" i="2" s="1"/>
  <c r="K16" i="2"/>
  <c r="M16" i="2" s="1"/>
  <c r="O16" i="2" s="1"/>
  <c r="K24" i="2"/>
  <c r="M24" i="2" s="1"/>
  <c r="O24" i="2" s="1"/>
  <c r="K32" i="2"/>
  <c r="M32" i="2" s="1"/>
  <c r="O32" i="2" s="1"/>
  <c r="K40" i="2"/>
  <c r="M40" i="2" s="1"/>
  <c r="O40" i="2" s="1"/>
  <c r="K48" i="2"/>
  <c r="K56" i="2"/>
  <c r="M56" i="2" s="1"/>
  <c r="O56" i="2" s="1"/>
  <c r="P56" i="2" s="1"/>
  <c r="M61" i="2"/>
  <c r="O61" i="2" s="1"/>
  <c r="R13" i="2"/>
  <c r="S13" i="2" s="1"/>
  <c r="H12" i="14" s="1"/>
  <c r="R53" i="2"/>
  <c r="S53" i="2" s="1"/>
  <c r="P53" i="2"/>
  <c r="O9" i="2"/>
  <c r="O17" i="2"/>
  <c r="O25" i="2"/>
  <c r="R45" i="2"/>
  <c r="S45" i="2" s="1"/>
  <c r="P11" i="2"/>
  <c r="R19" i="2"/>
  <c r="S19" i="2" s="1"/>
  <c r="P19" i="2"/>
  <c r="R27" i="2"/>
  <c r="S27" i="2" s="1"/>
  <c r="P27" i="2"/>
  <c r="R43" i="2"/>
  <c r="S43" i="2" s="1"/>
  <c r="P43" i="2"/>
  <c r="M60" i="2"/>
  <c r="O60" i="2" s="1"/>
  <c r="R18" i="2"/>
  <c r="S18" i="2" s="1"/>
  <c r="P18" i="2"/>
  <c r="R26" i="2"/>
  <c r="S26" i="2" s="1"/>
  <c r="P26" i="2"/>
  <c r="M28" i="2"/>
  <c r="O28" i="2" s="1"/>
  <c r="R50" i="2"/>
  <c r="S50" i="2" s="1"/>
  <c r="P50" i="2"/>
  <c r="M52" i="2"/>
  <c r="O52" i="2" s="1"/>
  <c r="P64" i="2"/>
  <c r="R56" i="2"/>
  <c r="S56" i="2" s="1"/>
  <c r="K6" i="2"/>
  <c r="M6" i="2" s="1"/>
  <c r="O6" i="2" s="1"/>
  <c r="K14" i="2"/>
  <c r="M14" i="2" s="1"/>
  <c r="O14" i="2" s="1"/>
  <c r="K22" i="2"/>
  <c r="K30" i="2"/>
  <c r="K38" i="2"/>
  <c r="M38" i="2" s="1"/>
  <c r="O38" i="2" s="1"/>
  <c r="K46" i="2"/>
  <c r="K54" i="2"/>
  <c r="K62" i="2"/>
  <c r="M62" i="2" s="1"/>
  <c r="O62" i="2" s="1"/>
  <c r="K7" i="2"/>
  <c r="M7" i="2" s="1"/>
  <c r="O7" i="2" s="1"/>
  <c r="K15" i="2"/>
  <c r="M15" i="2" s="1"/>
  <c r="O15" i="2" s="1"/>
  <c r="K23" i="2"/>
  <c r="M23" i="2" s="1"/>
  <c r="O23" i="2" s="1"/>
  <c r="K31" i="2"/>
  <c r="M31" i="2" s="1"/>
  <c r="O31" i="2" s="1"/>
  <c r="K39" i="2"/>
  <c r="M39" i="2" s="1"/>
  <c r="O39" i="2" s="1"/>
  <c r="K47" i="2"/>
  <c r="M47" i="2" s="1"/>
  <c r="O47" i="2" s="1"/>
  <c r="K55" i="2"/>
  <c r="K63" i="2"/>
  <c r="M63" i="2" s="1"/>
  <c r="O63" i="2" s="1"/>
  <c r="R40" i="3"/>
  <c r="S40" i="3" s="1"/>
  <c r="P40" i="3"/>
  <c r="M20" i="3"/>
  <c r="O20" i="3" s="1"/>
  <c r="R23" i="3"/>
  <c r="S23" i="3" s="1"/>
  <c r="O41" i="3"/>
  <c r="O55" i="3"/>
  <c r="M18" i="3"/>
  <c r="O18" i="3" s="1"/>
  <c r="O39" i="3"/>
  <c r="P52" i="3"/>
  <c r="R52" i="3"/>
  <c r="S52" i="3" s="1"/>
  <c r="O17" i="3"/>
  <c r="O25" i="3"/>
  <c r="O51" i="3"/>
  <c r="O59" i="3"/>
  <c r="O61" i="3"/>
  <c r="M11" i="3"/>
  <c r="O11" i="3" s="1"/>
  <c r="R42" i="3"/>
  <c r="S42" i="3" s="1"/>
  <c r="P42" i="3"/>
  <c r="K6" i="3"/>
  <c r="M6" i="3" s="1"/>
  <c r="O6" i="3" s="1"/>
  <c r="K14" i="3"/>
  <c r="M14" i="3" s="1"/>
  <c r="O14" i="3" s="1"/>
  <c r="K22" i="3"/>
  <c r="M22" i="3" s="1"/>
  <c r="O22" i="3" s="1"/>
  <c r="K30" i="3"/>
  <c r="M30" i="3" s="1"/>
  <c r="O30" i="3" s="1"/>
  <c r="K38" i="3"/>
  <c r="M38" i="3" s="1"/>
  <c r="O38" i="3" s="1"/>
  <c r="K46" i="3"/>
  <c r="M46" i="3" s="1"/>
  <c r="O46" i="3" s="1"/>
  <c r="K54" i="3"/>
  <c r="M54" i="3" s="1"/>
  <c r="O54" i="3" s="1"/>
  <c r="K62" i="3"/>
  <c r="K33" i="3"/>
  <c r="M33" i="3" s="1"/>
  <c r="O33" i="3" s="1"/>
  <c r="K36" i="3"/>
  <c r="M36" i="3" s="1"/>
  <c r="O36" i="3" s="1"/>
  <c r="K44" i="3"/>
  <c r="M44" i="3" s="1"/>
  <c r="O44" i="3" s="1"/>
  <c r="K7" i="3"/>
  <c r="M7" i="3" s="1"/>
  <c r="O7" i="3" s="1"/>
  <c r="K15" i="3"/>
  <c r="M15" i="3" s="1"/>
  <c r="O15" i="3" s="1"/>
  <c r="K31" i="3"/>
  <c r="K47" i="3"/>
  <c r="M47" i="3" s="1"/>
  <c r="O47" i="3" s="1"/>
  <c r="K10" i="3"/>
  <c r="M10" i="3" s="1"/>
  <c r="O10" i="3" s="1"/>
  <c r="K26" i="3"/>
  <c r="M26" i="3" s="1"/>
  <c r="O26" i="3" s="1"/>
  <c r="K50" i="3"/>
  <c r="M50" i="3" s="1"/>
  <c r="O50" i="3" s="1"/>
  <c r="K58" i="3"/>
  <c r="M58" i="3" s="1"/>
  <c r="O58" i="3" s="1"/>
  <c r="K21" i="3"/>
  <c r="M21" i="3" s="1"/>
  <c r="O21" i="3" s="1"/>
  <c r="K37" i="3"/>
  <c r="M37" i="3" s="1"/>
  <c r="O37" i="3" s="1"/>
  <c r="K3" i="3"/>
  <c r="M3" i="3" s="1"/>
  <c r="O3" i="3" s="1"/>
  <c r="M63" i="4"/>
  <c r="O63" i="4" s="1"/>
  <c r="M11" i="4"/>
  <c r="O11" i="4" s="1"/>
  <c r="R5" i="4"/>
  <c r="P5" i="4"/>
  <c r="R12" i="4"/>
  <c r="S12" i="4" s="1"/>
  <c r="F13" i="14" s="1"/>
  <c r="M19" i="4"/>
  <c r="O19" i="4" s="1"/>
  <c r="R37" i="4"/>
  <c r="S37" i="4" s="1"/>
  <c r="F38" i="14" s="1"/>
  <c r="P37" i="4"/>
  <c r="P8" i="4"/>
  <c r="R8" i="4"/>
  <c r="S8" i="4" s="1"/>
  <c r="F8" i="14" s="1"/>
  <c r="R13" i="4"/>
  <c r="S13" i="4" s="1"/>
  <c r="F14" i="14" s="1"/>
  <c r="M27" i="4"/>
  <c r="O27" i="4" s="1"/>
  <c r="R45" i="4"/>
  <c r="S45" i="4" s="1"/>
  <c r="P45" i="4"/>
  <c r="R54" i="4"/>
  <c r="S54" i="4" s="1"/>
  <c r="P54" i="4"/>
  <c r="O60" i="4"/>
  <c r="M64" i="4"/>
  <c r="O64" i="4" s="1"/>
  <c r="M43" i="4"/>
  <c r="O43" i="4" s="1"/>
  <c r="M35" i="4"/>
  <c r="O35" i="4" s="1"/>
  <c r="O53" i="4"/>
  <c r="O55" i="4"/>
  <c r="K10" i="4"/>
  <c r="M10" i="4" s="1"/>
  <c r="O10" i="4" s="1"/>
  <c r="K18" i="4"/>
  <c r="K26" i="4"/>
  <c r="K34" i="4"/>
  <c r="M34" i="4" s="1"/>
  <c r="O34" i="4" s="1"/>
  <c r="K42" i="4"/>
  <c r="M42" i="4" s="1"/>
  <c r="O42" i="4" s="1"/>
  <c r="K50" i="4"/>
  <c r="M50" i="4" s="1"/>
  <c r="O50" i="4" s="1"/>
  <c r="K58" i="4"/>
  <c r="K66" i="4"/>
  <c r="M66" i="4" s="1"/>
  <c r="O66" i="4" s="1"/>
  <c r="K59" i="4"/>
  <c r="M59" i="4" s="1"/>
  <c r="O59" i="4" s="1"/>
  <c r="K67" i="4"/>
  <c r="K6" i="4"/>
  <c r="K14" i="4"/>
  <c r="M14" i="4" s="1"/>
  <c r="O14" i="4" s="1"/>
  <c r="K22" i="4"/>
  <c r="K30" i="4"/>
  <c r="M30" i="4" s="1"/>
  <c r="O30" i="4" s="1"/>
  <c r="K38" i="4"/>
  <c r="M38" i="4" s="1"/>
  <c r="O38" i="4" s="1"/>
  <c r="K46" i="4"/>
  <c r="M46" i="4" s="1"/>
  <c r="O46" i="4" s="1"/>
  <c r="P3" i="4"/>
  <c r="R3" i="4"/>
  <c r="R46" i="5"/>
  <c r="S46" i="5" s="1"/>
  <c r="P46" i="5"/>
  <c r="O36" i="5"/>
  <c r="R38" i="5"/>
  <c r="S38" i="5" s="1"/>
  <c r="P38" i="5"/>
  <c r="M40" i="5"/>
  <c r="O40" i="5" s="1"/>
  <c r="O8" i="5"/>
  <c r="O20" i="5"/>
  <c r="R30" i="5"/>
  <c r="S30" i="5" s="1"/>
  <c r="P30" i="5"/>
  <c r="R14" i="5"/>
  <c r="S14" i="5" s="1"/>
  <c r="P14" i="5"/>
  <c r="R6" i="5"/>
  <c r="S6" i="5" s="1"/>
  <c r="P6" i="5"/>
  <c r="P39" i="5"/>
  <c r="R31" i="5"/>
  <c r="S31" i="5" s="1"/>
  <c r="P31" i="5"/>
  <c r="R62" i="5"/>
  <c r="S62" i="5" s="1"/>
  <c r="P62" i="5"/>
  <c r="R15" i="5"/>
  <c r="S15" i="5" s="1"/>
  <c r="P15" i="5"/>
  <c r="M56" i="5"/>
  <c r="O56" i="5" s="1"/>
  <c r="K10" i="5"/>
  <c r="M10" i="5" s="1"/>
  <c r="O10" i="5" s="1"/>
  <c r="K18" i="5"/>
  <c r="K26" i="5"/>
  <c r="M26" i="5" s="1"/>
  <c r="O26" i="5" s="1"/>
  <c r="K34" i="5"/>
  <c r="M34" i="5" s="1"/>
  <c r="O34" i="5" s="1"/>
  <c r="K42" i="5"/>
  <c r="M42" i="5" s="1"/>
  <c r="O42" i="5" s="1"/>
  <c r="K50" i="5"/>
  <c r="M50" i="5" s="1"/>
  <c r="O50" i="5" s="1"/>
  <c r="K58" i="5"/>
  <c r="M58" i="5" s="1"/>
  <c r="O58" i="5" s="1"/>
  <c r="K66" i="5"/>
  <c r="M66" i="5" s="1"/>
  <c r="O66" i="5" s="1"/>
  <c r="K11" i="5"/>
  <c r="M11" i="5" s="1"/>
  <c r="O11" i="5" s="1"/>
  <c r="K19" i="5"/>
  <c r="M19" i="5" s="1"/>
  <c r="O19" i="5" s="1"/>
  <c r="K27" i="5"/>
  <c r="M27" i="5" s="1"/>
  <c r="O27" i="5" s="1"/>
  <c r="K35" i="5"/>
  <c r="M35" i="5" s="1"/>
  <c r="O35" i="5" s="1"/>
  <c r="K43" i="5"/>
  <c r="M43" i="5" s="1"/>
  <c r="O43" i="5" s="1"/>
  <c r="K51" i="5"/>
  <c r="K59" i="5"/>
  <c r="M59" i="5" s="1"/>
  <c r="O59" i="5" s="1"/>
  <c r="K67" i="5"/>
  <c r="M67" i="5" s="1"/>
  <c r="O67" i="5" s="1"/>
  <c r="K9" i="5"/>
  <c r="M9" i="5" s="1"/>
  <c r="O9" i="5" s="1"/>
  <c r="K17" i="5"/>
  <c r="K25" i="5"/>
  <c r="M25" i="5" s="1"/>
  <c r="O25" i="5" s="1"/>
  <c r="K33" i="5"/>
  <c r="M33" i="5" s="1"/>
  <c r="O33" i="5" s="1"/>
  <c r="K41" i="5"/>
  <c r="M41" i="5" s="1"/>
  <c r="O41" i="5" s="1"/>
  <c r="K49" i="5"/>
  <c r="M49" i="5" s="1"/>
  <c r="O49" i="5" s="1"/>
  <c r="K57" i="5"/>
  <c r="M57" i="5" s="1"/>
  <c r="O57" i="5" s="1"/>
  <c r="K65" i="5"/>
  <c r="M65" i="5" s="1"/>
  <c r="O65" i="5" s="1"/>
  <c r="K3" i="5"/>
  <c r="M3" i="5" s="1"/>
  <c r="O3" i="5" s="1"/>
  <c r="R41" i="6"/>
  <c r="S41" i="6" s="1"/>
  <c r="D41" i="15" s="1"/>
  <c r="P41" i="6"/>
  <c r="P55" i="6"/>
  <c r="R65" i="6"/>
  <c r="S65" i="6" s="1"/>
  <c r="D65" i="15" s="1"/>
  <c r="P65" i="6"/>
  <c r="R9" i="6"/>
  <c r="S9" i="6" s="1"/>
  <c r="D9" i="15" s="1"/>
  <c r="P35" i="6"/>
  <c r="R35" i="6"/>
  <c r="S35" i="6" s="1"/>
  <c r="D35" i="15" s="1"/>
  <c r="R14" i="6"/>
  <c r="S14" i="6" s="1"/>
  <c r="D14" i="15" s="1"/>
  <c r="P14" i="6"/>
  <c r="R57" i="6"/>
  <c r="S57" i="6" s="1"/>
  <c r="D57" i="15" s="1"/>
  <c r="P57" i="6"/>
  <c r="R60" i="6"/>
  <c r="S60" i="6" s="1"/>
  <c r="D60" i="15" s="1"/>
  <c r="P60" i="6"/>
  <c r="R40" i="6"/>
  <c r="S40" i="6" s="1"/>
  <c r="D40" i="15" s="1"/>
  <c r="P46" i="6"/>
  <c r="R46" i="6"/>
  <c r="S46" i="6" s="1"/>
  <c r="D46" i="15" s="1"/>
  <c r="P59" i="6"/>
  <c r="R59" i="6"/>
  <c r="S59" i="6" s="1"/>
  <c r="D59" i="15" s="1"/>
  <c r="R13" i="6"/>
  <c r="S13" i="6" s="1"/>
  <c r="D13" i="15" s="1"/>
  <c r="P13" i="6"/>
  <c r="R15" i="6"/>
  <c r="S15" i="6" s="1"/>
  <c r="D15" i="15" s="1"/>
  <c r="P15" i="6"/>
  <c r="R20" i="6"/>
  <c r="S20" i="6" s="1"/>
  <c r="D20" i="15" s="1"/>
  <c r="P20" i="6"/>
  <c r="R31" i="6"/>
  <c r="S31" i="6" s="1"/>
  <c r="D31" i="15" s="1"/>
  <c r="P31" i="6"/>
  <c r="P67" i="6"/>
  <c r="R67" i="6"/>
  <c r="S67" i="6" s="1"/>
  <c r="D67" i="15" s="1"/>
  <c r="P69" i="6"/>
  <c r="R28" i="6"/>
  <c r="S28" i="6" s="1"/>
  <c r="D28" i="15" s="1"/>
  <c r="P28" i="6"/>
  <c r="R39" i="6"/>
  <c r="S39" i="6" s="1"/>
  <c r="D39" i="15" s="1"/>
  <c r="R63" i="6"/>
  <c r="S63" i="6" s="1"/>
  <c r="D63" i="15" s="1"/>
  <c r="P63" i="6"/>
  <c r="R36" i="6"/>
  <c r="S36" i="6" s="1"/>
  <c r="D36" i="15" s="1"/>
  <c r="P36" i="6"/>
  <c r="P10" i="6"/>
  <c r="P18" i="6"/>
  <c r="P4" i="6"/>
  <c r="R4" i="6"/>
  <c r="S4" i="6" s="1"/>
  <c r="D4" i="15" s="1"/>
  <c r="K3" i="6"/>
  <c r="M3" i="6" s="1"/>
  <c r="O3" i="6" s="1"/>
  <c r="K13" i="7"/>
  <c r="M13" i="7" s="1"/>
  <c r="O13" i="7" s="1"/>
  <c r="K48" i="7"/>
  <c r="M48" i="7" s="1"/>
  <c r="O48" i="7" s="1"/>
  <c r="R66" i="7"/>
  <c r="S66" i="7" s="1"/>
  <c r="R18" i="7"/>
  <c r="S18" i="7" s="1"/>
  <c r="P18" i="7"/>
  <c r="O23" i="7"/>
  <c r="K8" i="7"/>
  <c r="M8" i="7" s="1"/>
  <c r="O8" i="7" s="1"/>
  <c r="K45" i="7"/>
  <c r="M45" i="7" s="1"/>
  <c r="O45" i="7" s="1"/>
  <c r="K64" i="7"/>
  <c r="K16" i="7"/>
  <c r="M16" i="7" s="1"/>
  <c r="O16" i="7" s="1"/>
  <c r="P38" i="7"/>
  <c r="K37" i="7"/>
  <c r="M37" i="7" s="1"/>
  <c r="O37" i="7" s="1"/>
  <c r="O51" i="7"/>
  <c r="R59" i="7"/>
  <c r="S59" i="7" s="1"/>
  <c r="K61" i="7"/>
  <c r="M61" i="7" s="1"/>
  <c r="O61" i="7" s="1"/>
  <c r="K32" i="7"/>
  <c r="K56" i="7"/>
  <c r="K69" i="7"/>
  <c r="R55" i="7"/>
  <c r="S55" i="7" s="1"/>
  <c r="P55" i="7"/>
  <c r="K40" i="7"/>
  <c r="K24" i="7"/>
  <c r="K29" i="7"/>
  <c r="M29" i="7" s="1"/>
  <c r="O29" i="7" s="1"/>
  <c r="M34" i="7"/>
  <c r="O34" i="7" s="1"/>
  <c r="M58" i="7"/>
  <c r="O58" i="7" s="1"/>
  <c r="K11" i="7"/>
  <c r="M11" i="7" s="1"/>
  <c r="O11" i="7" s="1"/>
  <c r="K9" i="7"/>
  <c r="K17" i="7"/>
  <c r="M17" i="7" s="1"/>
  <c r="O17" i="7" s="1"/>
  <c r="K25" i="7"/>
  <c r="M25" i="7" s="1"/>
  <c r="O25" i="7" s="1"/>
  <c r="K33" i="7"/>
  <c r="M33" i="7" s="1"/>
  <c r="O33" i="7" s="1"/>
  <c r="K41" i="7"/>
  <c r="M41" i="7" s="1"/>
  <c r="O41" i="7" s="1"/>
  <c r="K49" i="7"/>
  <c r="M49" i="7" s="1"/>
  <c r="O49" i="7" s="1"/>
  <c r="K57" i="7"/>
  <c r="M57" i="7" s="1"/>
  <c r="O57" i="7" s="1"/>
  <c r="K65" i="7"/>
  <c r="M65" i="7" s="1"/>
  <c r="O65" i="7" s="1"/>
  <c r="K12" i="7"/>
  <c r="M12" i="7" s="1"/>
  <c r="O12" i="7" s="1"/>
  <c r="K20" i="7"/>
  <c r="M20" i="7" s="1"/>
  <c r="O20" i="7" s="1"/>
  <c r="K28" i="7"/>
  <c r="K36" i="7"/>
  <c r="M36" i="7" s="1"/>
  <c r="O36" i="7" s="1"/>
  <c r="K44" i="7"/>
  <c r="K52" i="7"/>
  <c r="M52" i="7" s="1"/>
  <c r="O52" i="7" s="1"/>
  <c r="K60" i="7"/>
  <c r="M60" i="7" s="1"/>
  <c r="O60" i="7" s="1"/>
  <c r="K68" i="7"/>
  <c r="R6" i="8"/>
  <c r="S6" i="8" s="1"/>
  <c r="F6" i="15" s="1"/>
  <c r="P6" i="8"/>
  <c r="K10" i="8"/>
  <c r="O21" i="8"/>
  <c r="K26" i="8"/>
  <c r="O33" i="8"/>
  <c r="O36" i="8"/>
  <c r="K7" i="8"/>
  <c r="M7" i="8" s="1"/>
  <c r="O7" i="8" s="1"/>
  <c r="K18" i="8"/>
  <c r="R54" i="8"/>
  <c r="S54" i="8" s="1"/>
  <c r="R62" i="8"/>
  <c r="S62" i="8" s="1"/>
  <c r="P62" i="8"/>
  <c r="K42" i="8"/>
  <c r="S55" i="8"/>
  <c r="P55" i="8"/>
  <c r="K20" i="8"/>
  <c r="M20" i="8" s="1"/>
  <c r="O20" i="8" s="1"/>
  <c r="M28" i="8"/>
  <c r="O28" i="8" s="1"/>
  <c r="O31" i="8"/>
  <c r="M32" i="8"/>
  <c r="O32" i="8" s="1"/>
  <c r="M44" i="8"/>
  <c r="O44" i="8" s="1"/>
  <c r="R48" i="8"/>
  <c r="S48" i="8" s="1"/>
  <c r="M52" i="8"/>
  <c r="M60" i="8"/>
  <c r="R70" i="8"/>
  <c r="S70" i="8" s="1"/>
  <c r="P70" i="8"/>
  <c r="O73" i="8"/>
  <c r="K50" i="8"/>
  <c r="O41" i="8"/>
  <c r="O49" i="8"/>
  <c r="O60" i="8"/>
  <c r="K58" i="8"/>
  <c r="M12" i="8"/>
  <c r="O12" i="8" s="1"/>
  <c r="M16" i="8"/>
  <c r="O16" i="8" s="1"/>
  <c r="K31" i="8"/>
  <c r="M31" i="8" s="1"/>
  <c r="K71" i="8"/>
  <c r="O52" i="8"/>
  <c r="K34" i="8"/>
  <c r="M34" i="8" s="1"/>
  <c r="O34" i="8" s="1"/>
  <c r="K66" i="8"/>
  <c r="K11" i="8"/>
  <c r="M11" i="8" s="1"/>
  <c r="O11" i="8" s="1"/>
  <c r="K19" i="8"/>
  <c r="M19" i="8" s="1"/>
  <c r="O19" i="8" s="1"/>
  <c r="K27" i="8"/>
  <c r="M27" i="8" s="1"/>
  <c r="O27" i="8" s="1"/>
  <c r="K35" i="8"/>
  <c r="M35" i="8" s="1"/>
  <c r="O35" i="8" s="1"/>
  <c r="K43" i="8"/>
  <c r="M43" i="8" s="1"/>
  <c r="O43" i="8" s="1"/>
  <c r="K51" i="8"/>
  <c r="M51" i="8" s="1"/>
  <c r="O51" i="8" s="1"/>
  <c r="K59" i="8"/>
  <c r="M59" i="8" s="1"/>
  <c r="O59" i="8" s="1"/>
  <c r="K67" i="8"/>
  <c r="M67" i="8" s="1"/>
  <c r="O67" i="8" s="1"/>
  <c r="R3" i="8"/>
  <c r="P3" i="8"/>
  <c r="M4" i="8"/>
  <c r="O4" i="8" s="1"/>
  <c r="P10" i="9"/>
  <c r="R22" i="9"/>
  <c r="S22" i="9" s="1"/>
  <c r="P22" i="9"/>
  <c r="R26" i="9"/>
  <c r="S26" i="9" s="1"/>
  <c r="P26" i="9"/>
  <c r="R30" i="9"/>
  <c r="S30" i="9" s="1"/>
  <c r="P30" i="9"/>
  <c r="R46" i="9"/>
  <c r="S46" i="9" s="1"/>
  <c r="P46" i="9"/>
  <c r="R50" i="9"/>
  <c r="S50" i="9" s="1"/>
  <c r="P50" i="9"/>
  <c r="R54" i="9"/>
  <c r="S54" i="9" s="1"/>
  <c r="P54" i="9"/>
  <c r="R58" i="9"/>
  <c r="S58" i="9" s="1"/>
  <c r="P58" i="9"/>
  <c r="R62" i="9"/>
  <c r="S62" i="9" s="1"/>
  <c r="P62" i="9"/>
  <c r="R18" i="9"/>
  <c r="S18" i="9" s="1"/>
  <c r="P18" i="9"/>
  <c r="R11" i="9"/>
  <c r="S11" i="9" s="1"/>
  <c r="G11" i="15" s="1"/>
  <c r="P11" i="9"/>
  <c r="P19" i="9"/>
  <c r="R27" i="9"/>
  <c r="S27" i="9" s="1"/>
  <c r="P27" i="9"/>
  <c r="R35" i="9"/>
  <c r="S35" i="9" s="1"/>
  <c r="P35" i="9"/>
  <c r="R43" i="9"/>
  <c r="S43" i="9" s="1"/>
  <c r="P43" i="9"/>
  <c r="R47" i="9"/>
  <c r="S47" i="9" s="1"/>
  <c r="P47" i="9"/>
  <c r="R55" i="9"/>
  <c r="S55" i="9" s="1"/>
  <c r="P55" i="9"/>
  <c r="P59" i="9"/>
  <c r="R14" i="9"/>
  <c r="S14" i="9" s="1"/>
  <c r="P14" i="9"/>
  <c r="R15" i="9"/>
  <c r="S15" i="9" s="1"/>
  <c r="R39" i="9"/>
  <c r="S39" i="9" s="1"/>
  <c r="P39" i="9"/>
  <c r="R67" i="9"/>
  <c r="S67" i="9" s="1"/>
  <c r="P67" i="9"/>
  <c r="R16" i="9"/>
  <c r="S16" i="9" s="1"/>
  <c r="P16" i="9"/>
  <c r="R24" i="9"/>
  <c r="S24" i="9" s="1"/>
  <c r="P24" i="9"/>
  <c r="R32" i="9"/>
  <c r="S32" i="9" s="1"/>
  <c r="P32" i="9"/>
  <c r="R36" i="9"/>
  <c r="S36" i="9" s="1"/>
  <c r="P36" i="9"/>
  <c r="R44" i="9"/>
  <c r="S44" i="9" s="1"/>
  <c r="P44" i="9"/>
  <c r="R68" i="9"/>
  <c r="S68" i="9" s="1"/>
  <c r="R72" i="9"/>
  <c r="S72" i="9" s="1"/>
  <c r="P72" i="9"/>
  <c r="R60" i="9"/>
  <c r="S60" i="9" s="1"/>
  <c r="P60" i="9"/>
  <c r="R13" i="9"/>
  <c r="S13" i="9" s="1"/>
  <c r="P13" i="9"/>
  <c r="R21" i="9"/>
  <c r="S21" i="9" s="1"/>
  <c r="P21" i="9"/>
  <c r="R29" i="9"/>
  <c r="S29" i="9" s="1"/>
  <c r="P29" i="9"/>
  <c r="R45" i="9"/>
  <c r="S45" i="9" s="1"/>
  <c r="P45" i="9"/>
  <c r="R49" i="9"/>
  <c r="S49" i="9" s="1"/>
  <c r="P49" i="9"/>
  <c r="R53" i="9"/>
  <c r="S53" i="9" s="1"/>
  <c r="P53" i="9"/>
  <c r="R61" i="9"/>
  <c r="S61" i="9" s="1"/>
  <c r="P61" i="9"/>
  <c r="R73" i="9"/>
  <c r="S73" i="9" s="1"/>
  <c r="P73" i="9"/>
  <c r="R25" i="9"/>
  <c r="S25" i="9" s="1"/>
  <c r="P25" i="9"/>
  <c r="R33" i="9"/>
  <c r="S33" i="9" s="1"/>
  <c r="R57" i="9"/>
  <c r="S57" i="9" s="1"/>
  <c r="P57" i="9"/>
  <c r="R4" i="9" l="1"/>
  <c r="S4" i="9" s="1"/>
  <c r="G4" i="15" s="1"/>
  <c r="P37" i="2"/>
  <c r="P28" i="3"/>
  <c r="R28" i="3"/>
  <c r="S28" i="3" s="1"/>
  <c r="P8" i="3"/>
  <c r="R57" i="3"/>
  <c r="S57" i="3" s="1"/>
  <c r="K8" i="14"/>
  <c r="P29" i="4"/>
  <c r="R33" i="4"/>
  <c r="S33" i="4" s="1"/>
  <c r="F33" i="14" s="1"/>
  <c r="P20" i="4"/>
  <c r="P32" i="5"/>
  <c r="R32" i="5"/>
  <c r="S32" i="5" s="1"/>
  <c r="P4" i="5"/>
  <c r="R43" i="6"/>
  <c r="S43" i="6" s="1"/>
  <c r="D43" i="15" s="1"/>
  <c r="P43" i="7"/>
  <c r="R43" i="7"/>
  <c r="S43" i="7" s="1"/>
  <c r="R47" i="7"/>
  <c r="S47" i="7" s="1"/>
  <c r="P47" i="7"/>
  <c r="R66" i="9"/>
  <c r="S66" i="9" s="1"/>
  <c r="P48" i="9"/>
  <c r="P34" i="9"/>
  <c r="P65" i="9"/>
  <c r="P64" i="9"/>
  <c r="P6" i="9"/>
  <c r="P28" i="9"/>
  <c r="P56" i="9"/>
  <c r="P51" i="9"/>
  <c r="P63" i="9"/>
  <c r="P42" i="9"/>
  <c r="P70" i="9"/>
  <c r="P38" i="9"/>
  <c r="R49" i="3"/>
  <c r="S49" i="3" s="1"/>
  <c r="P49" i="3"/>
  <c r="R5" i="8"/>
  <c r="S5" i="8" s="1"/>
  <c r="F5" i="15" s="1"/>
  <c r="P5" i="8"/>
  <c r="R51" i="2"/>
  <c r="S51" i="2" s="1"/>
  <c r="P51" i="2"/>
  <c r="R42" i="2"/>
  <c r="S42" i="2" s="1"/>
  <c r="P42" i="2"/>
  <c r="R31" i="7"/>
  <c r="S31" i="7" s="1"/>
  <c r="P31" i="7"/>
  <c r="R59" i="2"/>
  <c r="S59" i="2" s="1"/>
  <c r="P59" i="2"/>
  <c r="M44" i="7"/>
  <c r="O44" i="7" s="1"/>
  <c r="R44" i="7" s="1"/>
  <c r="S44" i="7" s="1"/>
  <c r="M61" i="5"/>
  <c r="O61" i="5" s="1"/>
  <c r="P61" i="5" s="1"/>
  <c r="R29" i="3"/>
  <c r="S29" i="3" s="1"/>
  <c r="P29" i="3"/>
  <c r="P37" i="6"/>
  <c r="R37" i="6"/>
  <c r="S37" i="6" s="1"/>
  <c r="D37" i="15" s="1"/>
  <c r="P62" i="6"/>
  <c r="R62" i="6"/>
  <c r="S62" i="6" s="1"/>
  <c r="D62" i="15" s="1"/>
  <c r="R10" i="2"/>
  <c r="S10" i="2" s="1"/>
  <c r="H10" i="14" s="1"/>
  <c r="P10" i="2"/>
  <c r="P29" i="6"/>
  <c r="R29" i="6"/>
  <c r="S29" i="6" s="1"/>
  <c r="D29" i="15" s="1"/>
  <c r="P37" i="9"/>
  <c r="R7" i="9"/>
  <c r="S7" i="9" s="1"/>
  <c r="G7" i="15" s="1"/>
  <c r="P8" i="8"/>
  <c r="R8" i="8"/>
  <c r="S8" i="8" s="1"/>
  <c r="F8" i="15" s="1"/>
  <c r="R29" i="8"/>
  <c r="S29" i="8" s="1"/>
  <c r="P29" i="8"/>
  <c r="M49" i="6"/>
  <c r="O49" i="6" s="1"/>
  <c r="P22" i="6"/>
  <c r="R22" i="6"/>
  <c r="S22" i="6" s="1"/>
  <c r="D22" i="15" s="1"/>
  <c r="R68" i="6"/>
  <c r="S68" i="6" s="1"/>
  <c r="D68" i="15" s="1"/>
  <c r="P68" i="6"/>
  <c r="M4" i="7"/>
  <c r="O4" i="7" s="1"/>
  <c r="M25" i="6"/>
  <c r="O25" i="6" s="1"/>
  <c r="P53" i="6"/>
  <c r="R53" i="6"/>
  <c r="S53" i="6" s="1"/>
  <c r="D53" i="15" s="1"/>
  <c r="M19" i="3"/>
  <c r="O19" i="3" s="1"/>
  <c r="P21" i="6"/>
  <c r="R21" i="6"/>
  <c r="S21" i="6" s="1"/>
  <c r="D21" i="15" s="1"/>
  <c r="P5" i="9"/>
  <c r="P24" i="5"/>
  <c r="M26" i="8"/>
  <c r="O26" i="8" s="1"/>
  <c r="R26" i="8" s="1"/>
  <c r="S26" i="8" s="1"/>
  <c r="R24" i="6"/>
  <c r="S24" i="6" s="1"/>
  <c r="D24" i="15" s="1"/>
  <c r="P16" i="4"/>
  <c r="R60" i="5"/>
  <c r="S60" i="5" s="1"/>
  <c r="P60" i="5"/>
  <c r="R47" i="5"/>
  <c r="S47" i="5" s="1"/>
  <c r="P47" i="5"/>
  <c r="R34" i="6"/>
  <c r="S34" i="6" s="1"/>
  <c r="D34" i="15" s="1"/>
  <c r="P34" i="6"/>
  <c r="P54" i="7"/>
  <c r="R54" i="7"/>
  <c r="S54" i="7" s="1"/>
  <c r="P11" i="6"/>
  <c r="R11" i="6"/>
  <c r="S11" i="6" s="1"/>
  <c r="D11" i="15" s="1"/>
  <c r="M22" i="4"/>
  <c r="O22" i="4" s="1"/>
  <c r="R29" i="2"/>
  <c r="S29" i="2" s="1"/>
  <c r="M66" i="8"/>
  <c r="O66" i="8" s="1"/>
  <c r="R66" i="8" s="1"/>
  <c r="S66" i="8" s="1"/>
  <c r="M58" i="8"/>
  <c r="O58" i="8" s="1"/>
  <c r="P58" i="8" s="1"/>
  <c r="P16" i="6"/>
  <c r="P12" i="6"/>
  <c r="P37" i="5"/>
  <c r="R7" i="4"/>
  <c r="S7" i="4" s="1"/>
  <c r="F7" i="14" s="1"/>
  <c r="P7" i="4"/>
  <c r="R26" i="6"/>
  <c r="S26" i="6" s="1"/>
  <c r="D26" i="15" s="1"/>
  <c r="P26" i="6"/>
  <c r="R3" i="9"/>
  <c r="P3" i="9"/>
  <c r="P69" i="9"/>
  <c r="P52" i="9"/>
  <c r="P23" i="9"/>
  <c r="M68" i="7"/>
  <c r="O68" i="7" s="1"/>
  <c r="R5" i="7"/>
  <c r="P22" i="5"/>
  <c r="R39" i="4"/>
  <c r="S39" i="4" s="1"/>
  <c r="F37" i="14" s="1"/>
  <c r="M33" i="2"/>
  <c r="O33" i="2" s="1"/>
  <c r="R33" i="2" s="1"/>
  <c r="S33" i="2" s="1"/>
  <c r="M15" i="8"/>
  <c r="O15" i="8" s="1"/>
  <c r="P40" i="4"/>
  <c r="R40" i="4"/>
  <c r="S40" i="4" s="1"/>
  <c r="F39" i="14" s="1"/>
  <c r="P30" i="6"/>
  <c r="R30" i="6"/>
  <c r="S30" i="6" s="1"/>
  <c r="D30" i="15" s="1"/>
  <c r="R14" i="7"/>
  <c r="S14" i="7" s="1"/>
  <c r="P14" i="7"/>
  <c r="P53" i="8"/>
  <c r="R53" i="8"/>
  <c r="S53" i="8" s="1"/>
  <c r="P45" i="6"/>
  <c r="R45" i="6"/>
  <c r="S45" i="6" s="1"/>
  <c r="D45" i="15" s="1"/>
  <c r="P61" i="8"/>
  <c r="R61" i="8"/>
  <c r="S61" i="8" s="1"/>
  <c r="M28" i="7"/>
  <c r="O28" i="7" s="1"/>
  <c r="M10" i="8"/>
  <c r="O10" i="8" s="1"/>
  <c r="P10" i="8" s="1"/>
  <c r="P21" i="7"/>
  <c r="R61" i="2"/>
  <c r="S61" i="2" s="1"/>
  <c r="P61" i="2"/>
  <c r="R4" i="4"/>
  <c r="S4" i="4" s="1"/>
  <c r="F4" i="14" s="1"/>
  <c r="P4" i="4"/>
  <c r="R57" i="4"/>
  <c r="S57" i="4" s="1"/>
  <c r="P57" i="4"/>
  <c r="R52" i="4"/>
  <c r="S52" i="4" s="1"/>
  <c r="P52" i="4"/>
  <c r="M25" i="4"/>
  <c r="O25" i="4" s="1"/>
  <c r="M30" i="2"/>
  <c r="O30" i="2" s="1"/>
  <c r="M56" i="3"/>
  <c r="O56" i="3" s="1"/>
  <c r="M45" i="5"/>
  <c r="O45" i="5" s="1"/>
  <c r="M31" i="4"/>
  <c r="O31" i="4" s="1"/>
  <c r="M67" i="7"/>
  <c r="O67" i="7" s="1"/>
  <c r="M13" i="5"/>
  <c r="O13" i="5" s="1"/>
  <c r="M35" i="7"/>
  <c r="O35" i="7" s="1"/>
  <c r="R22" i="7"/>
  <c r="S22" i="7" s="1"/>
  <c r="P22" i="7"/>
  <c r="M30" i="7"/>
  <c r="O30" i="7" s="1"/>
  <c r="M4" i="2"/>
  <c r="O4" i="2" s="1"/>
  <c r="M50" i="6"/>
  <c r="O50" i="6" s="1"/>
  <c r="M48" i="6"/>
  <c r="O48" i="6" s="1"/>
  <c r="M9" i="7"/>
  <c r="O9" i="7" s="1"/>
  <c r="R9" i="7" s="1"/>
  <c r="S9" i="7" s="1"/>
  <c r="E9" i="15" s="1"/>
  <c r="M40" i="7"/>
  <c r="O40" i="7" s="1"/>
  <c r="R40" i="7" s="1"/>
  <c r="S40" i="7" s="1"/>
  <c r="M17" i="5"/>
  <c r="O17" i="5" s="1"/>
  <c r="M18" i="5"/>
  <c r="O18" i="5" s="1"/>
  <c r="P18" i="5" s="1"/>
  <c r="M58" i="4"/>
  <c r="O58" i="4" s="1"/>
  <c r="M22" i="2"/>
  <c r="O22" i="2" s="1"/>
  <c r="M17" i="4"/>
  <c r="O17" i="4" s="1"/>
  <c r="M29" i="5"/>
  <c r="O29" i="5" s="1"/>
  <c r="M53" i="3"/>
  <c r="O53" i="3" s="1"/>
  <c r="P53" i="3" s="1"/>
  <c r="M24" i="4"/>
  <c r="O24" i="4" s="1"/>
  <c r="M23" i="4"/>
  <c r="O23" i="4" s="1"/>
  <c r="M44" i="6"/>
  <c r="O44" i="6" s="1"/>
  <c r="M63" i="3"/>
  <c r="O63" i="3" s="1"/>
  <c r="M63" i="5"/>
  <c r="O63" i="5" s="1"/>
  <c r="M32" i="3"/>
  <c r="O32" i="3" s="1"/>
  <c r="M52" i="5"/>
  <c r="O52" i="5" s="1"/>
  <c r="M6" i="6"/>
  <c r="O6" i="6" s="1"/>
  <c r="M3" i="7"/>
  <c r="O3" i="7" s="1"/>
  <c r="P3" i="7" s="1"/>
  <c r="M44" i="5"/>
  <c r="O44" i="5" s="1"/>
  <c r="M24" i="8"/>
  <c r="O24" i="8" s="1"/>
  <c r="M13" i="8"/>
  <c r="O13" i="8" s="1"/>
  <c r="M34" i="2"/>
  <c r="O34" i="2" s="1"/>
  <c r="M68" i="8"/>
  <c r="O68" i="8" s="1"/>
  <c r="M46" i="8"/>
  <c r="O46" i="8" s="1"/>
  <c r="M10" i="7"/>
  <c r="O10" i="7" s="1"/>
  <c r="M9" i="8"/>
  <c r="O9" i="8" s="1"/>
  <c r="M30" i="8"/>
  <c r="O30" i="8" s="1"/>
  <c r="M39" i="7"/>
  <c r="O39" i="7" s="1"/>
  <c r="R39" i="7" s="1"/>
  <c r="S39" i="7" s="1"/>
  <c r="M23" i="8"/>
  <c r="O23" i="8" s="1"/>
  <c r="M50" i="7"/>
  <c r="O50" i="7" s="1"/>
  <c r="M72" i="8"/>
  <c r="O72" i="8" s="1"/>
  <c r="M17" i="6"/>
  <c r="O17" i="6" s="1"/>
  <c r="M71" i="6"/>
  <c r="O71" i="6" s="1"/>
  <c r="M23" i="5"/>
  <c r="O23" i="5" s="1"/>
  <c r="M15" i="4"/>
  <c r="O15" i="4" s="1"/>
  <c r="M51" i="6"/>
  <c r="O51" i="6" s="1"/>
  <c r="M5" i="3"/>
  <c r="O5" i="3" s="1"/>
  <c r="M40" i="9"/>
  <c r="O40" i="9" s="1"/>
  <c r="M8" i="9"/>
  <c r="O8" i="9" s="1"/>
  <c r="M62" i="4"/>
  <c r="O62" i="4" s="1"/>
  <c r="M54" i="6"/>
  <c r="O54" i="6" s="1"/>
  <c r="M21" i="5"/>
  <c r="O21" i="5" s="1"/>
  <c r="P21" i="5" s="1"/>
  <c r="M61" i="6"/>
  <c r="O61" i="6" s="1"/>
  <c r="M21" i="2"/>
  <c r="O21" i="2" s="1"/>
  <c r="M9" i="4"/>
  <c r="O9" i="4" s="1"/>
  <c r="P19" i="7"/>
  <c r="R19" i="7"/>
  <c r="S19" i="7" s="1"/>
  <c r="M38" i="8"/>
  <c r="O38" i="8" s="1"/>
  <c r="P66" i="6"/>
  <c r="R66" i="6"/>
  <c r="S66" i="6" s="1"/>
  <c r="D66" i="15" s="1"/>
  <c r="M24" i="3"/>
  <c r="O24" i="3" s="1"/>
  <c r="M27" i="7"/>
  <c r="O27" i="7" s="1"/>
  <c r="P27" i="7" s="1"/>
  <c r="P45" i="8"/>
  <c r="R45" i="8"/>
  <c r="S45" i="8" s="1"/>
  <c r="M31" i="9"/>
  <c r="O31" i="9" s="1"/>
  <c r="M71" i="9"/>
  <c r="O71" i="9" s="1"/>
  <c r="M63" i="8"/>
  <c r="O63" i="8" s="1"/>
  <c r="M40" i="8"/>
  <c r="O40" i="8" s="1"/>
  <c r="M53" i="7"/>
  <c r="O53" i="7" s="1"/>
  <c r="M12" i="3"/>
  <c r="O12" i="3" s="1"/>
  <c r="M47" i="6"/>
  <c r="O47" i="6" s="1"/>
  <c r="M9" i="3"/>
  <c r="O9" i="3" s="1"/>
  <c r="M62" i="3"/>
  <c r="O62" i="3" s="1"/>
  <c r="M36" i="4"/>
  <c r="O36" i="4" s="1"/>
  <c r="M68" i="5"/>
  <c r="O68" i="5" s="1"/>
  <c r="P68" i="5" s="1"/>
  <c r="R58" i="6"/>
  <c r="S58" i="6" s="1"/>
  <c r="D58" i="15" s="1"/>
  <c r="P58" i="6"/>
  <c r="M44" i="4"/>
  <c r="O44" i="4" s="1"/>
  <c r="M60" i="3"/>
  <c r="O60" i="3" s="1"/>
  <c r="M61" i="4"/>
  <c r="O61" i="4" s="1"/>
  <c r="M48" i="4"/>
  <c r="O48" i="4" s="1"/>
  <c r="M27" i="6"/>
  <c r="O27" i="6" s="1"/>
  <c r="M21" i="4"/>
  <c r="O21" i="4" s="1"/>
  <c r="M17" i="8"/>
  <c r="O17" i="8" s="1"/>
  <c r="P17" i="8" s="1"/>
  <c r="M17" i="9"/>
  <c r="O17" i="9" s="1"/>
  <c r="M58" i="2"/>
  <c r="O58" i="2" s="1"/>
  <c r="M28" i="4"/>
  <c r="O28" i="4" s="1"/>
  <c r="M15" i="7"/>
  <c r="O15" i="7" s="1"/>
  <c r="M12" i="9"/>
  <c r="O12" i="9" s="1"/>
  <c r="M56" i="6"/>
  <c r="O56" i="6" s="1"/>
  <c r="M52" i="6"/>
  <c r="O52" i="6" s="1"/>
  <c r="M54" i="5"/>
  <c r="O54" i="5" s="1"/>
  <c r="M32" i="4"/>
  <c r="O32" i="4" s="1"/>
  <c r="M51" i="5"/>
  <c r="O51" i="5" s="1"/>
  <c r="R51" i="5" s="1"/>
  <c r="S51" i="5" s="1"/>
  <c r="M6" i="4"/>
  <c r="O6" i="4" s="1"/>
  <c r="M26" i="4"/>
  <c r="O26" i="4" s="1"/>
  <c r="M55" i="2"/>
  <c r="O55" i="2" s="1"/>
  <c r="P55" i="2" s="1"/>
  <c r="M54" i="2"/>
  <c r="O54" i="2" s="1"/>
  <c r="R54" i="2" s="1"/>
  <c r="S54" i="2" s="1"/>
  <c r="M49" i="4"/>
  <c r="O49" i="4" s="1"/>
  <c r="M45" i="3"/>
  <c r="O45" i="3" s="1"/>
  <c r="M5" i="2"/>
  <c r="O5" i="2" s="1"/>
  <c r="M41" i="4"/>
  <c r="O41" i="4" s="1"/>
  <c r="M16" i="5"/>
  <c r="O16" i="5" s="1"/>
  <c r="M33" i="6"/>
  <c r="O33" i="6" s="1"/>
  <c r="M7" i="6"/>
  <c r="O7" i="6" s="1"/>
  <c r="M22" i="8"/>
  <c r="O22" i="8" s="1"/>
  <c r="M65" i="8"/>
  <c r="O65" i="8" s="1"/>
  <c r="R65" i="8" s="1"/>
  <c r="S65" i="8" s="1"/>
  <c r="M47" i="8"/>
  <c r="O47" i="8" s="1"/>
  <c r="M19" i="6"/>
  <c r="O19" i="6" s="1"/>
  <c r="M20" i="9"/>
  <c r="O20" i="9" s="1"/>
  <c r="M14" i="8"/>
  <c r="O14" i="8" s="1"/>
  <c r="M38" i="6"/>
  <c r="O38" i="6" s="1"/>
  <c r="M46" i="7"/>
  <c r="O46" i="7" s="1"/>
  <c r="M70" i="6"/>
  <c r="O70" i="6" s="1"/>
  <c r="M34" i="3"/>
  <c r="O34" i="3" s="1"/>
  <c r="M35" i="2"/>
  <c r="O35" i="2" s="1"/>
  <c r="M55" i="5"/>
  <c r="O55" i="5" s="1"/>
  <c r="M3" i="2"/>
  <c r="O3" i="2" s="1"/>
  <c r="M64" i="7"/>
  <c r="O64" i="7" s="1"/>
  <c r="M67" i="4"/>
  <c r="O67" i="4" s="1"/>
  <c r="M18" i="4"/>
  <c r="O18" i="4" s="1"/>
  <c r="M31" i="3"/>
  <c r="O31" i="3" s="1"/>
  <c r="R31" i="3" s="1"/>
  <c r="S31" i="3" s="1"/>
  <c r="M46" i="2"/>
  <c r="O46" i="2" s="1"/>
  <c r="M48" i="2"/>
  <c r="O48" i="2" s="1"/>
  <c r="R48" i="2" s="1"/>
  <c r="S48" i="2" s="1"/>
  <c r="M28" i="5"/>
  <c r="O28" i="5" s="1"/>
  <c r="M4" i="3"/>
  <c r="O4" i="3" s="1"/>
  <c r="M64" i="3"/>
  <c r="O64" i="3" s="1"/>
  <c r="R64" i="3" s="1"/>
  <c r="S64" i="3" s="1"/>
  <c r="M16" i="3"/>
  <c r="O16" i="3" s="1"/>
  <c r="M63" i="7"/>
  <c r="O63" i="7" s="1"/>
  <c r="P63" i="7" s="1"/>
  <c r="M65" i="4"/>
  <c r="O65" i="4" s="1"/>
  <c r="M64" i="6"/>
  <c r="O64" i="6" s="1"/>
  <c r="M23" i="6"/>
  <c r="O23" i="6" s="1"/>
  <c r="M64" i="8"/>
  <c r="O64" i="8" s="1"/>
  <c r="M71" i="7"/>
  <c r="O71" i="7" s="1"/>
  <c r="M69" i="8"/>
  <c r="O69" i="8" s="1"/>
  <c r="M8" i="6"/>
  <c r="O8" i="6" s="1"/>
  <c r="M41" i="9"/>
  <c r="O41" i="9" s="1"/>
  <c r="M9" i="9"/>
  <c r="O9" i="9" s="1"/>
  <c r="M70" i="7"/>
  <c r="O70" i="7" s="1"/>
  <c r="M39" i="8"/>
  <c r="O39" i="8" s="1"/>
  <c r="M56" i="8"/>
  <c r="O56" i="8" s="1"/>
  <c r="M32" i="6"/>
  <c r="O32" i="6" s="1"/>
  <c r="M7" i="7"/>
  <c r="O7" i="7" s="1"/>
  <c r="M62" i="7"/>
  <c r="O62" i="7" s="1"/>
  <c r="M6" i="7"/>
  <c r="O6" i="7" s="1"/>
  <c r="P6" i="7" s="1"/>
  <c r="M26" i="7"/>
  <c r="O26" i="7" s="1"/>
  <c r="M5" i="6"/>
  <c r="O5" i="6" s="1"/>
  <c r="M7" i="5"/>
  <c r="O7" i="5" s="1"/>
  <c r="M47" i="4"/>
  <c r="O47" i="4" s="1"/>
  <c r="M42" i="6"/>
  <c r="O42" i="6" s="1"/>
  <c r="R14" i="2"/>
  <c r="S14" i="2" s="1"/>
  <c r="P14" i="2"/>
  <c r="R6" i="2"/>
  <c r="S6" i="2" s="1"/>
  <c r="H6" i="14" s="1"/>
  <c r="P6" i="2"/>
  <c r="P7" i="2"/>
  <c r="R7" i="2"/>
  <c r="S7" i="2" s="1"/>
  <c r="H7" i="14" s="1"/>
  <c r="P63" i="2"/>
  <c r="R63" i="2"/>
  <c r="S63" i="2" s="1"/>
  <c r="R55" i="2"/>
  <c r="S55" i="2" s="1"/>
  <c r="P47" i="2"/>
  <c r="R47" i="2"/>
  <c r="S47" i="2" s="1"/>
  <c r="R46" i="2"/>
  <c r="S46" i="2" s="1"/>
  <c r="P46" i="2"/>
  <c r="P39" i="2"/>
  <c r="R39" i="2"/>
  <c r="S39" i="2" s="1"/>
  <c r="R38" i="2"/>
  <c r="S38" i="2" s="1"/>
  <c r="P38" i="2"/>
  <c r="P31" i="2"/>
  <c r="R31" i="2"/>
  <c r="S31" i="2" s="1"/>
  <c r="R30" i="2"/>
  <c r="S30" i="2" s="1"/>
  <c r="P30" i="2"/>
  <c r="P23" i="2"/>
  <c r="R23" i="2"/>
  <c r="S23" i="2" s="1"/>
  <c r="P52" i="2"/>
  <c r="R52" i="2"/>
  <c r="S52" i="2" s="1"/>
  <c r="P36" i="2"/>
  <c r="R36" i="2"/>
  <c r="S36" i="2" s="1"/>
  <c r="R57" i="2"/>
  <c r="S57" i="2" s="1"/>
  <c r="P57" i="2"/>
  <c r="P60" i="2"/>
  <c r="R60" i="2"/>
  <c r="S60" i="2" s="1"/>
  <c r="R49" i="2"/>
  <c r="S49" i="2" s="1"/>
  <c r="P49" i="2"/>
  <c r="R32" i="2"/>
  <c r="S32" i="2" s="1"/>
  <c r="P32" i="2"/>
  <c r="R16" i="2"/>
  <c r="S16" i="2" s="1"/>
  <c r="P16" i="2"/>
  <c r="R41" i="2"/>
  <c r="S41" i="2" s="1"/>
  <c r="P41" i="2"/>
  <c r="P15" i="2"/>
  <c r="R15" i="2"/>
  <c r="S15" i="2" s="1"/>
  <c r="P44" i="2"/>
  <c r="R44" i="2"/>
  <c r="S44" i="2" s="1"/>
  <c r="P28" i="2"/>
  <c r="R28" i="2"/>
  <c r="S28" i="2" s="1"/>
  <c r="P12" i="2"/>
  <c r="R12" i="2"/>
  <c r="S12" i="2" s="1"/>
  <c r="P33" i="2"/>
  <c r="P20" i="2"/>
  <c r="R20" i="2"/>
  <c r="S20" i="2" s="1"/>
  <c r="R25" i="2"/>
  <c r="S25" i="2" s="1"/>
  <c r="P25" i="2"/>
  <c r="R22" i="2"/>
  <c r="S22" i="2" s="1"/>
  <c r="P22" i="2"/>
  <c r="R62" i="2"/>
  <c r="S62" i="2" s="1"/>
  <c r="P62" i="2"/>
  <c r="R17" i="2"/>
  <c r="S17" i="2" s="1"/>
  <c r="P17" i="2"/>
  <c r="P54" i="2"/>
  <c r="R40" i="2"/>
  <c r="S40" i="2" s="1"/>
  <c r="P40" i="2"/>
  <c r="R24" i="2"/>
  <c r="S24" i="2" s="1"/>
  <c r="P24" i="2"/>
  <c r="R8" i="2"/>
  <c r="S8" i="2" s="1"/>
  <c r="H9" i="14" s="1"/>
  <c r="P8" i="2"/>
  <c r="R9" i="2"/>
  <c r="S9" i="2" s="1"/>
  <c r="H8" i="14" s="1"/>
  <c r="I8" i="14" s="1"/>
  <c r="P9" i="2"/>
  <c r="R37" i="3"/>
  <c r="S37" i="3" s="1"/>
  <c r="P37" i="3"/>
  <c r="R15" i="3"/>
  <c r="S15" i="3" s="1"/>
  <c r="P15" i="3"/>
  <c r="R38" i="3"/>
  <c r="S38" i="3" s="1"/>
  <c r="P38" i="3"/>
  <c r="R21" i="3"/>
  <c r="S21" i="3" s="1"/>
  <c r="P21" i="3"/>
  <c r="P7" i="3"/>
  <c r="R7" i="3"/>
  <c r="S7" i="3" s="1"/>
  <c r="G7" i="14" s="1"/>
  <c r="R30" i="3"/>
  <c r="S30" i="3" s="1"/>
  <c r="P30" i="3"/>
  <c r="P47" i="3"/>
  <c r="R47" i="3"/>
  <c r="S47" i="3" s="1"/>
  <c r="R22" i="3"/>
  <c r="S22" i="3" s="1"/>
  <c r="P22" i="3"/>
  <c r="R33" i="3"/>
  <c r="S33" i="3" s="1"/>
  <c r="P33" i="3"/>
  <c r="P31" i="3"/>
  <c r="R43" i="3"/>
  <c r="S43" i="3" s="1"/>
  <c r="P43" i="3"/>
  <c r="R50" i="3"/>
  <c r="S50" i="3" s="1"/>
  <c r="P50" i="3"/>
  <c r="P36" i="3"/>
  <c r="R36" i="3"/>
  <c r="S36" i="3" s="1"/>
  <c r="R14" i="3"/>
  <c r="S14" i="3" s="1"/>
  <c r="P14" i="3"/>
  <c r="R59" i="3"/>
  <c r="S59" i="3" s="1"/>
  <c r="P59" i="3"/>
  <c r="R17" i="3"/>
  <c r="S17" i="3" s="1"/>
  <c r="P17" i="3"/>
  <c r="R26" i="3"/>
  <c r="S26" i="3" s="1"/>
  <c r="P26" i="3"/>
  <c r="R56" i="3"/>
  <c r="S56" i="3" s="1"/>
  <c r="P56" i="3"/>
  <c r="R13" i="3"/>
  <c r="S13" i="3" s="1"/>
  <c r="P13" i="3"/>
  <c r="R10" i="3"/>
  <c r="S10" i="3" s="1"/>
  <c r="G10" i="14" s="1"/>
  <c r="P10" i="3"/>
  <c r="R62" i="3"/>
  <c r="S62" i="3" s="1"/>
  <c r="P62" i="3"/>
  <c r="R54" i="3"/>
  <c r="S54" i="3" s="1"/>
  <c r="P54" i="3"/>
  <c r="R51" i="3"/>
  <c r="S51" i="3" s="1"/>
  <c r="P51" i="3"/>
  <c r="P39" i="3"/>
  <c r="R39" i="3"/>
  <c r="S39" i="3" s="1"/>
  <c r="R46" i="3"/>
  <c r="S46" i="3" s="1"/>
  <c r="P46" i="3"/>
  <c r="R48" i="3"/>
  <c r="S48" i="3" s="1"/>
  <c r="P48" i="3"/>
  <c r="P63" i="3"/>
  <c r="R63" i="3"/>
  <c r="S63" i="3" s="1"/>
  <c r="R32" i="3"/>
  <c r="S32" i="3" s="1"/>
  <c r="P32" i="3"/>
  <c r="P55" i="3"/>
  <c r="R55" i="3"/>
  <c r="S55" i="3" s="1"/>
  <c r="P20" i="3"/>
  <c r="R20" i="3"/>
  <c r="S20" i="3" s="1"/>
  <c r="P64" i="3"/>
  <c r="R27" i="3"/>
  <c r="S27" i="3" s="1"/>
  <c r="P27" i="3"/>
  <c r="R18" i="3"/>
  <c r="S18" i="3" s="1"/>
  <c r="P18" i="3"/>
  <c r="R41" i="3"/>
  <c r="S41" i="3" s="1"/>
  <c r="P41" i="3"/>
  <c r="R58" i="3"/>
  <c r="S58" i="3" s="1"/>
  <c r="P58" i="3"/>
  <c r="P44" i="3"/>
  <c r="R44" i="3"/>
  <c r="S44" i="3" s="1"/>
  <c r="R11" i="3"/>
  <c r="S11" i="3" s="1"/>
  <c r="G11" i="14" s="1"/>
  <c r="P11" i="3"/>
  <c r="R61" i="3"/>
  <c r="S61" i="3" s="1"/>
  <c r="P61" i="3"/>
  <c r="R25" i="3"/>
  <c r="S25" i="3" s="1"/>
  <c r="P25" i="3"/>
  <c r="R35" i="3"/>
  <c r="S35" i="3" s="1"/>
  <c r="P35" i="3"/>
  <c r="R6" i="3"/>
  <c r="S6" i="3" s="1"/>
  <c r="G6" i="14" s="1"/>
  <c r="P6" i="3"/>
  <c r="P3" i="3"/>
  <c r="R3" i="3"/>
  <c r="P35" i="4"/>
  <c r="R35" i="4"/>
  <c r="S35" i="4" s="1"/>
  <c r="F34" i="14" s="1"/>
  <c r="P19" i="4"/>
  <c r="R19" i="4"/>
  <c r="S19" i="4" s="1"/>
  <c r="F21" i="14" s="1"/>
  <c r="P67" i="4"/>
  <c r="R67" i="4"/>
  <c r="S67" i="4" s="1"/>
  <c r="R66" i="4"/>
  <c r="S66" i="4" s="1"/>
  <c r="P66" i="4"/>
  <c r="P51" i="4"/>
  <c r="R51" i="4"/>
  <c r="S51" i="4" s="1"/>
  <c r="R58" i="4"/>
  <c r="S58" i="4" s="1"/>
  <c r="P58" i="4"/>
  <c r="P59" i="4"/>
  <c r="R59" i="4"/>
  <c r="S59" i="4" s="1"/>
  <c r="R63" i="4"/>
  <c r="S63" i="4" s="1"/>
  <c r="P63" i="4"/>
  <c r="R27" i="4"/>
  <c r="S27" i="4" s="1"/>
  <c r="F26" i="14" s="1"/>
  <c r="P27" i="4"/>
  <c r="R60" i="4"/>
  <c r="S60" i="4" s="1"/>
  <c r="P60" i="4"/>
  <c r="R10" i="4"/>
  <c r="S10" i="4" s="1"/>
  <c r="F10" i="14" s="1"/>
  <c r="P10" i="4"/>
  <c r="P56" i="4"/>
  <c r="R56" i="4"/>
  <c r="S56" i="4" s="1"/>
  <c r="S5" i="4"/>
  <c r="F5" i="14" s="1"/>
  <c r="R26" i="4"/>
  <c r="S26" i="4" s="1"/>
  <c r="F27" i="14" s="1"/>
  <c r="P26" i="4"/>
  <c r="R18" i="4"/>
  <c r="S18" i="4" s="1"/>
  <c r="F18" i="14" s="1"/>
  <c r="P18" i="4"/>
  <c r="R46" i="4"/>
  <c r="S46" i="4" s="1"/>
  <c r="P46" i="4"/>
  <c r="R55" i="4"/>
  <c r="S55" i="4" s="1"/>
  <c r="P55" i="4"/>
  <c r="P11" i="4"/>
  <c r="R11" i="4"/>
  <c r="S11" i="4" s="1"/>
  <c r="F11" i="14" s="1"/>
  <c r="R38" i="4"/>
  <c r="S38" i="4" s="1"/>
  <c r="F40" i="14" s="1"/>
  <c r="P38" i="4"/>
  <c r="R53" i="4"/>
  <c r="S53" i="4" s="1"/>
  <c r="P53" i="4"/>
  <c r="R25" i="4"/>
  <c r="S25" i="4" s="1"/>
  <c r="F25" i="14" s="1"/>
  <c r="P25" i="4"/>
  <c r="R30" i="4"/>
  <c r="S30" i="4" s="1"/>
  <c r="F32" i="14" s="1"/>
  <c r="P30" i="4"/>
  <c r="R50" i="4"/>
  <c r="S50" i="4" s="1"/>
  <c r="P50" i="4"/>
  <c r="P43" i="4"/>
  <c r="R43" i="4"/>
  <c r="S43" i="4" s="1"/>
  <c r="R22" i="4"/>
  <c r="S22" i="4" s="1"/>
  <c r="F19" i="14" s="1"/>
  <c r="P22" i="4"/>
  <c r="R42" i="4"/>
  <c r="S42" i="4" s="1"/>
  <c r="P42" i="4"/>
  <c r="R6" i="4"/>
  <c r="S6" i="4" s="1"/>
  <c r="F6" i="14" s="1"/>
  <c r="P6" i="4"/>
  <c r="P64" i="4"/>
  <c r="R64" i="4"/>
  <c r="S64" i="4" s="1"/>
  <c r="R14" i="4"/>
  <c r="S14" i="4" s="1"/>
  <c r="F12" i="14" s="1"/>
  <c r="P14" i="4"/>
  <c r="R34" i="4"/>
  <c r="S34" i="4" s="1"/>
  <c r="F31" i="14" s="1"/>
  <c r="P34" i="4"/>
  <c r="R68" i="4"/>
  <c r="S68" i="4" s="1"/>
  <c r="P68" i="4"/>
  <c r="U3" i="4"/>
  <c r="S3" i="4"/>
  <c r="F3" i="14" s="1"/>
  <c r="P59" i="5"/>
  <c r="R59" i="5"/>
  <c r="S59" i="5" s="1"/>
  <c r="R58" i="5"/>
  <c r="S58" i="5" s="1"/>
  <c r="P58" i="5"/>
  <c r="R50" i="5"/>
  <c r="S50" i="5" s="1"/>
  <c r="P50" i="5"/>
  <c r="P35" i="5"/>
  <c r="R35" i="5"/>
  <c r="S35" i="5" s="1"/>
  <c r="R34" i="5"/>
  <c r="S34" i="5" s="1"/>
  <c r="P34" i="5"/>
  <c r="R27" i="5"/>
  <c r="S27" i="5" s="1"/>
  <c r="P27" i="5"/>
  <c r="R19" i="5"/>
  <c r="S19" i="5" s="1"/>
  <c r="P19" i="5"/>
  <c r="P40" i="5"/>
  <c r="R40" i="5"/>
  <c r="S40" i="5" s="1"/>
  <c r="R11" i="5"/>
  <c r="S11" i="5" s="1"/>
  <c r="P11" i="5"/>
  <c r="R10" i="5"/>
  <c r="S10" i="5" s="1"/>
  <c r="P10" i="5"/>
  <c r="P67" i="5"/>
  <c r="R67" i="5"/>
  <c r="S67" i="5" s="1"/>
  <c r="R66" i="5"/>
  <c r="S66" i="5" s="1"/>
  <c r="P66" i="5"/>
  <c r="P56" i="5"/>
  <c r="R56" i="5"/>
  <c r="S56" i="5" s="1"/>
  <c r="R65" i="5"/>
  <c r="S65" i="5" s="1"/>
  <c r="P65" i="5"/>
  <c r="R43" i="5"/>
  <c r="S43" i="5" s="1"/>
  <c r="P43" i="5"/>
  <c r="R68" i="5"/>
  <c r="S68" i="5" s="1"/>
  <c r="R12" i="5"/>
  <c r="S12" i="5" s="1"/>
  <c r="P12" i="5"/>
  <c r="R57" i="5"/>
  <c r="S57" i="5" s="1"/>
  <c r="P57" i="5"/>
  <c r="R5" i="5"/>
  <c r="P5" i="5"/>
  <c r="R28" i="5"/>
  <c r="S28" i="5" s="1"/>
  <c r="P28" i="5"/>
  <c r="R61" i="5"/>
  <c r="S61" i="5" s="1"/>
  <c r="R26" i="5"/>
  <c r="S26" i="5" s="1"/>
  <c r="P26" i="5"/>
  <c r="R41" i="5"/>
  <c r="S41" i="5" s="1"/>
  <c r="P41" i="5"/>
  <c r="R52" i="5"/>
  <c r="S52" i="5" s="1"/>
  <c r="P52" i="5"/>
  <c r="R33" i="5"/>
  <c r="S33" i="5" s="1"/>
  <c r="P33" i="5"/>
  <c r="P64" i="5"/>
  <c r="R64" i="5"/>
  <c r="S64" i="5" s="1"/>
  <c r="R20" i="5"/>
  <c r="S20" i="5" s="1"/>
  <c r="P20" i="5"/>
  <c r="R49" i="5"/>
  <c r="S49" i="5" s="1"/>
  <c r="P49" i="5"/>
  <c r="R25" i="5"/>
  <c r="S25" i="5" s="1"/>
  <c r="P25" i="5"/>
  <c r="R45" i="5"/>
  <c r="S45" i="5" s="1"/>
  <c r="P45" i="5"/>
  <c r="P8" i="5"/>
  <c r="R8" i="5"/>
  <c r="S8" i="5" s="1"/>
  <c r="R36" i="5"/>
  <c r="S36" i="5" s="1"/>
  <c r="P36" i="5"/>
  <c r="R17" i="5"/>
  <c r="S17" i="5" s="1"/>
  <c r="P17" i="5"/>
  <c r="R29" i="5"/>
  <c r="S29" i="5" s="1"/>
  <c r="P29" i="5"/>
  <c r="R42" i="5"/>
  <c r="S42" i="5" s="1"/>
  <c r="P42" i="5"/>
  <c r="R53" i="5"/>
  <c r="S53" i="5" s="1"/>
  <c r="P53" i="5"/>
  <c r="P16" i="5"/>
  <c r="R16" i="5"/>
  <c r="S16" i="5" s="1"/>
  <c r="R9" i="5"/>
  <c r="S9" i="5" s="1"/>
  <c r="P9" i="5"/>
  <c r="P48" i="5"/>
  <c r="R48" i="5"/>
  <c r="S48" i="5" s="1"/>
  <c r="R21" i="5"/>
  <c r="S21" i="5" s="1"/>
  <c r="R3" i="5"/>
  <c r="P3" i="5"/>
  <c r="R3" i="6"/>
  <c r="P3" i="6"/>
  <c r="R48" i="7"/>
  <c r="S48" i="7" s="1"/>
  <c r="P48" i="7"/>
  <c r="P11" i="7"/>
  <c r="R11" i="7"/>
  <c r="S11" i="7" s="1"/>
  <c r="E11" i="15" s="1"/>
  <c r="R58" i="7"/>
  <c r="S58" i="7" s="1"/>
  <c r="P58" i="7"/>
  <c r="R8" i="7"/>
  <c r="S8" i="7" s="1"/>
  <c r="E8" i="15" s="1"/>
  <c r="P8" i="7"/>
  <c r="R34" i="7"/>
  <c r="S34" i="7" s="1"/>
  <c r="P34" i="7"/>
  <c r="R16" i="7"/>
  <c r="S16" i="7" s="1"/>
  <c r="P16" i="7"/>
  <c r="R42" i="7"/>
  <c r="S42" i="7" s="1"/>
  <c r="P42" i="7"/>
  <c r="R64" i="7"/>
  <c r="S64" i="7" s="1"/>
  <c r="P64" i="7"/>
  <c r="P51" i="7"/>
  <c r="R51" i="7"/>
  <c r="S51" i="7" s="1"/>
  <c r="M69" i="7"/>
  <c r="O69" i="7" s="1"/>
  <c r="R49" i="7"/>
  <c r="S49" i="7" s="1"/>
  <c r="P49" i="7"/>
  <c r="R29" i="7"/>
  <c r="S29" i="7" s="1"/>
  <c r="P29" i="7"/>
  <c r="R36" i="7"/>
  <c r="S36" i="7" s="1"/>
  <c r="P36" i="7"/>
  <c r="R33" i="7"/>
  <c r="S33" i="7" s="1"/>
  <c r="P33" i="7"/>
  <c r="M24" i="7"/>
  <c r="O24" i="7" s="1"/>
  <c r="M56" i="7"/>
  <c r="O56" i="7" s="1"/>
  <c r="R13" i="7"/>
  <c r="S13" i="7" s="1"/>
  <c r="P13" i="7"/>
  <c r="R57" i="7"/>
  <c r="S57" i="7" s="1"/>
  <c r="P57" i="7"/>
  <c r="R61" i="7"/>
  <c r="S61" i="7" s="1"/>
  <c r="P61" i="7"/>
  <c r="S5" i="7"/>
  <c r="E5" i="15" s="1"/>
  <c r="R60" i="7"/>
  <c r="S60" i="7" s="1"/>
  <c r="P60" i="7"/>
  <c r="R52" i="7"/>
  <c r="S52" i="7" s="1"/>
  <c r="P52" i="7"/>
  <c r="R37" i="7"/>
  <c r="S37" i="7" s="1"/>
  <c r="P37" i="7"/>
  <c r="R17" i="7"/>
  <c r="S17" i="7" s="1"/>
  <c r="P17" i="7"/>
  <c r="R46" i="7"/>
  <c r="S46" i="7" s="1"/>
  <c r="P46" i="7"/>
  <c r="R45" i="7"/>
  <c r="S45" i="7" s="1"/>
  <c r="P45" i="7"/>
  <c r="R28" i="7"/>
  <c r="S28" i="7" s="1"/>
  <c r="P28" i="7"/>
  <c r="R20" i="7"/>
  <c r="S20" i="7" s="1"/>
  <c r="P20" i="7"/>
  <c r="R12" i="7"/>
  <c r="S12" i="7" s="1"/>
  <c r="E12" i="15" s="1"/>
  <c r="P12" i="7"/>
  <c r="R41" i="7"/>
  <c r="S41" i="7" s="1"/>
  <c r="P41" i="7"/>
  <c r="R63" i="7"/>
  <c r="S63" i="7" s="1"/>
  <c r="R25" i="7"/>
  <c r="S25" i="7" s="1"/>
  <c r="P25" i="7"/>
  <c r="R68" i="7"/>
  <c r="S68" i="7" s="1"/>
  <c r="P68" i="7"/>
  <c r="P65" i="7"/>
  <c r="R65" i="7"/>
  <c r="S65" i="7" s="1"/>
  <c r="R6" i="7"/>
  <c r="S6" i="7" s="1"/>
  <c r="E6" i="15" s="1"/>
  <c r="M32" i="7"/>
  <c r="O32" i="7" s="1"/>
  <c r="R23" i="7"/>
  <c r="S23" i="7" s="1"/>
  <c r="P23" i="7"/>
  <c r="R3" i="7"/>
  <c r="R28" i="8"/>
  <c r="S28" i="8" s="1"/>
  <c r="P28" i="8"/>
  <c r="P34" i="8"/>
  <c r="R34" i="8"/>
  <c r="S34" i="8" s="1"/>
  <c r="P20" i="8"/>
  <c r="R20" i="8"/>
  <c r="S20" i="8" s="1"/>
  <c r="R12" i="8"/>
  <c r="S12" i="8" s="1"/>
  <c r="F12" i="15" s="1"/>
  <c r="P12" i="8"/>
  <c r="R35" i="8"/>
  <c r="S35" i="8" s="1"/>
  <c r="P35" i="8"/>
  <c r="R23" i="8"/>
  <c r="S23" i="8" s="1"/>
  <c r="P23" i="8"/>
  <c r="M71" i="8"/>
  <c r="O71" i="8" s="1"/>
  <c r="R37" i="8"/>
  <c r="S37" i="8" s="1"/>
  <c r="P37" i="8"/>
  <c r="R17" i="8"/>
  <c r="S17" i="8" s="1"/>
  <c r="R43" i="8"/>
  <c r="S43" i="8" s="1"/>
  <c r="P43" i="8"/>
  <c r="R44" i="8"/>
  <c r="S44" i="8" s="1"/>
  <c r="P44" i="8"/>
  <c r="R13" i="8"/>
  <c r="S13" i="8" s="1"/>
  <c r="P13" i="8"/>
  <c r="R27" i="8"/>
  <c r="S27" i="8" s="1"/>
  <c r="P27" i="8"/>
  <c r="R19" i="8"/>
  <c r="S19" i="8" s="1"/>
  <c r="P19" i="8"/>
  <c r="R11" i="8"/>
  <c r="S11" i="8" s="1"/>
  <c r="F11" i="15" s="1"/>
  <c r="H11" i="15" s="1"/>
  <c r="P11" i="8"/>
  <c r="R57" i="8"/>
  <c r="S57" i="8" s="1"/>
  <c r="P57" i="8"/>
  <c r="R73" i="8"/>
  <c r="S73" i="8" s="1"/>
  <c r="P73" i="8"/>
  <c r="R36" i="8"/>
  <c r="S36" i="8" s="1"/>
  <c r="P36" i="8"/>
  <c r="R60" i="8"/>
  <c r="S60" i="8" s="1"/>
  <c r="P60" i="8"/>
  <c r="R49" i="8"/>
  <c r="S49" i="8" s="1"/>
  <c r="P49" i="8"/>
  <c r="R33" i="8"/>
  <c r="S33" i="8" s="1"/>
  <c r="P33" i="8"/>
  <c r="R59" i="8"/>
  <c r="S59" i="8" s="1"/>
  <c r="P59" i="8"/>
  <c r="R52" i="8"/>
  <c r="S52" i="8" s="1"/>
  <c r="P52" i="8"/>
  <c r="R16" i="8"/>
  <c r="S16" i="8" s="1"/>
  <c r="P16" i="8"/>
  <c r="R41" i="8"/>
  <c r="S41" i="8" s="1"/>
  <c r="P41" i="8"/>
  <c r="R25" i="8"/>
  <c r="S25" i="8" s="1"/>
  <c r="P25" i="8"/>
  <c r="P67" i="8"/>
  <c r="R67" i="8"/>
  <c r="S67" i="8" s="1"/>
  <c r="R7" i="8"/>
  <c r="S7" i="8" s="1"/>
  <c r="F7" i="15" s="1"/>
  <c r="P7" i="8"/>
  <c r="R51" i="8"/>
  <c r="S51" i="8" s="1"/>
  <c r="P51" i="8"/>
  <c r="R15" i="8"/>
  <c r="S15" i="8" s="1"/>
  <c r="P15" i="8"/>
  <c r="M50" i="8"/>
  <c r="O50" i="8" s="1"/>
  <c r="P69" i="8"/>
  <c r="R69" i="8"/>
  <c r="S69" i="8" s="1"/>
  <c r="R32" i="8"/>
  <c r="S32" i="8" s="1"/>
  <c r="P32" i="8"/>
  <c r="M18" i="8"/>
  <c r="O18" i="8" s="1"/>
  <c r="R31" i="8"/>
  <c r="S31" i="8" s="1"/>
  <c r="P31" i="8"/>
  <c r="M42" i="8"/>
  <c r="O42" i="8" s="1"/>
  <c r="R21" i="8"/>
  <c r="S21" i="8" s="1"/>
  <c r="P21" i="8"/>
  <c r="R4" i="8"/>
  <c r="S4" i="8" s="1"/>
  <c r="F4" i="15" s="1"/>
  <c r="P4" i="8"/>
  <c r="U3" i="8"/>
  <c r="S3" i="8"/>
  <c r="F3" i="15" s="1"/>
  <c r="S5" i="9"/>
  <c r="G5" i="15" s="1"/>
  <c r="J8" i="14" l="1"/>
  <c r="L8" i="14"/>
  <c r="R53" i="3"/>
  <c r="S53" i="3" s="1"/>
  <c r="J7" i="14"/>
  <c r="L7" i="14"/>
  <c r="I7" i="14"/>
  <c r="K7" i="14"/>
  <c r="L12" i="14"/>
  <c r="L10" i="14"/>
  <c r="K10" i="14"/>
  <c r="J10" i="14"/>
  <c r="I10" i="14"/>
  <c r="K6" i="14"/>
  <c r="I6" i="14"/>
  <c r="L6" i="14"/>
  <c r="J6" i="14"/>
  <c r="J11" i="14"/>
  <c r="I11" i="14"/>
  <c r="K11" i="14"/>
  <c r="L11" i="14"/>
  <c r="P51" i="5"/>
  <c r="R18" i="5"/>
  <c r="S18" i="5" s="1"/>
  <c r="R27" i="7"/>
  <c r="S27" i="7" s="1"/>
  <c r="I11" i="15"/>
  <c r="J11" i="15"/>
  <c r="R58" i="8"/>
  <c r="S58" i="8" s="1"/>
  <c r="K11" i="15"/>
  <c r="P26" i="8"/>
  <c r="R10" i="8"/>
  <c r="S10" i="8" s="1"/>
  <c r="F10" i="15" s="1"/>
  <c r="P66" i="8"/>
  <c r="J4" i="15"/>
  <c r="H4" i="15"/>
  <c r="I4" i="15"/>
  <c r="R4" i="3"/>
  <c r="S4" i="3" s="1"/>
  <c r="G4" i="14" s="1"/>
  <c r="J4" i="14" s="1"/>
  <c r="P4" i="3"/>
  <c r="R3" i="2"/>
  <c r="P3" i="2"/>
  <c r="P20" i="9"/>
  <c r="R20" i="9"/>
  <c r="S20" i="9" s="1"/>
  <c r="R41" i="4"/>
  <c r="S41" i="4" s="1"/>
  <c r="P41" i="4"/>
  <c r="R58" i="2"/>
  <c r="S58" i="2" s="1"/>
  <c r="P58" i="2"/>
  <c r="P44" i="4"/>
  <c r="R44" i="4"/>
  <c r="S44" i="4" s="1"/>
  <c r="R12" i="3"/>
  <c r="S12" i="3" s="1"/>
  <c r="G12" i="14" s="1"/>
  <c r="I12" i="14" s="1"/>
  <c r="P12" i="3"/>
  <c r="R21" i="2"/>
  <c r="S21" i="2" s="1"/>
  <c r="P21" i="2"/>
  <c r="R51" i="6"/>
  <c r="S51" i="6" s="1"/>
  <c r="D51" i="15" s="1"/>
  <c r="P51" i="6"/>
  <c r="P24" i="8"/>
  <c r="R24" i="8"/>
  <c r="S24" i="8" s="1"/>
  <c r="R44" i="6"/>
  <c r="S44" i="6" s="1"/>
  <c r="D44" i="15" s="1"/>
  <c r="P44" i="6"/>
  <c r="R19" i="3"/>
  <c r="S19" i="3" s="1"/>
  <c r="P19" i="3"/>
  <c r="R47" i="4"/>
  <c r="S47" i="4" s="1"/>
  <c r="P47" i="4"/>
  <c r="P56" i="8"/>
  <c r="R56" i="8"/>
  <c r="S56" i="8" s="1"/>
  <c r="R64" i="8"/>
  <c r="S64" i="8" s="1"/>
  <c r="P64" i="8"/>
  <c r="R55" i="5"/>
  <c r="S55" i="5" s="1"/>
  <c r="P55" i="5"/>
  <c r="P19" i="6"/>
  <c r="R19" i="6"/>
  <c r="S19" i="6" s="1"/>
  <c r="D19" i="15" s="1"/>
  <c r="R5" i="2"/>
  <c r="S5" i="2" s="1"/>
  <c r="H5" i="14" s="1"/>
  <c r="P5" i="2"/>
  <c r="R32" i="4"/>
  <c r="S32" i="4" s="1"/>
  <c r="F36" i="14" s="1"/>
  <c r="P32" i="4"/>
  <c r="P17" i="9"/>
  <c r="R17" i="9"/>
  <c r="S17" i="9" s="1"/>
  <c r="R53" i="7"/>
  <c r="S53" i="7" s="1"/>
  <c r="P53" i="7"/>
  <c r="R24" i="3"/>
  <c r="S24" i="3" s="1"/>
  <c r="P24" i="3"/>
  <c r="P61" i="6"/>
  <c r="R61" i="6"/>
  <c r="S61" i="6" s="1"/>
  <c r="D61" i="15" s="1"/>
  <c r="P15" i="4"/>
  <c r="R15" i="4"/>
  <c r="S15" i="4" s="1"/>
  <c r="F15" i="14" s="1"/>
  <c r="R30" i="8"/>
  <c r="S30" i="8" s="1"/>
  <c r="P30" i="8"/>
  <c r="R44" i="5"/>
  <c r="S44" i="5" s="1"/>
  <c r="P44" i="5"/>
  <c r="R23" i="4"/>
  <c r="S23" i="4" s="1"/>
  <c r="F23" i="14" s="1"/>
  <c r="P23" i="4"/>
  <c r="R49" i="6"/>
  <c r="S49" i="6" s="1"/>
  <c r="D49" i="15" s="1"/>
  <c r="P49" i="6"/>
  <c r="R64" i="6"/>
  <c r="S64" i="6" s="1"/>
  <c r="D64" i="15" s="1"/>
  <c r="P64" i="6"/>
  <c r="R34" i="3"/>
  <c r="S34" i="3" s="1"/>
  <c r="P34" i="3"/>
  <c r="P52" i="6"/>
  <c r="R52" i="6"/>
  <c r="S52" i="6" s="1"/>
  <c r="D52" i="15" s="1"/>
  <c r="P21" i="4"/>
  <c r="R21" i="4"/>
  <c r="S21" i="4" s="1"/>
  <c r="F20" i="14" s="1"/>
  <c r="P63" i="8"/>
  <c r="R63" i="8"/>
  <c r="S63" i="8" s="1"/>
  <c r="P54" i="6"/>
  <c r="R54" i="6"/>
  <c r="S54" i="6" s="1"/>
  <c r="D54" i="15" s="1"/>
  <c r="P10" i="7"/>
  <c r="R10" i="7"/>
  <c r="S10" i="7" s="1"/>
  <c r="E10" i="15" s="1"/>
  <c r="R13" i="5"/>
  <c r="S13" i="5" s="1"/>
  <c r="P13" i="5"/>
  <c r="P39" i="7"/>
  <c r="P48" i="2"/>
  <c r="R26" i="7"/>
  <c r="S26" i="7" s="1"/>
  <c r="P26" i="7"/>
  <c r="R9" i="9"/>
  <c r="S9" i="9" s="1"/>
  <c r="G9" i="15" s="1"/>
  <c r="P9" i="9"/>
  <c r="R65" i="4"/>
  <c r="S65" i="4" s="1"/>
  <c r="P65" i="4"/>
  <c r="R70" i="6"/>
  <c r="S70" i="6" s="1"/>
  <c r="D70" i="15" s="1"/>
  <c r="P70" i="6"/>
  <c r="R22" i="8"/>
  <c r="S22" i="8" s="1"/>
  <c r="P22" i="8"/>
  <c r="R56" i="6"/>
  <c r="S56" i="6" s="1"/>
  <c r="D56" i="15" s="1"/>
  <c r="P56" i="6"/>
  <c r="P27" i="6"/>
  <c r="R27" i="6"/>
  <c r="S27" i="6" s="1"/>
  <c r="D27" i="15" s="1"/>
  <c r="R36" i="4"/>
  <c r="S36" i="4" s="1"/>
  <c r="F30" i="14" s="1"/>
  <c r="P36" i="4"/>
  <c r="R71" i="9"/>
  <c r="S71" i="9" s="1"/>
  <c r="P71" i="9"/>
  <c r="P38" i="8"/>
  <c r="R38" i="8"/>
  <c r="S38" i="8" s="1"/>
  <c r="R62" i="4"/>
  <c r="S62" i="4" s="1"/>
  <c r="P62" i="4"/>
  <c r="R17" i="6"/>
  <c r="S17" i="6" s="1"/>
  <c r="D17" i="15" s="1"/>
  <c r="P17" i="6"/>
  <c r="R46" i="8"/>
  <c r="S46" i="8" s="1"/>
  <c r="P46" i="8"/>
  <c r="R48" i="6"/>
  <c r="S48" i="6" s="1"/>
  <c r="D48" i="15" s="1"/>
  <c r="P48" i="6"/>
  <c r="P67" i="7"/>
  <c r="R67" i="7"/>
  <c r="S67" i="7" s="1"/>
  <c r="R4" i="7"/>
  <c r="S4" i="7" s="1"/>
  <c r="E4" i="15" s="1"/>
  <c r="K4" i="15" s="1"/>
  <c r="P4" i="7"/>
  <c r="R32" i="6"/>
  <c r="S32" i="6" s="1"/>
  <c r="D32" i="15" s="1"/>
  <c r="P32" i="6"/>
  <c r="P5" i="6"/>
  <c r="R5" i="6"/>
  <c r="S5" i="6" s="1"/>
  <c r="D5" i="15" s="1"/>
  <c r="K5" i="15" s="1"/>
  <c r="R49" i="4"/>
  <c r="S49" i="4" s="1"/>
  <c r="P49" i="4"/>
  <c r="R71" i="6"/>
  <c r="S71" i="6" s="1"/>
  <c r="P71" i="6"/>
  <c r="R6" i="6"/>
  <c r="S6" i="6" s="1"/>
  <c r="D6" i="15" s="1"/>
  <c r="K6" i="15" s="1"/>
  <c r="P6" i="6"/>
  <c r="U3" i="9"/>
  <c r="S3" i="9"/>
  <c r="G3" i="15" s="1"/>
  <c r="P25" i="6"/>
  <c r="R25" i="6"/>
  <c r="S25" i="6" s="1"/>
  <c r="D25" i="15" s="1"/>
  <c r="P65" i="8"/>
  <c r="P40" i="7"/>
  <c r="P41" i="9"/>
  <c r="R41" i="9"/>
  <c r="S41" i="9" s="1"/>
  <c r="R7" i="6"/>
  <c r="S7" i="6" s="1"/>
  <c r="D7" i="15" s="1"/>
  <c r="I7" i="15" s="1"/>
  <c r="P7" i="6"/>
  <c r="R12" i="9"/>
  <c r="S12" i="9" s="1"/>
  <c r="G12" i="15" s="1"/>
  <c r="P12" i="9"/>
  <c r="P48" i="4"/>
  <c r="R48" i="4"/>
  <c r="S48" i="4" s="1"/>
  <c r="R31" i="9"/>
  <c r="S31" i="9" s="1"/>
  <c r="P31" i="9"/>
  <c r="R8" i="9"/>
  <c r="S8" i="9" s="1"/>
  <c r="G8" i="15" s="1"/>
  <c r="P8" i="9"/>
  <c r="R72" i="8"/>
  <c r="S72" i="8" s="1"/>
  <c r="P72" i="8"/>
  <c r="R68" i="8"/>
  <c r="S68" i="8" s="1"/>
  <c r="P68" i="8"/>
  <c r="R17" i="4"/>
  <c r="S17" i="4" s="1"/>
  <c r="F17" i="14" s="1"/>
  <c r="P17" i="4"/>
  <c r="R50" i="6"/>
  <c r="S50" i="6" s="1"/>
  <c r="D50" i="15" s="1"/>
  <c r="P50" i="6"/>
  <c r="R31" i="4"/>
  <c r="S31" i="4" s="1"/>
  <c r="F35" i="14" s="1"/>
  <c r="P31" i="4"/>
  <c r="P71" i="7"/>
  <c r="R71" i="7"/>
  <c r="S71" i="7" s="1"/>
  <c r="R7" i="5"/>
  <c r="S7" i="5" s="1"/>
  <c r="P7" i="5"/>
  <c r="R39" i="8"/>
  <c r="S39" i="8" s="1"/>
  <c r="P39" i="8"/>
  <c r="R35" i="2"/>
  <c r="S35" i="2" s="1"/>
  <c r="P35" i="2"/>
  <c r="R47" i="8"/>
  <c r="S47" i="8" s="1"/>
  <c r="P47" i="8"/>
  <c r="R54" i="5"/>
  <c r="S54" i="5" s="1"/>
  <c r="P54" i="5"/>
  <c r="P40" i="8"/>
  <c r="R40" i="8"/>
  <c r="S40" i="8" s="1"/>
  <c r="P9" i="8"/>
  <c r="R9" i="8"/>
  <c r="S9" i="8" s="1"/>
  <c r="F9" i="15" s="1"/>
  <c r="P35" i="7"/>
  <c r="R35" i="7"/>
  <c r="S35" i="7" s="1"/>
  <c r="P9" i="7"/>
  <c r="R62" i="7"/>
  <c r="S62" i="7" s="1"/>
  <c r="P62" i="7"/>
  <c r="R8" i="6"/>
  <c r="S8" i="6" s="1"/>
  <c r="D8" i="15" s="1"/>
  <c r="P8" i="6"/>
  <c r="R16" i="3"/>
  <c r="S16" i="3" s="1"/>
  <c r="P16" i="3"/>
  <c r="P38" i="6"/>
  <c r="R38" i="6"/>
  <c r="S38" i="6" s="1"/>
  <c r="D38" i="15" s="1"/>
  <c r="R33" i="6"/>
  <c r="S33" i="6" s="1"/>
  <c r="D33" i="15" s="1"/>
  <c r="P33" i="6"/>
  <c r="R15" i="7"/>
  <c r="S15" i="7" s="1"/>
  <c r="P15" i="7"/>
  <c r="R61" i="4"/>
  <c r="S61" i="4" s="1"/>
  <c r="P61" i="4"/>
  <c r="R9" i="3"/>
  <c r="S9" i="3" s="1"/>
  <c r="G9" i="14" s="1"/>
  <c r="P9" i="3"/>
  <c r="R40" i="9"/>
  <c r="S40" i="9" s="1"/>
  <c r="P40" i="9"/>
  <c r="R50" i="7"/>
  <c r="S50" i="7" s="1"/>
  <c r="P50" i="7"/>
  <c r="R34" i="2"/>
  <c r="S34" i="2" s="1"/>
  <c r="P34" i="2"/>
  <c r="R63" i="5"/>
  <c r="S63" i="5" s="1"/>
  <c r="P63" i="5"/>
  <c r="R4" i="2"/>
  <c r="S4" i="2" s="1"/>
  <c r="H4" i="14" s="1"/>
  <c r="L4" i="14" s="1"/>
  <c r="P4" i="2"/>
  <c r="R42" i="6"/>
  <c r="S42" i="6" s="1"/>
  <c r="D42" i="15" s="1"/>
  <c r="P42" i="6"/>
  <c r="R23" i="6"/>
  <c r="S23" i="6" s="1"/>
  <c r="D23" i="15" s="1"/>
  <c r="P23" i="6"/>
  <c r="R45" i="3"/>
  <c r="S45" i="3" s="1"/>
  <c r="P45" i="3"/>
  <c r="R23" i="5"/>
  <c r="S23" i="5" s="1"/>
  <c r="P23" i="5"/>
  <c r="P24" i="4"/>
  <c r="R24" i="4"/>
  <c r="S24" i="4" s="1"/>
  <c r="F24" i="14" s="1"/>
  <c r="R70" i="7"/>
  <c r="S70" i="7" s="1"/>
  <c r="P70" i="7"/>
  <c r="P44" i="7"/>
  <c r="R7" i="7"/>
  <c r="S7" i="7" s="1"/>
  <c r="E7" i="15" s="1"/>
  <c r="P7" i="7"/>
  <c r="P14" i="8"/>
  <c r="R14" i="8"/>
  <c r="S14" i="8" s="1"/>
  <c r="R28" i="4"/>
  <c r="S28" i="4" s="1"/>
  <c r="F29" i="14" s="1"/>
  <c r="P28" i="4"/>
  <c r="P60" i="3"/>
  <c r="R60" i="3"/>
  <c r="S60" i="3" s="1"/>
  <c r="R47" i="6"/>
  <c r="S47" i="6" s="1"/>
  <c r="D47" i="15" s="1"/>
  <c r="P47" i="6"/>
  <c r="R9" i="4"/>
  <c r="S9" i="4" s="1"/>
  <c r="F9" i="14" s="1"/>
  <c r="P9" i="4"/>
  <c r="P5" i="3"/>
  <c r="R5" i="3"/>
  <c r="S5" i="3" s="1"/>
  <c r="G5" i="14" s="1"/>
  <c r="J5" i="14" s="1"/>
  <c r="R30" i="7"/>
  <c r="S30" i="7" s="1"/>
  <c r="P30" i="7"/>
  <c r="U3" i="3"/>
  <c r="S3" i="3"/>
  <c r="G3" i="14" s="1"/>
  <c r="U4" i="4"/>
  <c r="U5" i="4" s="1"/>
  <c r="U6" i="4" s="1"/>
  <c r="S5" i="5"/>
  <c r="U3" i="5"/>
  <c r="S3" i="5"/>
  <c r="U3" i="6"/>
  <c r="S3" i="6"/>
  <c r="D3" i="15" s="1"/>
  <c r="R56" i="7"/>
  <c r="S56" i="7" s="1"/>
  <c r="P56" i="7"/>
  <c r="R32" i="7"/>
  <c r="S32" i="7" s="1"/>
  <c r="P32" i="7"/>
  <c r="R24" i="7"/>
  <c r="S24" i="7" s="1"/>
  <c r="P24" i="7"/>
  <c r="R69" i="7"/>
  <c r="S69" i="7" s="1"/>
  <c r="P69" i="7"/>
  <c r="S3" i="7"/>
  <c r="E3" i="15" s="1"/>
  <c r="U3" i="7"/>
  <c r="R50" i="8"/>
  <c r="S50" i="8" s="1"/>
  <c r="P50" i="8"/>
  <c r="R71" i="8"/>
  <c r="S71" i="8" s="1"/>
  <c r="P71" i="8"/>
  <c r="R42" i="8"/>
  <c r="S42" i="8" s="1"/>
  <c r="P42" i="8"/>
  <c r="P18" i="8"/>
  <c r="R18" i="8"/>
  <c r="S18" i="8" s="1"/>
  <c r="U4" i="8"/>
  <c r="U5" i="8" s="1"/>
  <c r="U6" i="8" s="1"/>
  <c r="U7" i="8" s="1"/>
  <c r="I4" i="14" l="1"/>
  <c r="K4" i="14"/>
  <c r="J12" i="14"/>
  <c r="K12" i="14"/>
  <c r="K5" i="14"/>
  <c r="L5" i="14"/>
  <c r="I5" i="14"/>
  <c r="J9" i="14"/>
  <c r="I9" i="14"/>
  <c r="K9" i="14"/>
  <c r="L9" i="14"/>
  <c r="H5" i="15"/>
  <c r="J6" i="15"/>
  <c r="I5" i="15"/>
  <c r="I6" i="15"/>
  <c r="J5" i="15"/>
  <c r="H6" i="15"/>
  <c r="H7" i="15"/>
  <c r="J7" i="15"/>
  <c r="K7" i="15"/>
  <c r="I10" i="15"/>
  <c r="K10" i="15"/>
  <c r="H10" i="15"/>
  <c r="J10" i="15"/>
  <c r="K12" i="15"/>
  <c r="J12" i="15"/>
  <c r="I12" i="15"/>
  <c r="H12" i="15"/>
  <c r="K8" i="15"/>
  <c r="J8" i="15"/>
  <c r="I8" i="15"/>
  <c r="H8" i="15"/>
  <c r="H9" i="15"/>
  <c r="K9" i="15"/>
  <c r="J9" i="15"/>
  <c r="I9" i="15"/>
  <c r="J3" i="15"/>
  <c r="I3" i="15"/>
  <c r="K3" i="15"/>
  <c r="H3" i="15"/>
  <c r="U4" i="9"/>
  <c r="U3" i="2"/>
  <c r="U4" i="2" s="1"/>
  <c r="U5" i="2" s="1"/>
  <c r="U6" i="2" s="1"/>
  <c r="U7" i="2" s="1"/>
  <c r="S3" i="2"/>
  <c r="H3" i="14" s="1"/>
  <c r="I3" i="14" s="1"/>
  <c r="U4" i="3"/>
  <c r="U5" i="3" s="1"/>
  <c r="U6" i="3" s="1"/>
  <c r="U7" i="3" s="1"/>
  <c r="U7" i="4"/>
  <c r="U4" i="5"/>
  <c r="U5" i="5" s="1"/>
  <c r="U6" i="5" s="1"/>
  <c r="U4" i="6"/>
  <c r="U5" i="6" s="1"/>
  <c r="U6" i="6" s="1"/>
  <c r="U7" i="6" s="1"/>
  <c r="U4" i="7"/>
  <c r="U5" i="7" s="1"/>
  <c r="U6" i="7" s="1"/>
  <c r="U7" i="7" s="1"/>
  <c r="U8" i="8"/>
  <c r="K3" i="14" l="1"/>
  <c r="L3" i="14"/>
  <c r="J3" i="14"/>
  <c r="U5" i="9"/>
  <c r="U8" i="2"/>
  <c r="U8" i="3"/>
  <c r="U8" i="4"/>
  <c r="U7" i="5"/>
  <c r="U8" i="6"/>
  <c r="U8" i="7"/>
  <c r="U9" i="8"/>
  <c r="U6" i="9" l="1"/>
  <c r="U9" i="2"/>
  <c r="U9" i="3"/>
  <c r="U9" i="4"/>
  <c r="U8" i="5"/>
  <c r="U9" i="6"/>
  <c r="U9" i="7"/>
  <c r="U10" i="8"/>
  <c r="U7" i="9" l="1"/>
  <c r="U10" i="2"/>
  <c r="U10" i="3"/>
  <c r="U10" i="4"/>
  <c r="U9" i="5"/>
  <c r="U10" i="6"/>
  <c r="U10" i="7"/>
  <c r="U11" i="8"/>
  <c r="U8" i="9" l="1"/>
  <c r="U11" i="2"/>
  <c r="U11" i="3"/>
  <c r="U11" i="4"/>
  <c r="U10" i="5"/>
  <c r="U11" i="6"/>
  <c r="U11" i="7"/>
  <c r="U12" i="8"/>
  <c r="U9" i="9" l="1"/>
  <c r="U12" i="2"/>
  <c r="U12" i="3"/>
  <c r="U12" i="4"/>
  <c r="U11" i="5"/>
  <c r="U12" i="6"/>
  <c r="U12" i="7"/>
  <c r="U13" i="8"/>
  <c r="U10" i="9" l="1"/>
  <c r="U13" i="2"/>
  <c r="U13" i="3"/>
  <c r="U13" i="4"/>
  <c r="U12" i="5"/>
  <c r="U13" i="6"/>
  <c r="U13" i="7"/>
  <c r="U14" i="8"/>
  <c r="U11" i="9" l="1"/>
  <c r="U14" i="2"/>
  <c r="U14" i="3"/>
  <c r="U14" i="4"/>
  <c r="U13" i="5"/>
  <c r="U14" i="6"/>
  <c r="U14" i="7"/>
  <c r="U15" i="8"/>
  <c r="U12" i="9" l="1"/>
  <c r="U15" i="2"/>
  <c r="U15" i="3"/>
  <c r="U15" i="4"/>
  <c r="U14" i="5"/>
  <c r="U15" i="6"/>
  <c r="U15" i="7"/>
  <c r="U16" i="8"/>
  <c r="U13" i="9" l="1"/>
  <c r="U16" i="2"/>
  <c r="U16" i="3"/>
  <c r="U16" i="4"/>
  <c r="U15" i="5"/>
  <c r="U16" i="6"/>
  <c r="U16" i="7"/>
  <c r="U17" i="8"/>
  <c r="U14" i="9" l="1"/>
  <c r="U17" i="2"/>
  <c r="U17" i="3"/>
  <c r="U17" i="4"/>
  <c r="U16" i="5"/>
  <c r="U17" i="6"/>
  <c r="U17" i="7"/>
  <c r="U18" i="8"/>
  <c r="U15" i="9" l="1"/>
  <c r="U18" i="2"/>
  <c r="U18" i="3"/>
  <c r="U18" i="4"/>
  <c r="U17" i="5"/>
  <c r="U18" i="6"/>
  <c r="U18" i="7"/>
  <c r="U19" i="8"/>
  <c r="U16" i="9" l="1"/>
  <c r="U19" i="2"/>
  <c r="U19" i="3"/>
  <c r="U19" i="4"/>
  <c r="U18" i="5"/>
  <c r="U19" i="6"/>
  <c r="U19" i="7"/>
  <c r="U20" i="8"/>
  <c r="U17" i="9" l="1"/>
  <c r="U20" i="2"/>
  <c r="U20" i="3"/>
  <c r="U20" i="4"/>
  <c r="U19" i="5"/>
  <c r="U20" i="6"/>
  <c r="U20" i="7"/>
  <c r="U21" i="8"/>
  <c r="U18" i="9" l="1"/>
  <c r="U21" i="2"/>
  <c r="U21" i="3"/>
  <c r="U21" i="4"/>
  <c r="U20" i="5"/>
  <c r="U21" i="6"/>
  <c r="U21" i="7"/>
  <c r="U22" i="8"/>
  <c r="U19" i="9" l="1"/>
  <c r="U22" i="2"/>
  <c r="U22" i="3"/>
  <c r="U22" i="4"/>
  <c r="U21" i="5"/>
  <c r="U22" i="6"/>
  <c r="U22" i="7"/>
  <c r="U23" i="8"/>
  <c r="U20" i="9" l="1"/>
  <c r="U23" i="2"/>
  <c r="U23" i="3"/>
  <c r="U23" i="4"/>
  <c r="U22" i="5"/>
  <c r="U23" i="6"/>
  <c r="U23" i="7"/>
  <c r="U24" i="8"/>
  <c r="U21" i="9" l="1"/>
  <c r="U24" i="2"/>
  <c r="U24" i="3"/>
  <c r="U24" i="4"/>
  <c r="U23" i="5"/>
  <c r="U24" i="6"/>
  <c r="U24" i="7"/>
  <c r="U25" i="8"/>
  <c r="U22" i="9" l="1"/>
  <c r="U25" i="2"/>
  <c r="U25" i="3"/>
  <c r="U25" i="4"/>
  <c r="U24" i="5"/>
  <c r="U25" i="6"/>
  <c r="U25" i="7"/>
  <c r="U26" i="8"/>
  <c r="U23" i="9" l="1"/>
  <c r="U26" i="2"/>
  <c r="U26" i="3"/>
  <c r="U26" i="4"/>
  <c r="U25" i="5"/>
  <c r="U26" i="6"/>
  <c r="U26" i="7"/>
  <c r="U27" i="8"/>
  <c r="U24" i="9" l="1"/>
  <c r="U27" i="2"/>
  <c r="U27" i="3"/>
  <c r="U27" i="4"/>
  <c r="U26" i="5"/>
  <c r="U27" i="6"/>
  <c r="U27" i="7"/>
  <c r="U28" i="8"/>
  <c r="U25" i="9" l="1"/>
  <c r="U28" i="2"/>
  <c r="U28" i="3"/>
  <c r="U28" i="4"/>
  <c r="U27" i="5"/>
  <c r="U28" i="6"/>
  <c r="U28" i="7"/>
  <c r="U29" i="8"/>
  <c r="U26" i="9" l="1"/>
  <c r="U29" i="2"/>
  <c r="U29" i="3"/>
  <c r="U29" i="4"/>
  <c r="U28" i="5"/>
  <c r="U29" i="6"/>
  <c r="U29" i="7"/>
  <c r="U30" i="8"/>
  <c r="U27" i="9" l="1"/>
  <c r="U30" i="2"/>
  <c r="U30" i="3"/>
  <c r="U30" i="4"/>
  <c r="U29" i="5"/>
  <c r="U30" i="6"/>
  <c r="U30" i="7"/>
  <c r="U31" i="8"/>
  <c r="U28" i="9" l="1"/>
  <c r="U31" i="2"/>
  <c r="U31" i="3"/>
  <c r="U31" i="4"/>
  <c r="U30" i="5"/>
  <c r="U31" i="6"/>
  <c r="U31" i="7"/>
  <c r="U32" i="8"/>
  <c r="U29" i="9" l="1"/>
  <c r="U32" i="2"/>
  <c r="U32" i="3"/>
  <c r="U32" i="4"/>
  <c r="U31" i="5"/>
  <c r="U32" i="6"/>
  <c r="U32" i="7"/>
  <c r="U33" i="8"/>
  <c r="U30" i="9" l="1"/>
  <c r="U33" i="2"/>
  <c r="U33" i="3"/>
  <c r="U33" i="4"/>
  <c r="U32" i="5"/>
  <c r="U33" i="6"/>
  <c r="U33" i="7"/>
  <c r="U34" i="8"/>
  <c r="U31" i="9" l="1"/>
  <c r="U34" i="2"/>
  <c r="U34" i="3"/>
  <c r="U34" i="4"/>
  <c r="U33" i="5"/>
  <c r="U34" i="6"/>
  <c r="U34" i="7"/>
  <c r="U35" i="8"/>
  <c r="U32" i="9" l="1"/>
  <c r="U35" i="2"/>
  <c r="U35" i="3"/>
  <c r="U35" i="4"/>
  <c r="U34" i="5"/>
  <c r="U35" i="6"/>
  <c r="U35" i="7"/>
  <c r="U36" i="8"/>
  <c r="U33" i="9" l="1"/>
  <c r="U36" i="2"/>
  <c r="U36" i="3"/>
  <c r="U36" i="4"/>
  <c r="U35" i="5"/>
  <c r="U36" i="6"/>
  <c r="U36" i="7"/>
  <c r="U37" i="8"/>
  <c r="U34" i="9" l="1"/>
  <c r="U37" i="2"/>
  <c r="U37" i="3"/>
  <c r="U37" i="4"/>
  <c r="U36" i="5"/>
  <c r="U37" i="6"/>
  <c r="U37" i="7"/>
  <c r="U38" i="8"/>
  <c r="U35" i="9" l="1"/>
  <c r="U38" i="2"/>
  <c r="U38" i="3"/>
  <c r="U38" i="4"/>
  <c r="U37" i="5"/>
  <c r="U38" i="6"/>
  <c r="U38" i="7"/>
  <c r="U39" i="8"/>
  <c r="U36" i="9" l="1"/>
  <c r="U39" i="2"/>
  <c r="U39" i="3"/>
  <c r="U39" i="4"/>
  <c r="U38" i="5"/>
  <c r="U39" i="6"/>
  <c r="U39" i="7"/>
  <c r="U40" i="8"/>
  <c r="U37" i="9" l="1"/>
  <c r="U40" i="2"/>
  <c r="U40" i="3"/>
  <c r="U40" i="4"/>
  <c r="U39" i="5"/>
  <c r="U40" i="6"/>
  <c r="U40" i="7"/>
  <c r="U41" i="8"/>
  <c r="U38" i="9" l="1"/>
  <c r="U41" i="2"/>
  <c r="U41" i="3"/>
  <c r="U41" i="4"/>
  <c r="U40" i="5"/>
  <c r="U41" i="6"/>
  <c r="U41" i="7"/>
  <c r="U42" i="8"/>
  <c r="U39" i="9" l="1"/>
  <c r="U42" i="2"/>
  <c r="U42" i="3"/>
  <c r="U42" i="4"/>
  <c r="U41" i="5"/>
  <c r="U42" i="6"/>
  <c r="U42" i="7"/>
  <c r="U43" i="8"/>
  <c r="U40" i="9" l="1"/>
  <c r="U43" i="2"/>
  <c r="U43" i="3"/>
  <c r="U43" i="4"/>
  <c r="U42" i="5"/>
  <c r="U43" i="6"/>
  <c r="U43" i="7"/>
  <c r="U44" i="8"/>
  <c r="U41" i="9" l="1"/>
  <c r="U44" i="2"/>
  <c r="U44" i="3"/>
  <c r="U44" i="4"/>
  <c r="U43" i="5"/>
  <c r="U44" i="6"/>
  <c r="U44" i="7"/>
  <c r="U45" i="8"/>
  <c r="U42" i="9" l="1"/>
  <c r="U45" i="2"/>
  <c r="U45" i="3"/>
  <c r="U45" i="4"/>
  <c r="U44" i="5"/>
  <c r="U45" i="6"/>
  <c r="U45" i="7"/>
  <c r="U46" i="8"/>
  <c r="U43" i="9" l="1"/>
  <c r="U46" i="2"/>
  <c r="U46" i="3"/>
  <c r="U46" i="4"/>
  <c r="U45" i="5"/>
  <c r="U46" i="6"/>
  <c r="U46" i="7"/>
  <c r="U47" i="8"/>
  <c r="U44" i="9" l="1"/>
  <c r="U47" i="2"/>
  <c r="U47" i="3"/>
  <c r="U47" i="4"/>
  <c r="U46" i="5"/>
  <c r="U47" i="6"/>
  <c r="U47" i="7"/>
  <c r="U48" i="8"/>
  <c r="U45" i="9" l="1"/>
  <c r="U48" i="2"/>
  <c r="U48" i="3"/>
  <c r="U48" i="4"/>
  <c r="U47" i="5"/>
  <c r="U48" i="6"/>
  <c r="U48" i="7"/>
  <c r="U49" i="8"/>
  <c r="U46" i="9" l="1"/>
  <c r="U49" i="2"/>
  <c r="U49" i="3"/>
  <c r="U49" i="4"/>
  <c r="U48" i="5"/>
  <c r="U49" i="6"/>
  <c r="U49" i="7"/>
  <c r="U50" i="8"/>
  <c r="U47" i="9" l="1"/>
  <c r="U50" i="2"/>
  <c r="U50" i="3"/>
  <c r="U50" i="4"/>
  <c r="U49" i="5"/>
  <c r="U50" i="6"/>
  <c r="U50" i="7"/>
  <c r="U51" i="8"/>
  <c r="U48" i="9" l="1"/>
  <c r="U51" i="2"/>
  <c r="U51" i="3"/>
  <c r="U51" i="4"/>
  <c r="U50" i="5"/>
  <c r="U51" i="6"/>
  <c r="U51" i="7"/>
  <c r="U52" i="8"/>
  <c r="U49" i="9" l="1"/>
  <c r="U52" i="2"/>
  <c r="U52" i="3"/>
  <c r="U52" i="4"/>
  <c r="U51" i="5"/>
  <c r="U52" i="6"/>
  <c r="U52" i="7"/>
  <c r="U53" i="8"/>
  <c r="U50" i="9" l="1"/>
  <c r="U53" i="2"/>
  <c r="U53" i="3"/>
  <c r="U53" i="4"/>
  <c r="U52" i="5"/>
  <c r="U53" i="6"/>
  <c r="U53" i="7"/>
  <c r="U54" i="8"/>
  <c r="U51" i="9" l="1"/>
  <c r="U54" i="2"/>
  <c r="U54" i="3"/>
  <c r="U54" i="4"/>
  <c r="U53" i="5"/>
  <c r="U54" i="6"/>
  <c r="U54" i="7"/>
  <c r="U55" i="8"/>
  <c r="U52" i="9" l="1"/>
  <c r="U55" i="2"/>
  <c r="V54" i="2" s="1"/>
  <c r="U55" i="3"/>
  <c r="V54" i="3"/>
  <c r="U55" i="4"/>
  <c r="V54" i="4" s="1"/>
  <c r="U54" i="5"/>
  <c r="U55" i="6"/>
  <c r="V54" i="6"/>
  <c r="U55" i="7"/>
  <c r="V54" i="7"/>
  <c r="U56" i="8"/>
  <c r="V55" i="8"/>
  <c r="V5" i="8"/>
  <c r="V3" i="8"/>
  <c r="V6" i="8"/>
  <c r="V7" i="8"/>
  <c r="V4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U53" i="9" l="1"/>
  <c r="U56" i="2"/>
  <c r="V55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U56" i="3"/>
  <c r="V55" i="3"/>
  <c r="V5" i="3"/>
  <c r="V3" i="3"/>
  <c r="V6" i="3"/>
  <c r="V4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5" i="4"/>
  <c r="U56" i="4"/>
  <c r="V5" i="4"/>
  <c r="V3" i="4"/>
  <c r="V6" i="4"/>
  <c r="V4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U55" i="5"/>
  <c r="V54" i="5" s="1"/>
  <c r="V55" i="6"/>
  <c r="U56" i="6"/>
  <c r="V5" i="6"/>
  <c r="V3" i="6"/>
  <c r="V6" i="6"/>
  <c r="V4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5" i="7"/>
  <c r="U56" i="7"/>
  <c r="V5" i="7"/>
  <c r="V3" i="7"/>
  <c r="V6" i="7"/>
  <c r="V4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U57" i="8"/>
  <c r="V56" i="8"/>
  <c r="U54" i="9" l="1"/>
  <c r="V56" i="2"/>
  <c r="U57" i="2"/>
  <c r="V56" i="3"/>
  <c r="U57" i="3"/>
  <c r="U57" i="4"/>
  <c r="V56" i="4"/>
  <c r="U56" i="5"/>
  <c r="V55" i="5"/>
  <c r="V5" i="5"/>
  <c r="V3" i="5"/>
  <c r="V6" i="5"/>
  <c r="V4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U57" i="6"/>
  <c r="V56" i="6"/>
  <c r="U57" i="7"/>
  <c r="V56" i="7"/>
  <c r="V57" i="8"/>
  <c r="U58" i="8"/>
  <c r="U55" i="9" l="1"/>
  <c r="V54" i="9"/>
  <c r="U58" i="2"/>
  <c r="V57" i="2"/>
  <c r="U58" i="3"/>
  <c r="V57" i="3"/>
  <c r="V57" i="4"/>
  <c r="U58" i="4"/>
  <c r="U57" i="5"/>
  <c r="V56" i="5"/>
  <c r="U58" i="6"/>
  <c r="V57" i="6"/>
  <c r="U58" i="7"/>
  <c r="V57" i="7"/>
  <c r="U59" i="8"/>
  <c r="V58" i="8"/>
  <c r="U56" i="9" l="1"/>
  <c r="V55" i="9"/>
  <c r="V3" i="9"/>
  <c r="V4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U59" i="2"/>
  <c r="V58" i="2"/>
  <c r="U59" i="3"/>
  <c r="V58" i="3"/>
  <c r="U59" i="4"/>
  <c r="V58" i="4"/>
  <c r="V57" i="5"/>
  <c r="U58" i="5"/>
  <c r="U59" i="6"/>
  <c r="V58" i="6"/>
  <c r="U59" i="7"/>
  <c r="V58" i="7"/>
  <c r="U60" i="8"/>
  <c r="V59" i="8"/>
  <c r="U57" i="9" l="1"/>
  <c r="V56" i="9"/>
  <c r="V59" i="2"/>
  <c r="U60" i="2"/>
  <c r="V59" i="3"/>
  <c r="U60" i="3"/>
  <c r="U60" i="4"/>
  <c r="V59" i="4"/>
  <c r="U59" i="5"/>
  <c r="V58" i="5"/>
  <c r="U60" i="6"/>
  <c r="V59" i="6"/>
  <c r="U60" i="7"/>
  <c r="V59" i="7"/>
  <c r="U61" i="8"/>
  <c r="V60" i="8"/>
  <c r="U58" i="9" l="1"/>
  <c r="V57" i="9"/>
  <c r="U61" i="2"/>
  <c r="V60" i="2"/>
  <c r="U61" i="3"/>
  <c r="V60" i="3"/>
  <c r="V60" i="4"/>
  <c r="U61" i="4"/>
  <c r="U60" i="5"/>
  <c r="V59" i="5"/>
  <c r="V60" i="6"/>
  <c r="U61" i="6"/>
  <c r="V60" i="7"/>
  <c r="U61" i="7"/>
  <c r="U62" i="8"/>
  <c r="V61" i="8"/>
  <c r="U59" i="9" l="1"/>
  <c r="V58" i="9"/>
  <c r="V61" i="2"/>
  <c r="U62" i="2"/>
  <c r="V61" i="3"/>
  <c r="U62" i="3"/>
  <c r="U62" i="4"/>
  <c r="V61" i="4"/>
  <c r="V60" i="5"/>
  <c r="U61" i="5"/>
  <c r="U62" i="6"/>
  <c r="V61" i="6"/>
  <c r="U62" i="7"/>
  <c r="V61" i="7"/>
  <c r="V62" i="8"/>
  <c r="U63" i="8"/>
  <c r="U60" i="9" l="1"/>
  <c r="V59" i="9"/>
  <c r="U63" i="2"/>
  <c r="V62" i="2"/>
  <c r="U63" i="3"/>
  <c r="V62" i="3"/>
  <c r="U63" i="4"/>
  <c r="V62" i="4"/>
  <c r="U62" i="5"/>
  <c r="V61" i="5"/>
  <c r="U63" i="6"/>
  <c r="V62" i="6"/>
  <c r="U63" i="7"/>
  <c r="V62" i="7"/>
  <c r="U64" i="8"/>
  <c r="V63" i="8"/>
  <c r="U61" i="9" l="1"/>
  <c r="V60" i="9"/>
  <c r="U64" i="2"/>
  <c r="V64" i="2" s="1"/>
  <c r="V63" i="2"/>
  <c r="U64" i="3"/>
  <c r="V64" i="3" s="1"/>
  <c r="V63" i="3"/>
  <c r="V63" i="4"/>
  <c r="U64" i="4"/>
  <c r="U63" i="5"/>
  <c r="V62" i="5"/>
  <c r="V63" i="6"/>
  <c r="U64" i="6"/>
  <c r="V63" i="7"/>
  <c r="U64" i="7"/>
  <c r="U65" i="8"/>
  <c r="V64" i="8"/>
  <c r="U62" i="9" l="1"/>
  <c r="V61" i="9"/>
  <c r="U65" i="4"/>
  <c r="V64" i="4"/>
  <c r="U64" i="5"/>
  <c r="V63" i="5"/>
  <c r="U65" i="6"/>
  <c r="V64" i="6"/>
  <c r="U65" i="7"/>
  <c r="V64" i="7"/>
  <c r="V65" i="8"/>
  <c r="U66" i="8"/>
  <c r="U63" i="9" l="1"/>
  <c r="V62" i="9"/>
  <c r="V65" i="4"/>
  <c r="U66" i="4"/>
  <c r="U65" i="5"/>
  <c r="V64" i="5"/>
  <c r="U66" i="6"/>
  <c r="V65" i="6"/>
  <c r="U66" i="7"/>
  <c r="V65" i="7"/>
  <c r="U67" i="8"/>
  <c r="V66" i="8"/>
  <c r="U64" i="9" l="1"/>
  <c r="V63" i="9"/>
  <c r="U67" i="4"/>
  <c r="V66" i="4"/>
  <c r="V65" i="5"/>
  <c r="U66" i="5"/>
  <c r="U67" i="6"/>
  <c r="V66" i="6"/>
  <c r="U67" i="7"/>
  <c r="V66" i="7"/>
  <c r="U68" i="8"/>
  <c r="V67" i="8"/>
  <c r="U65" i="9" l="1"/>
  <c r="V64" i="9"/>
  <c r="U68" i="4"/>
  <c r="V68" i="4" s="1"/>
  <c r="V67" i="4"/>
  <c r="U67" i="5"/>
  <c r="V66" i="5"/>
  <c r="U68" i="6"/>
  <c r="V67" i="6"/>
  <c r="U68" i="7"/>
  <c r="V67" i="7"/>
  <c r="U69" i="8"/>
  <c r="V68" i="8"/>
  <c r="U66" i="9" l="1"/>
  <c r="V65" i="9"/>
  <c r="U68" i="5"/>
  <c r="V68" i="5" s="1"/>
  <c r="V67" i="5"/>
  <c r="V68" i="6"/>
  <c r="U69" i="6"/>
  <c r="V68" i="7"/>
  <c r="U69" i="7"/>
  <c r="U70" i="8"/>
  <c r="V69" i="8"/>
  <c r="U67" i="9" l="1"/>
  <c r="V66" i="9"/>
  <c r="U70" i="6"/>
  <c r="V69" i="6"/>
  <c r="V69" i="7"/>
  <c r="U70" i="7"/>
  <c r="V70" i="8"/>
  <c r="U71" i="8"/>
  <c r="U68" i="9" l="1"/>
  <c r="V67" i="9"/>
  <c r="U71" i="6"/>
  <c r="V71" i="6" s="1"/>
  <c r="V70" i="6"/>
  <c r="U71" i="7"/>
  <c r="V71" i="7" s="1"/>
  <c r="V70" i="7"/>
  <c r="U72" i="8"/>
  <c r="V71" i="8"/>
  <c r="U69" i="9" l="1"/>
  <c r="V68" i="9"/>
  <c r="U73" i="8"/>
  <c r="V73" i="8" s="1"/>
  <c r="V72" i="8"/>
  <c r="U70" i="9" l="1"/>
  <c r="V69" i="9"/>
  <c r="U71" i="9" l="1"/>
  <c r="V70" i="9"/>
  <c r="U72" i="9" l="1"/>
  <c r="V71" i="9"/>
  <c r="U73" i="9" l="1"/>
  <c r="V73" i="9" s="1"/>
  <c r="V72" i="9"/>
</calcChain>
</file>

<file path=xl/sharedStrings.xml><?xml version="1.0" encoding="utf-8"?>
<sst xmlns="http://schemas.openxmlformats.org/spreadsheetml/2006/main" count="1224" uniqueCount="84">
  <si>
    <t>Exposure Rate</t>
  </si>
  <si>
    <t>p/sec</t>
  </si>
  <si>
    <t xml:space="preserve">Exposure  </t>
  </si>
  <si>
    <t xml:space="preserve">p </t>
  </si>
  <si>
    <t>Correction for Decay during Exposure and Cooldown</t>
  </si>
  <si>
    <t>Assume Uniform Exposure</t>
  </si>
  <si>
    <t>Days</t>
  </si>
  <si>
    <t>Hours</t>
  </si>
  <si>
    <t>Seconds</t>
  </si>
  <si>
    <t>Exposure Time</t>
  </si>
  <si>
    <t>Cooldown Time</t>
  </si>
  <si>
    <t>Cu</t>
  </si>
  <si>
    <t>Co</t>
  </si>
  <si>
    <t>Cr</t>
  </si>
  <si>
    <t>Mn</t>
  </si>
  <si>
    <t>Fe</t>
  </si>
  <si>
    <t>Ni</t>
  </si>
  <si>
    <t>V</t>
  </si>
  <si>
    <t>Sc</t>
  </si>
  <si>
    <t>Zn</t>
  </si>
  <si>
    <t>H</t>
  </si>
  <si>
    <t>Ti</t>
  </si>
  <si>
    <t>K</t>
  </si>
  <si>
    <t>52m</t>
  </si>
  <si>
    <t>Ga</t>
  </si>
  <si>
    <t>Be</t>
  </si>
  <si>
    <t>Ar</t>
  </si>
  <si>
    <t>Ca</t>
  </si>
  <si>
    <t>P</t>
  </si>
  <si>
    <t>Si</t>
  </si>
  <si>
    <t>Cl</t>
  </si>
  <si>
    <t>S</t>
  </si>
  <si>
    <t>F</t>
  </si>
  <si>
    <t>Na</t>
  </si>
  <si>
    <t>Mg</t>
  </si>
  <si>
    <t>Al</t>
  </si>
  <si>
    <t>N</t>
  </si>
  <si>
    <t>C</t>
  </si>
  <si>
    <t>Element</t>
  </si>
  <si>
    <t>Atomic #</t>
  </si>
  <si>
    <t>Isotope</t>
  </si>
  <si>
    <t>Natoms</t>
  </si>
  <si>
    <t>Activity(Bq)</t>
  </si>
  <si>
    <t>Half Life (hr)</t>
  </si>
  <si>
    <t>Sp Act pCi/g</t>
  </si>
  <si>
    <t>Error</t>
  </si>
  <si>
    <t>HalfLife</t>
  </si>
  <si>
    <t>Exposure Correction</t>
  </si>
  <si>
    <t>FracError</t>
  </si>
  <si>
    <t>Produced Activation</t>
  </si>
  <si>
    <t>Equilibrium Activation</t>
  </si>
  <si>
    <t>ProdSum</t>
  </si>
  <si>
    <t>ProdFrac</t>
  </si>
  <si>
    <t>if steel</t>
  </si>
  <si>
    <t>corr den.</t>
  </si>
  <si>
    <t>sec</t>
  </si>
  <si>
    <t>Exposure</t>
  </si>
  <si>
    <t>Cooldown</t>
  </si>
  <si>
    <t>Product</t>
  </si>
  <si>
    <t>pCi/gm</t>
  </si>
  <si>
    <t>pCi/gm/p</t>
  </si>
  <si>
    <t>pCi/gm/(p/sec)</t>
  </si>
  <si>
    <t>20 years</t>
  </si>
  <si>
    <t>seconds</t>
  </si>
  <si>
    <t>2 hours</t>
  </si>
  <si>
    <t>5 days</t>
  </si>
  <si>
    <t>Ratio</t>
  </si>
  <si>
    <t>Uns/Shi</t>
  </si>
  <si>
    <t>shi11</t>
  </si>
  <si>
    <t>shi10</t>
  </si>
  <si>
    <t>shi9</t>
  </si>
  <si>
    <t>shi8</t>
  </si>
  <si>
    <t>shi11/avg</t>
  </si>
  <si>
    <t>shi10/avg</t>
  </si>
  <si>
    <t>shi9/avg</t>
  </si>
  <si>
    <t>shi8/avg</t>
  </si>
  <si>
    <t>uns4</t>
  </si>
  <si>
    <t>uns5</t>
  </si>
  <si>
    <t>uns6</t>
  </si>
  <si>
    <t>uns7</t>
  </si>
  <si>
    <t>uns4/avg</t>
  </si>
  <si>
    <t>uns5/avg</t>
  </si>
  <si>
    <t>uns6/avg</t>
  </si>
  <si>
    <t>uns7/avg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</si>
</sst>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E+00"/>
    <numFmt numFmtId="165" formatCode="0.000"/>
    <numFmt numFmtId="166" formatCode="0.000000"/>
    <numFmt numFmtId="167" formatCode="0.00000"/>
    <numFmt numFmtId="168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1" fontId="1" fillId="0" borderId="0" xfId="0" applyNumberFormat="1" applyFont="1"/>
    <xf numFmtId="0" fontId="2" fillId="0" borderId="0" xfId="0" applyFont="1"/>
    <xf numFmtId="11" fontId="3" fillId="0" borderId="0" xfId="0" applyNumberFormat="1" applyFont="1"/>
    <xf numFmtId="164" fontId="1" fillId="0" borderId="0" xfId="0" applyNumberFormat="1" applyFont="1"/>
    <xf numFmtId="164" fontId="4" fillId="0" borderId="0" xfId="0" applyNumberFormat="1" applyFont="1"/>
    <xf numFmtId="164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Activation in Shielded Samples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compare_shi!$I$1</c:f>
              <c:strCache>
                <c:ptCount val="1"/>
                <c:pt idx="0">
                  <c:v>shi11/avg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compare_shi!$I$3:$I$12</c:f>
              <c:numCache>
                <c:formatCode>0.000</c:formatCode>
                <c:ptCount val="10"/>
                <c:pt idx="0">
                  <c:v>0.70219057637047044</c:v>
                </c:pt>
                <c:pt idx="1">
                  <c:v>0.73522373340399871</c:v>
                </c:pt>
                <c:pt idx="2">
                  <c:v>0.74227739610176702</c:v>
                </c:pt>
                <c:pt idx="3">
                  <c:v>0.71308063330266647</c:v>
                </c:pt>
                <c:pt idx="4">
                  <c:v>0.75988879649159358</c:v>
                </c:pt>
                <c:pt idx="5">
                  <c:v>0.82733659625145506</c:v>
                </c:pt>
                <c:pt idx="6">
                  <c:v>0.75587839972134241</c:v>
                </c:pt>
                <c:pt idx="7">
                  <c:v>0.78596865267580152</c:v>
                </c:pt>
                <c:pt idx="8">
                  <c:v>0.77369006643282145</c:v>
                </c:pt>
                <c:pt idx="9">
                  <c:v>0.79181468085920048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8-4B00-BA3C-D1D8EBF6EB5F}"/>
            </c:ext>
          </c:extLst>
        </c:ser>
        <c:ser>
          <c:idx val="1"/>
          <c:order val="1"/>
          <c:tx>
            <c:strRef>
              <c:f>compare_shi!$J$1</c:f>
              <c:strCache>
                <c:ptCount val="1"/>
                <c:pt idx="0">
                  <c:v>shi10/avg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compare_shi!$J$3:$J$12</c:f>
              <c:numCache>
                <c:formatCode>0.000</c:formatCode>
                <c:ptCount val="10"/>
                <c:pt idx="0">
                  <c:v>0.95196662383631692</c:v>
                </c:pt>
                <c:pt idx="1">
                  <c:v>0.94338067438331019</c:v>
                </c:pt>
                <c:pt idx="2">
                  <c:v>0.96395763229169695</c:v>
                </c:pt>
                <c:pt idx="3">
                  <c:v>0.95920486871634192</c:v>
                </c:pt>
                <c:pt idx="4">
                  <c:v>1.022543328830591</c:v>
                </c:pt>
                <c:pt idx="5">
                  <c:v>0.96326348290439046</c:v>
                </c:pt>
                <c:pt idx="6">
                  <c:v>0.97645387477986101</c:v>
                </c:pt>
                <c:pt idx="7">
                  <c:v>1.0476070998739744</c:v>
                </c:pt>
                <c:pt idx="8">
                  <c:v>0.95612805627360087</c:v>
                </c:pt>
                <c:pt idx="9">
                  <c:v>0.9266903100284708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8-4B00-BA3C-D1D8EBF6EB5F}"/>
            </c:ext>
          </c:extLst>
        </c:ser>
        <c:ser>
          <c:idx val="2"/>
          <c:order val="2"/>
          <c:tx>
            <c:strRef>
              <c:f>compare_shi!$K$1</c:f>
              <c:strCache>
                <c:ptCount val="1"/>
                <c:pt idx="0">
                  <c:v>shi9/avg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compare_shi!$K$3:$K$12</c:f>
              <c:numCache>
                <c:formatCode>0.000</c:formatCode>
                <c:ptCount val="10"/>
                <c:pt idx="0">
                  <c:v>1.1466369748656562</c:v>
                </c:pt>
                <c:pt idx="1">
                  <c:v>1.1353212130832251</c:v>
                </c:pt>
                <c:pt idx="2">
                  <c:v>1.1415995704007209</c:v>
                </c:pt>
                <c:pt idx="3">
                  <c:v>1.1428241480323813</c:v>
                </c:pt>
                <c:pt idx="4">
                  <c:v>1.172422097007018</c:v>
                </c:pt>
                <c:pt idx="5">
                  <c:v>1.1234407443685621</c:v>
                </c:pt>
                <c:pt idx="6">
                  <c:v>1.1160022770055438</c:v>
                </c:pt>
                <c:pt idx="7">
                  <c:v>1.0677291540022824</c:v>
                </c:pt>
                <c:pt idx="8">
                  <c:v>1.1379399360366291</c:v>
                </c:pt>
                <c:pt idx="9">
                  <c:v>1.1355141194918303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28-4B00-BA3C-D1D8EBF6EB5F}"/>
            </c:ext>
          </c:extLst>
        </c:ser>
        <c:ser>
          <c:idx val="3"/>
          <c:order val="3"/>
          <c:tx>
            <c:strRef>
              <c:f>compare_shi!$L$1</c:f>
              <c:strCache>
                <c:ptCount val="1"/>
                <c:pt idx="0">
                  <c:v>shi8/avg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compare_shi!$L$3:$L$13</c:f>
              <c:numCache>
                <c:formatCode>0.000</c:formatCode>
                <c:ptCount val="11"/>
                <c:pt idx="0">
                  <c:v>1.1992058249275566</c:v>
                </c:pt>
                <c:pt idx="1">
                  <c:v>1.1860743791294657</c:v>
                </c:pt>
                <c:pt idx="2">
                  <c:v>1.1521654012058151</c:v>
                </c:pt>
                <c:pt idx="3">
                  <c:v>1.1848903499486105</c:v>
                </c:pt>
                <c:pt idx="4">
                  <c:v>1.0451457776707973</c:v>
                </c:pt>
                <c:pt idx="5">
                  <c:v>1.0859591764755929</c:v>
                </c:pt>
                <c:pt idx="6">
                  <c:v>1.1516654484932531</c:v>
                </c:pt>
                <c:pt idx="7">
                  <c:v>1.0986950934479411</c:v>
                </c:pt>
                <c:pt idx="8">
                  <c:v>1.1322419412569487</c:v>
                </c:pt>
                <c:pt idx="9">
                  <c:v>1.1459808896204984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6-401E-8385-E5B14CB6B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206128"/>
        <c:axId val="455210720"/>
      </c:barChart>
      <c:catAx>
        <c:axId val="455206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Top ten Isotopes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210720"/>
        <c:crosses val="autoZero"/>
        <c:auto val="1"/>
        <c:lblAlgn val="ctr"/>
        <c:lblOffset val="100"/>
        <c:noMultiLvlLbl val="0"/>
      </c:catAx>
      <c:valAx>
        <c:axId val="45521072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 of Sample to Average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20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Activation of Unshielded Samples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compare_uns!$H$1</c:f>
              <c:strCache>
                <c:ptCount val="1"/>
                <c:pt idx="0">
                  <c:v>uns4/avg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compare_uns!$H$3:$H$12</c:f>
              <c:numCache>
                <c:formatCode>0.000</c:formatCode>
                <c:ptCount val="10"/>
                <c:pt idx="0">
                  <c:v>1.183602772867987</c:v>
                </c:pt>
                <c:pt idx="1">
                  <c:v>1.0324575941477312</c:v>
                </c:pt>
                <c:pt idx="2">
                  <c:v>1.0619853757327813</c:v>
                </c:pt>
                <c:pt idx="3">
                  <c:v>1.1013669688536061</c:v>
                </c:pt>
                <c:pt idx="4">
                  <c:v>1.0506625322158083</c:v>
                </c:pt>
                <c:pt idx="5">
                  <c:v>1.019488860135435</c:v>
                </c:pt>
                <c:pt idx="6">
                  <c:v>0.98880908564573755</c:v>
                </c:pt>
                <c:pt idx="7">
                  <c:v>1.0079230898714833</c:v>
                </c:pt>
                <c:pt idx="8">
                  <c:v>1.0620018496812726</c:v>
                </c:pt>
                <c:pt idx="9">
                  <c:v>0.96255794551806573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2-4A48-8EB7-4BC7A0DECF6B}"/>
            </c:ext>
          </c:extLst>
        </c:ser>
        <c:ser>
          <c:idx val="1"/>
          <c:order val="1"/>
          <c:tx>
            <c:strRef>
              <c:f>compare_uns!$I$1</c:f>
              <c:strCache>
                <c:ptCount val="1"/>
                <c:pt idx="0">
                  <c:v>uns5/avg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compare_uns!$I$3:$I$12</c:f>
              <c:numCache>
                <c:formatCode>0.000</c:formatCode>
                <c:ptCount val="10"/>
                <c:pt idx="0">
                  <c:v>1.0642590019521256</c:v>
                </c:pt>
                <c:pt idx="1">
                  <c:v>1.0321140372996209</c:v>
                </c:pt>
                <c:pt idx="2">
                  <c:v>1.0202533010207506</c:v>
                </c:pt>
                <c:pt idx="3">
                  <c:v>0.98164258954213579</c:v>
                </c:pt>
                <c:pt idx="4">
                  <c:v>1.0234980355134935</c:v>
                </c:pt>
                <c:pt idx="5">
                  <c:v>1.065191110775304</c:v>
                </c:pt>
                <c:pt idx="6">
                  <c:v>1.0142945024829202</c:v>
                </c:pt>
                <c:pt idx="7">
                  <c:v>1.0191119034104104</c:v>
                </c:pt>
                <c:pt idx="8">
                  <c:v>0.9848530904903221</c:v>
                </c:pt>
                <c:pt idx="9">
                  <c:v>1.0851315620372177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2-4A48-8EB7-4BC7A0DECF6B}"/>
            </c:ext>
          </c:extLst>
        </c:ser>
        <c:ser>
          <c:idx val="2"/>
          <c:order val="2"/>
          <c:tx>
            <c:strRef>
              <c:f>compare_uns!$J$1</c:f>
              <c:strCache>
                <c:ptCount val="1"/>
                <c:pt idx="0">
                  <c:v>uns6/avg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compare_uns!$J$3:$J$12</c:f>
              <c:numCache>
                <c:formatCode>0.000</c:formatCode>
                <c:ptCount val="10"/>
                <c:pt idx="0">
                  <c:v>0.94710123596364004</c:v>
                </c:pt>
                <c:pt idx="1">
                  <c:v>1.0010701261610937</c:v>
                </c:pt>
                <c:pt idx="2">
                  <c:v>0.98212063975393749</c:v>
                </c:pt>
                <c:pt idx="3">
                  <c:v>0.95050579904342403</c:v>
                </c:pt>
                <c:pt idx="4">
                  <c:v>0.9685927970901862</c:v>
                </c:pt>
                <c:pt idx="5">
                  <c:v>0.90992246012032374</c:v>
                </c:pt>
                <c:pt idx="6">
                  <c:v>0.9930857694802544</c:v>
                </c:pt>
                <c:pt idx="7">
                  <c:v>1.0317459258048756</c:v>
                </c:pt>
                <c:pt idx="8">
                  <c:v>0.96269683491674496</c:v>
                </c:pt>
                <c:pt idx="9">
                  <c:v>0.98128348486220507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72-4A48-8EB7-4BC7A0DECF6B}"/>
            </c:ext>
          </c:extLst>
        </c:ser>
        <c:ser>
          <c:idx val="3"/>
          <c:order val="3"/>
          <c:tx>
            <c:strRef>
              <c:f>compare_uns!$K$1</c:f>
              <c:strCache>
                <c:ptCount val="1"/>
                <c:pt idx="0">
                  <c:v>uns7/avg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compare_uns!$K$3:$K$12</c:f>
              <c:numCache>
                <c:formatCode>0.000</c:formatCode>
                <c:ptCount val="10"/>
                <c:pt idx="0">
                  <c:v>0.80503698921624789</c:v>
                </c:pt>
                <c:pt idx="1">
                  <c:v>0.93435824239155441</c:v>
                </c:pt>
                <c:pt idx="2">
                  <c:v>0.93564068349253104</c:v>
                </c:pt>
                <c:pt idx="3">
                  <c:v>0.966484642560834</c:v>
                </c:pt>
                <c:pt idx="4">
                  <c:v>0.95724663518051167</c:v>
                </c:pt>
                <c:pt idx="5">
                  <c:v>1.0053975689689367</c:v>
                </c:pt>
                <c:pt idx="6">
                  <c:v>1.0038106423910882</c:v>
                </c:pt>
                <c:pt idx="7">
                  <c:v>0.94121908091323103</c:v>
                </c:pt>
                <c:pt idx="8">
                  <c:v>0.99044822491166051</c:v>
                </c:pt>
                <c:pt idx="9">
                  <c:v>0.9710270075825117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72-4A48-8EB7-4BC7A0DEC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025760"/>
        <c:axId val="449019528"/>
      </c:barChart>
      <c:catAx>
        <c:axId val="449025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 Ten Isotopes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19528"/>
        <c:crosses val="autoZero"/>
        <c:auto val="1"/>
        <c:lblAlgn val="ctr"/>
        <c:lblOffset val="100"/>
        <c:noMultiLvlLbl val="0"/>
      </c:catAx>
      <c:valAx>
        <c:axId val="44901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 of Sample to Average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2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40</xdr:row>
      <xdr:rowOff>95250</xdr:rowOff>
    </xdr:from>
    <xdr:to>
      <xdr:col>9</xdr:col>
      <xdr:colOff>388620</xdr:colOff>
      <xdr:row>55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77BFCC-0B8C-404D-9152-FA4D2F02E7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</xdr:colOff>
      <xdr:row>71</xdr:row>
      <xdr:rowOff>80010</xdr:rowOff>
    </xdr:from>
    <xdr:to>
      <xdr:col>11</xdr:col>
      <xdr:colOff>320040</xdr:colOff>
      <xdr:row>86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0C7117-AED3-4223-B8BC-97C9ED7C67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2948D-A850-438A-BFA5-B07F27EC754A}">
  <dimension ref="A2:I16"/>
  <sheetViews>
    <sheetView workbookViewId="0">
      <selection activeCell="K4" sqref="K4"/>
    </sheetView>
    <sheetView workbookViewId="1"/>
  </sheetViews>
  <sheetFormatPr defaultRowHeight="14.4" x14ac:dyDescent="0.3"/>
  <sheetData>
    <row r="2" spans="1:9" x14ac:dyDescent="0.3">
      <c r="A2" t="s">
        <v>0</v>
      </c>
      <c r="C2" s="1">
        <v>1250000000000</v>
      </c>
      <c r="D2" t="s">
        <v>1</v>
      </c>
    </row>
    <row r="3" spans="1:9" x14ac:dyDescent="0.3">
      <c r="A3" t="s">
        <v>2</v>
      </c>
      <c r="C3" s="1">
        <f>C2*F9</f>
        <v>3.24E+18</v>
      </c>
      <c r="D3" t="s">
        <v>3</v>
      </c>
    </row>
    <row r="4" spans="1:9" x14ac:dyDescent="0.3">
      <c r="C4" s="1"/>
    </row>
    <row r="6" spans="1:9" x14ac:dyDescent="0.3">
      <c r="A6" t="s">
        <v>4</v>
      </c>
    </row>
    <row r="7" spans="1:9" x14ac:dyDescent="0.3">
      <c r="A7" t="s">
        <v>5</v>
      </c>
    </row>
    <row r="8" spans="1:9" x14ac:dyDescent="0.3">
      <c r="D8" t="s">
        <v>6</v>
      </c>
      <c r="E8" t="s">
        <v>7</v>
      </c>
      <c r="F8" t="s">
        <v>8</v>
      </c>
    </row>
    <row r="9" spans="1:9" x14ac:dyDescent="0.3">
      <c r="A9" t="s">
        <v>9</v>
      </c>
      <c r="D9">
        <v>30</v>
      </c>
      <c r="E9">
        <f>24*D9</f>
        <v>720</v>
      </c>
      <c r="F9">
        <f>60*60*E9</f>
        <v>2592000</v>
      </c>
    </row>
    <row r="10" spans="1:9" x14ac:dyDescent="0.3">
      <c r="A10" t="s">
        <v>10</v>
      </c>
      <c r="D10">
        <f>E10/24</f>
        <v>8.3333333333333329E-2</v>
      </c>
      <c r="E10">
        <v>2</v>
      </c>
      <c r="F10">
        <f>60*60*E10</f>
        <v>7200</v>
      </c>
    </row>
    <row r="14" spans="1:9" x14ac:dyDescent="0.3">
      <c r="A14" s="1"/>
    </row>
    <row r="16" spans="1:9" x14ac:dyDescent="0.3">
      <c r="G16" s="13"/>
      <c r="H16" s="13"/>
      <c r="I16" s="13"/>
    </row>
  </sheetData>
  <mergeCells count="1">
    <mergeCell ref="G16:I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3A02-DF51-4592-9583-D531F0EFF958}">
  <dimension ref="A1:E62"/>
  <sheetViews>
    <sheetView topLeftCell="A22" workbookViewId="0">
      <selection sqref="A1:E2"/>
    </sheetView>
    <sheetView workbookViewId="1"/>
  </sheetViews>
  <sheetFormatPr defaultRowHeight="14.4" x14ac:dyDescent="0.3"/>
  <sheetData>
    <row r="1" spans="1:5" x14ac:dyDescent="0.3">
      <c r="A1" t="s">
        <v>38</v>
      </c>
      <c r="B1" t="s">
        <v>39</v>
      </c>
      <c r="C1" t="s">
        <v>40</v>
      </c>
      <c r="D1" s="3" t="s">
        <v>66</v>
      </c>
      <c r="E1" s="3" t="s">
        <v>66</v>
      </c>
    </row>
    <row r="2" spans="1:5" x14ac:dyDescent="0.3">
      <c r="D2" s="3" t="s">
        <v>67</v>
      </c>
      <c r="E2" s="3" t="s">
        <v>45</v>
      </c>
    </row>
    <row r="3" spans="1:5" x14ac:dyDescent="0.3">
      <c r="A3" t="s">
        <v>11</v>
      </c>
      <c r="B3">
        <v>29</v>
      </c>
      <c r="C3">
        <v>64</v>
      </c>
      <c r="D3" s="1">
        <v>1.3869100000000001</v>
      </c>
      <c r="E3" s="1">
        <v>4.2282500000000002E-3</v>
      </c>
    </row>
    <row r="4" spans="1:5" x14ac:dyDescent="0.3">
      <c r="A4" t="s">
        <v>11</v>
      </c>
      <c r="B4">
        <v>29</v>
      </c>
      <c r="C4">
        <v>61</v>
      </c>
      <c r="D4" s="1">
        <v>6.2864500000000003</v>
      </c>
      <c r="E4" s="1">
        <v>0.122575</v>
      </c>
    </row>
    <row r="5" spans="1:5" x14ac:dyDescent="0.3">
      <c r="A5" t="s">
        <v>12</v>
      </c>
      <c r="B5">
        <v>27</v>
      </c>
      <c r="C5">
        <v>58</v>
      </c>
      <c r="D5" s="1">
        <v>7.7440199999999999</v>
      </c>
      <c r="E5" s="1">
        <v>0.17175399999999999</v>
      </c>
    </row>
    <row r="6" spans="1:5" x14ac:dyDescent="0.3">
      <c r="A6" t="s">
        <v>12</v>
      </c>
      <c r="B6">
        <v>27</v>
      </c>
      <c r="C6">
        <v>61</v>
      </c>
      <c r="D6" s="1">
        <v>6.3271300000000004</v>
      </c>
      <c r="E6" s="1">
        <v>0.24956600000000001</v>
      </c>
    </row>
    <row r="7" spans="1:5" x14ac:dyDescent="0.3">
      <c r="A7" t="s">
        <v>13</v>
      </c>
      <c r="B7">
        <v>24</v>
      </c>
      <c r="C7">
        <v>51</v>
      </c>
      <c r="D7" s="1">
        <v>23.5077</v>
      </c>
      <c r="E7" s="1">
        <v>1.17628</v>
      </c>
    </row>
    <row r="8" spans="1:5" x14ac:dyDescent="0.3">
      <c r="A8" t="s">
        <v>12</v>
      </c>
      <c r="B8">
        <v>27</v>
      </c>
      <c r="C8">
        <v>57</v>
      </c>
      <c r="D8" s="1">
        <v>8.9873100000000008</v>
      </c>
      <c r="E8" s="1">
        <v>0.246535</v>
      </c>
    </row>
    <row r="9" spans="1:5" x14ac:dyDescent="0.3">
      <c r="A9" t="s">
        <v>14</v>
      </c>
      <c r="B9">
        <v>25</v>
      </c>
      <c r="C9">
        <v>52</v>
      </c>
      <c r="D9" s="1">
        <v>19.807200000000002</v>
      </c>
      <c r="E9" s="1">
        <v>1.4075899999999999</v>
      </c>
    </row>
    <row r="10" spans="1:5" x14ac:dyDescent="0.3">
      <c r="A10" t="s">
        <v>14</v>
      </c>
      <c r="B10">
        <v>25</v>
      </c>
      <c r="C10">
        <v>56</v>
      </c>
      <c r="D10" s="1">
        <v>11.9704</v>
      </c>
      <c r="E10" s="1">
        <v>0.90220100000000003</v>
      </c>
    </row>
    <row r="11" spans="1:5" x14ac:dyDescent="0.3">
      <c r="A11" t="s">
        <v>12</v>
      </c>
      <c r="B11">
        <v>27</v>
      </c>
      <c r="C11">
        <v>56</v>
      </c>
      <c r="D11" s="1">
        <v>10.7529</v>
      </c>
      <c r="E11" s="1">
        <v>0.56815700000000002</v>
      </c>
    </row>
    <row r="12" spans="1:5" x14ac:dyDescent="0.3">
      <c r="A12" t="s">
        <v>15</v>
      </c>
      <c r="B12">
        <v>26</v>
      </c>
      <c r="C12">
        <v>59</v>
      </c>
      <c r="D12" s="1">
        <v>7.6093400000000004</v>
      </c>
      <c r="E12" s="1">
        <v>0.73524599999999996</v>
      </c>
    </row>
    <row r="13" spans="1:5" x14ac:dyDescent="0.3">
      <c r="A13" t="s">
        <v>16</v>
      </c>
      <c r="B13">
        <v>28</v>
      </c>
      <c r="C13">
        <v>57</v>
      </c>
      <c r="D13" s="1">
        <v>13.748900000000001</v>
      </c>
      <c r="E13" s="1">
        <v>1.6319399999999999</v>
      </c>
    </row>
    <row r="14" spans="1:5" x14ac:dyDescent="0.3">
      <c r="A14" t="s">
        <v>17</v>
      </c>
      <c r="B14">
        <v>23</v>
      </c>
      <c r="C14">
        <v>48</v>
      </c>
      <c r="D14" s="1">
        <v>29.279</v>
      </c>
      <c r="E14" s="1">
        <v>2.4761700000000002</v>
      </c>
    </row>
    <row r="15" spans="1:5" x14ac:dyDescent="0.3">
      <c r="A15" t="s">
        <v>16</v>
      </c>
      <c r="B15">
        <v>28</v>
      </c>
      <c r="C15">
        <v>65</v>
      </c>
      <c r="D15" s="1">
        <v>6.6509999999999998</v>
      </c>
      <c r="E15" s="1">
        <v>0.90024599999999999</v>
      </c>
    </row>
    <row r="16" spans="1:5" x14ac:dyDescent="0.3">
      <c r="A16" t="s">
        <v>12</v>
      </c>
      <c r="B16">
        <v>27</v>
      </c>
      <c r="C16">
        <v>55</v>
      </c>
      <c r="D16" s="1">
        <v>15.853899999999999</v>
      </c>
      <c r="E16" s="1">
        <v>1.87279</v>
      </c>
    </row>
    <row r="17" spans="1:5" x14ac:dyDescent="0.3">
      <c r="A17" t="s">
        <v>14</v>
      </c>
      <c r="B17">
        <v>25</v>
      </c>
      <c r="C17">
        <v>54</v>
      </c>
      <c r="D17" s="1">
        <v>13.7096</v>
      </c>
      <c r="E17" s="1">
        <v>0.521235</v>
      </c>
    </row>
    <row r="18" spans="1:5" x14ac:dyDescent="0.3">
      <c r="A18" t="s">
        <v>12</v>
      </c>
      <c r="B18">
        <v>27</v>
      </c>
      <c r="C18">
        <v>60</v>
      </c>
      <c r="D18" s="1">
        <v>6.4635899999999999</v>
      </c>
      <c r="E18" s="1">
        <v>0.186809</v>
      </c>
    </row>
    <row r="19" spans="1:5" x14ac:dyDescent="0.3">
      <c r="A19" t="s">
        <v>15</v>
      </c>
      <c r="B19">
        <v>26</v>
      </c>
      <c r="C19">
        <v>55</v>
      </c>
      <c r="D19" s="1">
        <v>12.1823</v>
      </c>
      <c r="E19" s="1">
        <v>0.38850000000000001</v>
      </c>
    </row>
    <row r="20" spans="1:5" x14ac:dyDescent="0.3">
      <c r="A20" t="s">
        <v>18</v>
      </c>
      <c r="B20">
        <v>21</v>
      </c>
      <c r="C20">
        <v>47</v>
      </c>
      <c r="D20" s="1">
        <v>45.968499999999999</v>
      </c>
      <c r="E20" s="1">
        <v>6.9934200000000004</v>
      </c>
    </row>
    <row r="21" spans="1:5" x14ac:dyDescent="0.3">
      <c r="A21" t="s">
        <v>11</v>
      </c>
      <c r="B21">
        <v>29</v>
      </c>
      <c r="C21">
        <v>62</v>
      </c>
      <c r="D21" s="1">
        <v>46.291400000000003</v>
      </c>
      <c r="E21" s="1">
        <v>0.54730199999999996</v>
      </c>
    </row>
    <row r="22" spans="1:5" x14ac:dyDescent="0.3">
      <c r="A22" t="s">
        <v>18</v>
      </c>
      <c r="B22">
        <v>21</v>
      </c>
      <c r="C22">
        <v>44</v>
      </c>
      <c r="D22" s="1">
        <v>62.194499999999998</v>
      </c>
      <c r="E22" s="1">
        <v>8.1323399999999992</v>
      </c>
    </row>
    <row r="23" spans="1:5" x14ac:dyDescent="0.3">
      <c r="A23" t="s">
        <v>19</v>
      </c>
      <c r="B23">
        <v>30</v>
      </c>
      <c r="C23">
        <v>62</v>
      </c>
      <c r="D23" s="1">
        <v>52.456499999999998</v>
      </c>
      <c r="E23" s="1">
        <v>7.2967300000000002</v>
      </c>
    </row>
    <row r="24" spans="1:5" x14ac:dyDescent="0.3">
      <c r="A24" t="s">
        <v>17</v>
      </c>
      <c r="B24">
        <v>23</v>
      </c>
      <c r="C24">
        <v>49</v>
      </c>
      <c r="D24" s="1">
        <v>27.4422</v>
      </c>
      <c r="E24" s="1">
        <v>1.83144</v>
      </c>
    </row>
    <row r="25" spans="1:5" x14ac:dyDescent="0.3">
      <c r="A25" t="s">
        <v>20</v>
      </c>
      <c r="B25">
        <v>1</v>
      </c>
      <c r="C25">
        <v>3</v>
      </c>
      <c r="D25" s="1">
        <v>14.403499999999999</v>
      </c>
      <c r="E25" s="1">
        <v>0.32376899999999997</v>
      </c>
    </row>
    <row r="26" spans="1:5" x14ac:dyDescent="0.3">
      <c r="A26" t="s">
        <v>11</v>
      </c>
      <c r="B26">
        <v>29</v>
      </c>
      <c r="C26">
        <v>60</v>
      </c>
      <c r="D26" s="1">
        <v>7.8648899999999999</v>
      </c>
      <c r="E26" s="1">
        <v>0.54645600000000005</v>
      </c>
    </row>
    <row r="27" spans="1:5" x14ac:dyDescent="0.3">
      <c r="A27" t="s">
        <v>16</v>
      </c>
      <c r="B27">
        <v>28</v>
      </c>
      <c r="C27">
        <v>56</v>
      </c>
      <c r="D27" s="1">
        <v>24.615100000000002</v>
      </c>
      <c r="E27" s="1">
        <v>6.5088400000000002</v>
      </c>
    </row>
    <row r="28" spans="1:5" x14ac:dyDescent="0.3">
      <c r="A28" t="s">
        <v>19</v>
      </c>
      <c r="B28">
        <v>30</v>
      </c>
      <c r="C28">
        <v>63</v>
      </c>
      <c r="D28" s="1">
        <v>31.626100000000001</v>
      </c>
      <c r="E28" s="1">
        <v>2.9679099999999998</v>
      </c>
    </row>
    <row r="29" spans="1:5" x14ac:dyDescent="0.3">
      <c r="A29" t="s">
        <v>21</v>
      </c>
      <c r="B29">
        <v>22</v>
      </c>
      <c r="C29">
        <v>45</v>
      </c>
      <c r="D29" s="1">
        <v>58.099299999999999</v>
      </c>
      <c r="E29" s="1">
        <v>10.8192</v>
      </c>
    </row>
    <row r="30" spans="1:5" x14ac:dyDescent="0.3">
      <c r="A30" t="s">
        <v>18</v>
      </c>
      <c r="B30">
        <v>21</v>
      </c>
      <c r="C30">
        <v>46</v>
      </c>
      <c r="D30" s="1">
        <v>40.1355</v>
      </c>
      <c r="E30" s="1">
        <v>5.1690800000000001</v>
      </c>
    </row>
    <row r="31" spans="1:5" x14ac:dyDescent="0.3">
      <c r="A31" t="s">
        <v>18</v>
      </c>
      <c r="B31">
        <v>21</v>
      </c>
      <c r="C31">
        <v>48</v>
      </c>
      <c r="D31" s="1">
        <v>43.704000000000001</v>
      </c>
      <c r="E31" s="1">
        <v>11.678900000000001</v>
      </c>
    </row>
    <row r="32" spans="1:5" x14ac:dyDescent="0.3">
      <c r="A32" t="s">
        <v>13</v>
      </c>
      <c r="B32">
        <v>24</v>
      </c>
      <c r="C32">
        <v>49</v>
      </c>
      <c r="D32" s="1">
        <v>29.2684</v>
      </c>
      <c r="E32" s="1">
        <v>3.6100599999999998</v>
      </c>
    </row>
    <row r="33" spans="1:5" x14ac:dyDescent="0.3">
      <c r="A33" t="s">
        <v>18</v>
      </c>
      <c r="B33">
        <v>21</v>
      </c>
      <c r="C33">
        <v>43</v>
      </c>
      <c r="D33" s="1">
        <v>48.363</v>
      </c>
      <c r="E33" s="1">
        <v>11.4701</v>
      </c>
    </row>
    <row r="34" spans="1:5" x14ac:dyDescent="0.3">
      <c r="A34" t="s">
        <v>14</v>
      </c>
      <c r="B34">
        <v>25</v>
      </c>
      <c r="C34">
        <v>51</v>
      </c>
      <c r="D34" s="1">
        <v>29.852499999999999</v>
      </c>
      <c r="E34" s="1">
        <v>4.2073900000000002</v>
      </c>
    </row>
    <row r="35" spans="1:5" x14ac:dyDescent="0.3">
      <c r="A35" t="s">
        <v>13</v>
      </c>
      <c r="B35">
        <v>24</v>
      </c>
      <c r="C35">
        <v>48</v>
      </c>
      <c r="D35" s="1">
        <v>39.171500000000002</v>
      </c>
      <c r="E35" s="1">
        <v>12.023899999999999</v>
      </c>
    </row>
    <row r="36" spans="1:5" x14ac:dyDescent="0.3">
      <c r="A36" t="s">
        <v>22</v>
      </c>
      <c r="B36">
        <v>19</v>
      </c>
      <c r="C36">
        <v>42</v>
      </c>
      <c r="D36" s="1">
        <v>91.770899999999997</v>
      </c>
      <c r="E36" s="1">
        <v>23.541</v>
      </c>
    </row>
    <row r="37" spans="1:5" x14ac:dyDescent="0.3">
      <c r="A37" t="s">
        <v>19</v>
      </c>
      <c r="B37">
        <v>30</v>
      </c>
      <c r="C37">
        <v>65</v>
      </c>
      <c r="D37" s="1">
        <v>16.770499999999998</v>
      </c>
      <c r="E37" s="1">
        <v>2.37534</v>
      </c>
    </row>
    <row r="38" spans="1:5" x14ac:dyDescent="0.3">
      <c r="A38" t="s">
        <v>14</v>
      </c>
      <c r="B38">
        <v>25</v>
      </c>
      <c r="C38" t="s">
        <v>23</v>
      </c>
      <c r="D38" s="1">
        <v>15.6097</v>
      </c>
      <c r="E38" s="1">
        <v>1.1092900000000001</v>
      </c>
    </row>
    <row r="39" spans="1:5" x14ac:dyDescent="0.3">
      <c r="A39" t="s">
        <v>15</v>
      </c>
      <c r="B39">
        <v>26</v>
      </c>
      <c r="C39">
        <v>52</v>
      </c>
      <c r="D39" s="1">
        <v>15.6097</v>
      </c>
      <c r="E39" s="1">
        <v>8.9536200000000008</v>
      </c>
    </row>
    <row r="40" spans="1:5" x14ac:dyDescent="0.3">
      <c r="A40" t="s">
        <v>22</v>
      </c>
      <c r="B40">
        <v>19</v>
      </c>
      <c r="C40">
        <v>43</v>
      </c>
      <c r="D40" s="1">
        <v>104.054</v>
      </c>
      <c r="E40" s="1">
        <v>41.141300000000001</v>
      </c>
    </row>
    <row r="41" spans="1:5" x14ac:dyDescent="0.3">
      <c r="A41" t="s">
        <v>17</v>
      </c>
      <c r="B41">
        <v>23</v>
      </c>
      <c r="C41">
        <v>47</v>
      </c>
      <c r="D41" s="1">
        <v>28.407699999999998</v>
      </c>
      <c r="E41" s="1">
        <v>4.6467200000000002</v>
      </c>
    </row>
    <row r="42" spans="1:5" x14ac:dyDescent="0.3">
      <c r="A42" t="s">
        <v>16</v>
      </c>
      <c r="B42">
        <v>28</v>
      </c>
      <c r="C42">
        <v>63</v>
      </c>
      <c r="D42" s="1">
        <v>5.7941500000000001</v>
      </c>
      <c r="E42" s="1">
        <v>0.17632300000000001</v>
      </c>
    </row>
    <row r="43" spans="1:5" x14ac:dyDescent="0.3">
      <c r="A43" t="s">
        <v>24</v>
      </c>
      <c r="B43">
        <v>31</v>
      </c>
      <c r="C43">
        <v>66</v>
      </c>
      <c r="D43" s="1">
        <v>17.659400000000002</v>
      </c>
      <c r="E43" s="1">
        <v>11.1683</v>
      </c>
    </row>
    <row r="44" spans="1:5" x14ac:dyDescent="0.3">
      <c r="A44" t="s">
        <v>25</v>
      </c>
      <c r="B44">
        <v>4</v>
      </c>
      <c r="C44">
        <v>7</v>
      </c>
      <c r="D44" s="1">
        <v>132.67599999999999</v>
      </c>
      <c r="E44" s="1">
        <v>43.569200000000002</v>
      </c>
    </row>
    <row r="45" spans="1:5" x14ac:dyDescent="0.3">
      <c r="A45" t="s">
        <v>26</v>
      </c>
      <c r="B45">
        <v>18</v>
      </c>
      <c r="C45">
        <v>37</v>
      </c>
      <c r="D45" s="1">
        <v>316.13200000000001</v>
      </c>
      <c r="E45" s="1">
        <v>118.904</v>
      </c>
    </row>
    <row r="46" spans="1:5" x14ac:dyDescent="0.3">
      <c r="A46" t="s">
        <v>27</v>
      </c>
      <c r="B46">
        <v>20</v>
      </c>
      <c r="C46">
        <v>47</v>
      </c>
      <c r="D46" s="1">
        <v>31.221399999999999</v>
      </c>
      <c r="E46" s="1">
        <v>28.446200000000001</v>
      </c>
    </row>
    <row r="47" spans="1:5" x14ac:dyDescent="0.3">
      <c r="A47" t="s">
        <v>27</v>
      </c>
      <c r="B47">
        <v>20</v>
      </c>
      <c r="C47">
        <v>45</v>
      </c>
      <c r="D47" s="1">
        <v>52.683399999999999</v>
      </c>
      <c r="E47" s="1">
        <v>14.9983</v>
      </c>
    </row>
    <row r="48" spans="1:5" x14ac:dyDescent="0.3">
      <c r="A48" t="s">
        <v>18</v>
      </c>
      <c r="B48">
        <v>21</v>
      </c>
      <c r="C48">
        <v>49</v>
      </c>
      <c r="D48" s="1">
        <v>64.384600000000006</v>
      </c>
      <c r="E48" s="1">
        <v>29.5962</v>
      </c>
    </row>
    <row r="49" spans="1:5" x14ac:dyDescent="0.3">
      <c r="A49" t="s">
        <v>28</v>
      </c>
      <c r="B49">
        <v>15</v>
      </c>
      <c r="C49">
        <v>33</v>
      </c>
      <c r="D49" s="1">
        <v>702.39599999999996</v>
      </c>
      <c r="E49" s="1">
        <v>511.08300000000003</v>
      </c>
    </row>
    <row r="50" spans="1:5" x14ac:dyDescent="0.3">
      <c r="A50" t="s">
        <v>26</v>
      </c>
      <c r="B50">
        <v>18</v>
      </c>
      <c r="C50">
        <v>41</v>
      </c>
      <c r="D50" s="1">
        <v>140.44200000000001</v>
      </c>
      <c r="E50" s="1">
        <v>114.369</v>
      </c>
    </row>
    <row r="51" spans="1:5" x14ac:dyDescent="0.3">
      <c r="A51" t="s">
        <v>28</v>
      </c>
      <c r="B51">
        <v>15</v>
      </c>
      <c r="C51">
        <v>32</v>
      </c>
      <c r="D51" s="1">
        <v>1639.35</v>
      </c>
      <c r="E51" s="1">
        <v>1665.87</v>
      </c>
    </row>
    <row r="52" spans="1:5" x14ac:dyDescent="0.3">
      <c r="A52" t="s">
        <v>24</v>
      </c>
      <c r="B52">
        <v>31</v>
      </c>
      <c r="C52">
        <v>67</v>
      </c>
      <c r="D52" s="1">
        <v>40.94</v>
      </c>
      <c r="E52" s="1">
        <v>57.686399999999999</v>
      </c>
    </row>
    <row r="53" spans="1:5" x14ac:dyDescent="0.3">
      <c r="A53" t="s">
        <v>29</v>
      </c>
      <c r="B53">
        <v>14</v>
      </c>
      <c r="C53">
        <v>31</v>
      </c>
      <c r="D53" s="1">
        <v>234.238</v>
      </c>
      <c r="E53" s="1">
        <v>256.36099999999999</v>
      </c>
    </row>
    <row r="54" spans="1:5" x14ac:dyDescent="0.3">
      <c r="A54" t="s">
        <v>30</v>
      </c>
      <c r="B54">
        <v>17</v>
      </c>
      <c r="C54">
        <v>38</v>
      </c>
      <c r="D54" s="1">
        <v>151.53299999999999</v>
      </c>
      <c r="E54" s="1">
        <v>77.894400000000005</v>
      </c>
    </row>
    <row r="55" spans="1:5" x14ac:dyDescent="0.3">
      <c r="A55" t="s">
        <v>24</v>
      </c>
      <c r="B55">
        <v>31</v>
      </c>
      <c r="C55">
        <v>68</v>
      </c>
      <c r="D55" s="1">
        <v>34.390599999999999</v>
      </c>
      <c r="E55" s="1">
        <v>26.167100000000001</v>
      </c>
    </row>
    <row r="56" spans="1:5" x14ac:dyDescent="0.3">
      <c r="A56" t="s">
        <v>30</v>
      </c>
      <c r="B56">
        <v>17</v>
      </c>
      <c r="C56">
        <v>39</v>
      </c>
      <c r="D56" s="1">
        <v>93.677099999999996</v>
      </c>
      <c r="E56" s="1">
        <v>114.67700000000001</v>
      </c>
    </row>
    <row r="57" spans="1:5" x14ac:dyDescent="0.3">
      <c r="A57" t="s">
        <v>31</v>
      </c>
      <c r="B57">
        <v>16</v>
      </c>
      <c r="C57">
        <v>35</v>
      </c>
      <c r="D57" s="1">
        <v>1124.07</v>
      </c>
      <c r="E57" s="1">
        <v>1146.8699999999999</v>
      </c>
    </row>
    <row r="58" spans="1:5" x14ac:dyDescent="0.3">
      <c r="A58" t="s">
        <v>22</v>
      </c>
      <c r="B58">
        <v>19</v>
      </c>
      <c r="C58">
        <v>44</v>
      </c>
      <c r="D58" s="1">
        <v>163.88</v>
      </c>
      <c r="E58" s="1">
        <v>131.02799999999999</v>
      </c>
    </row>
    <row r="59" spans="1:5" x14ac:dyDescent="0.3">
      <c r="A59" t="s">
        <v>21</v>
      </c>
      <c r="B59">
        <v>22</v>
      </c>
      <c r="C59">
        <v>44</v>
      </c>
      <c r="D59" s="1">
        <v>55.606999999999999</v>
      </c>
      <c r="E59" s="1">
        <v>18.4663</v>
      </c>
    </row>
    <row r="60" spans="1:5" x14ac:dyDescent="0.3">
      <c r="A60" t="s">
        <v>15</v>
      </c>
      <c r="B60">
        <v>26</v>
      </c>
      <c r="C60">
        <v>53</v>
      </c>
      <c r="D60" s="1">
        <v>19.3994</v>
      </c>
      <c r="E60" s="1">
        <v>2.6903800000000002</v>
      </c>
    </row>
    <row r="61" spans="1:5" x14ac:dyDescent="0.3">
      <c r="A61" t="s">
        <v>16</v>
      </c>
      <c r="B61">
        <v>28</v>
      </c>
      <c r="C61">
        <v>59</v>
      </c>
      <c r="D61" s="1">
        <v>8.0269300000000001</v>
      </c>
      <c r="E61" s="1">
        <v>0.17754800000000001</v>
      </c>
    </row>
    <row r="62" spans="1:5" x14ac:dyDescent="0.3">
      <c r="A62" t="s">
        <v>26</v>
      </c>
      <c r="B62">
        <v>18</v>
      </c>
      <c r="C62">
        <v>39</v>
      </c>
      <c r="D62" s="1">
        <v>177.726</v>
      </c>
      <c r="E62" s="1">
        <v>54.649799999999999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1AFE-E72E-4D10-8A38-A68B665B897B}">
  <dimension ref="A1:E62"/>
  <sheetViews>
    <sheetView workbookViewId="0">
      <selection activeCell="I36" sqref="I36"/>
    </sheetView>
    <sheetView workbookViewId="1"/>
  </sheetViews>
  <sheetFormatPr defaultRowHeight="14.4" x14ac:dyDescent="0.3"/>
  <sheetData>
    <row r="1" spans="1:5" x14ac:dyDescent="0.3">
      <c r="A1" t="s">
        <v>38</v>
      </c>
      <c r="B1" t="s">
        <v>39</v>
      </c>
      <c r="C1" t="s">
        <v>40</v>
      </c>
      <c r="D1" s="3" t="s">
        <v>66</v>
      </c>
      <c r="E1" s="3" t="s">
        <v>66</v>
      </c>
    </row>
    <row r="2" spans="1:5" x14ac:dyDescent="0.3">
      <c r="D2" s="3" t="s">
        <v>67</v>
      </c>
      <c r="E2" s="3" t="s">
        <v>45</v>
      </c>
    </row>
    <row r="3" spans="1:5" x14ac:dyDescent="0.3">
      <c r="A3" t="s">
        <v>11</v>
      </c>
      <c r="B3">
        <v>29</v>
      </c>
      <c r="C3">
        <v>64</v>
      </c>
      <c r="D3" s="1">
        <v>0.94332099999999997</v>
      </c>
      <c r="E3" s="1">
        <v>3.32848E-3</v>
      </c>
    </row>
    <row r="4" spans="1:5" x14ac:dyDescent="0.3">
      <c r="A4" t="s">
        <v>11</v>
      </c>
      <c r="B4">
        <v>29</v>
      </c>
      <c r="C4">
        <v>61</v>
      </c>
      <c r="D4" s="1">
        <v>5.6891299999999996</v>
      </c>
      <c r="E4" s="1">
        <v>0.13011</v>
      </c>
    </row>
    <row r="5" spans="1:5" x14ac:dyDescent="0.3">
      <c r="A5" t="s">
        <v>12</v>
      </c>
      <c r="B5">
        <v>27</v>
      </c>
      <c r="C5">
        <v>58</v>
      </c>
      <c r="D5" s="1">
        <v>6.8227200000000003</v>
      </c>
      <c r="E5" s="1">
        <v>0.15249199999999999</v>
      </c>
    </row>
    <row r="6" spans="1:5" x14ac:dyDescent="0.3">
      <c r="A6" t="s">
        <v>12</v>
      </c>
      <c r="B6">
        <v>27</v>
      </c>
      <c r="C6">
        <v>61</v>
      </c>
      <c r="D6" s="1">
        <v>5.7646100000000002</v>
      </c>
      <c r="E6" s="1">
        <v>0.240311</v>
      </c>
    </row>
    <row r="7" spans="1:5" x14ac:dyDescent="0.3">
      <c r="A7" t="s">
        <v>13</v>
      </c>
      <c r="B7">
        <v>24</v>
      </c>
      <c r="C7">
        <v>51</v>
      </c>
      <c r="D7" s="1">
        <v>20.628699999999998</v>
      </c>
      <c r="E7" s="1">
        <v>1.0169600000000001</v>
      </c>
    </row>
    <row r="8" spans="1:5" x14ac:dyDescent="0.3">
      <c r="A8" t="s">
        <v>12</v>
      </c>
      <c r="B8">
        <v>27</v>
      </c>
      <c r="C8">
        <v>57</v>
      </c>
      <c r="D8" s="1">
        <v>8.3925699999999992</v>
      </c>
      <c r="E8" s="1">
        <v>0.236592</v>
      </c>
    </row>
    <row r="9" spans="1:5" x14ac:dyDescent="0.3">
      <c r="A9" t="s">
        <v>14</v>
      </c>
      <c r="B9">
        <v>25</v>
      </c>
      <c r="C9">
        <v>52</v>
      </c>
      <c r="D9" s="1">
        <v>19.5335</v>
      </c>
      <c r="E9" s="1">
        <v>1.3181799999999999</v>
      </c>
    </row>
    <row r="10" spans="1:5" x14ac:dyDescent="0.3">
      <c r="A10" t="s">
        <v>14</v>
      </c>
      <c r="B10">
        <v>25</v>
      </c>
      <c r="C10">
        <v>56</v>
      </c>
      <c r="D10" s="1">
        <v>11.1639</v>
      </c>
      <c r="E10" s="1">
        <v>0.91017599999999999</v>
      </c>
    </row>
    <row r="11" spans="1:5" x14ac:dyDescent="0.3">
      <c r="A11" t="s">
        <v>12</v>
      </c>
      <c r="B11">
        <v>27</v>
      </c>
      <c r="C11">
        <v>56</v>
      </c>
      <c r="D11" s="1">
        <v>10.8475</v>
      </c>
      <c r="E11" s="1">
        <v>0.58235000000000003</v>
      </c>
    </row>
    <row r="12" spans="1:5" x14ac:dyDescent="0.3">
      <c r="A12" t="s">
        <v>15</v>
      </c>
      <c r="B12">
        <v>26</v>
      </c>
      <c r="C12">
        <v>59</v>
      </c>
      <c r="D12" s="1">
        <v>6.4366899999999996</v>
      </c>
      <c r="E12" s="1">
        <v>0.68292699999999995</v>
      </c>
    </row>
    <row r="13" spans="1:5" x14ac:dyDescent="0.3">
      <c r="A13" t="s">
        <v>16</v>
      </c>
      <c r="B13">
        <v>28</v>
      </c>
      <c r="C13">
        <v>57</v>
      </c>
      <c r="D13" s="1">
        <v>12.0627</v>
      </c>
      <c r="E13" s="1">
        <v>1.5217099999999999</v>
      </c>
    </row>
    <row r="14" spans="1:5" x14ac:dyDescent="0.3">
      <c r="A14" t="s">
        <v>17</v>
      </c>
      <c r="B14">
        <v>23</v>
      </c>
      <c r="C14">
        <v>48</v>
      </c>
      <c r="D14" s="1">
        <v>29.723199999999999</v>
      </c>
      <c r="E14" s="1">
        <v>2.4842599999999999</v>
      </c>
    </row>
    <row r="15" spans="1:5" x14ac:dyDescent="0.3">
      <c r="A15" t="s">
        <v>16</v>
      </c>
      <c r="B15">
        <v>28</v>
      </c>
      <c r="C15">
        <v>65</v>
      </c>
      <c r="D15" s="1">
        <v>5.36747</v>
      </c>
      <c r="E15" s="1">
        <v>0.77984799999999999</v>
      </c>
    </row>
    <row r="16" spans="1:5" x14ac:dyDescent="0.3">
      <c r="A16" t="s">
        <v>12</v>
      </c>
      <c r="B16">
        <v>27</v>
      </c>
      <c r="C16">
        <v>55</v>
      </c>
      <c r="D16" s="1">
        <v>15.6974</v>
      </c>
      <c r="E16" s="1">
        <v>1.8671599999999999</v>
      </c>
    </row>
    <row r="17" spans="1:5" x14ac:dyDescent="0.3">
      <c r="A17" t="s">
        <v>14</v>
      </c>
      <c r="B17">
        <v>25</v>
      </c>
      <c r="C17">
        <v>54</v>
      </c>
      <c r="D17" s="1">
        <v>12.389799999999999</v>
      </c>
      <c r="E17" s="1">
        <v>0.49232399999999998</v>
      </c>
    </row>
    <row r="18" spans="1:5" x14ac:dyDescent="0.3">
      <c r="A18" t="s">
        <v>12</v>
      </c>
      <c r="B18">
        <v>27</v>
      </c>
      <c r="C18">
        <v>60</v>
      </c>
      <c r="D18" s="1">
        <v>5.5824299999999996</v>
      </c>
      <c r="E18" s="1">
        <v>0.18868399999999999</v>
      </c>
    </row>
    <row r="19" spans="1:5" x14ac:dyDescent="0.3">
      <c r="A19" t="s">
        <v>15</v>
      </c>
      <c r="B19">
        <v>26</v>
      </c>
      <c r="C19">
        <v>55</v>
      </c>
      <c r="D19" s="1">
        <v>11.3063</v>
      </c>
      <c r="E19" s="1">
        <v>0.37418299999999999</v>
      </c>
    </row>
    <row r="20" spans="1:5" x14ac:dyDescent="0.3">
      <c r="A20" t="s">
        <v>18</v>
      </c>
      <c r="B20">
        <v>21</v>
      </c>
      <c r="C20">
        <v>47</v>
      </c>
      <c r="D20" s="1">
        <v>40.473300000000002</v>
      </c>
      <c r="E20" s="1">
        <v>6.3142800000000001</v>
      </c>
    </row>
    <row r="21" spans="1:5" x14ac:dyDescent="0.3">
      <c r="A21" t="s">
        <v>11</v>
      </c>
      <c r="B21">
        <v>29</v>
      </c>
      <c r="C21">
        <v>62</v>
      </c>
      <c r="D21" s="1">
        <v>54.232900000000001</v>
      </c>
      <c r="E21" s="1">
        <v>0.690689</v>
      </c>
    </row>
    <row r="22" spans="1:5" x14ac:dyDescent="0.3">
      <c r="A22" t="s">
        <v>18</v>
      </c>
      <c r="B22">
        <v>21</v>
      </c>
      <c r="C22">
        <v>44</v>
      </c>
      <c r="D22" s="1">
        <v>55.136600000000001</v>
      </c>
      <c r="E22" s="1">
        <v>7.5061400000000003</v>
      </c>
    </row>
    <row r="23" spans="1:5" x14ac:dyDescent="0.3">
      <c r="A23" t="s">
        <v>19</v>
      </c>
      <c r="B23">
        <v>30</v>
      </c>
      <c r="C23">
        <v>62</v>
      </c>
      <c r="D23" s="1">
        <v>61.772399999999998</v>
      </c>
      <c r="E23" s="1">
        <v>8.5447199999999999</v>
      </c>
    </row>
    <row r="24" spans="1:5" x14ac:dyDescent="0.3">
      <c r="A24" t="s">
        <v>17</v>
      </c>
      <c r="B24">
        <v>23</v>
      </c>
      <c r="C24">
        <v>49</v>
      </c>
      <c r="D24" s="1">
        <v>26.2013</v>
      </c>
      <c r="E24" s="1">
        <v>1.7512000000000001</v>
      </c>
    </row>
    <row r="25" spans="1:5" x14ac:dyDescent="0.3">
      <c r="A25" t="s">
        <v>20</v>
      </c>
      <c r="B25">
        <v>1</v>
      </c>
      <c r="C25">
        <v>3</v>
      </c>
      <c r="D25" s="1">
        <v>13.1221</v>
      </c>
      <c r="E25" s="1">
        <v>0.29598099999999999</v>
      </c>
    </row>
    <row r="26" spans="1:5" x14ac:dyDescent="0.3">
      <c r="A26" t="s">
        <v>11</v>
      </c>
      <c r="B26">
        <v>29</v>
      </c>
      <c r="C26">
        <v>60</v>
      </c>
      <c r="D26" s="1">
        <v>7.5728600000000004</v>
      </c>
      <c r="E26" s="1">
        <v>0.52644500000000005</v>
      </c>
    </row>
    <row r="27" spans="1:5" x14ac:dyDescent="0.3">
      <c r="A27" t="s">
        <v>16</v>
      </c>
      <c r="B27">
        <v>28</v>
      </c>
      <c r="C27">
        <v>56</v>
      </c>
      <c r="D27" s="1">
        <v>13.9084</v>
      </c>
      <c r="E27" s="1">
        <v>4.5660499999999997</v>
      </c>
    </row>
    <row r="28" spans="1:5" x14ac:dyDescent="0.3">
      <c r="A28" t="s">
        <v>19</v>
      </c>
      <c r="B28">
        <v>30</v>
      </c>
      <c r="C28">
        <v>63</v>
      </c>
      <c r="D28" s="1">
        <v>29.373999999999999</v>
      </c>
      <c r="E28" s="1">
        <v>2.7692399999999999</v>
      </c>
    </row>
    <row r="29" spans="1:5" x14ac:dyDescent="0.3">
      <c r="A29" t="s">
        <v>21</v>
      </c>
      <c r="B29">
        <v>22</v>
      </c>
      <c r="C29">
        <v>45</v>
      </c>
      <c r="D29" s="1">
        <v>60.891599999999997</v>
      </c>
      <c r="E29" s="1">
        <v>10.772</v>
      </c>
    </row>
    <row r="30" spans="1:5" x14ac:dyDescent="0.3">
      <c r="A30" t="s">
        <v>18</v>
      </c>
      <c r="B30">
        <v>21</v>
      </c>
      <c r="C30">
        <v>46</v>
      </c>
      <c r="D30" s="1">
        <v>33.796799999999998</v>
      </c>
      <c r="E30" s="1">
        <v>4.4124999999999996</v>
      </c>
    </row>
    <row r="31" spans="1:5" x14ac:dyDescent="0.3">
      <c r="A31" t="s">
        <v>18</v>
      </c>
      <c r="B31">
        <v>21</v>
      </c>
      <c r="C31">
        <v>48</v>
      </c>
      <c r="D31" s="1">
        <v>37.465899999999998</v>
      </c>
      <c r="E31" s="1">
        <v>10.072800000000001</v>
      </c>
    </row>
    <row r="32" spans="1:5" x14ac:dyDescent="0.3">
      <c r="A32" t="s">
        <v>13</v>
      </c>
      <c r="B32">
        <v>24</v>
      </c>
      <c r="C32">
        <v>49</v>
      </c>
      <c r="D32" s="1">
        <v>23.806999999999999</v>
      </c>
      <c r="E32" s="1">
        <v>3.08961</v>
      </c>
    </row>
    <row r="33" spans="1:5" x14ac:dyDescent="0.3">
      <c r="A33" t="s">
        <v>18</v>
      </c>
      <c r="B33">
        <v>21</v>
      </c>
      <c r="C33">
        <v>43</v>
      </c>
      <c r="D33" s="1">
        <v>52.338799999999999</v>
      </c>
      <c r="E33" s="1">
        <v>12.1812</v>
      </c>
    </row>
    <row r="34" spans="1:5" x14ac:dyDescent="0.3">
      <c r="A34" t="s">
        <v>14</v>
      </c>
      <c r="B34">
        <v>25</v>
      </c>
      <c r="C34">
        <v>51</v>
      </c>
      <c r="D34" s="1">
        <v>17.392199999999999</v>
      </c>
      <c r="E34" s="1">
        <v>2.89682</v>
      </c>
    </row>
    <row r="35" spans="1:5" x14ac:dyDescent="0.3">
      <c r="A35" t="s">
        <v>13</v>
      </c>
      <c r="B35">
        <v>24</v>
      </c>
      <c r="C35">
        <v>48</v>
      </c>
      <c r="D35" s="1">
        <v>38.892499999999998</v>
      </c>
      <c r="E35" s="1">
        <v>11.9855</v>
      </c>
    </row>
    <row r="36" spans="1:5" x14ac:dyDescent="0.3">
      <c r="A36" t="s">
        <v>22</v>
      </c>
      <c r="B36">
        <v>19</v>
      </c>
      <c r="C36">
        <v>42</v>
      </c>
      <c r="D36" s="1">
        <v>78.775199999999998</v>
      </c>
      <c r="E36" s="1">
        <v>20.911899999999999</v>
      </c>
    </row>
    <row r="37" spans="1:5" x14ac:dyDescent="0.3">
      <c r="A37" t="s">
        <v>19</v>
      </c>
      <c r="B37">
        <v>30</v>
      </c>
      <c r="C37">
        <v>65</v>
      </c>
      <c r="D37" s="1">
        <v>16.7529</v>
      </c>
      <c r="E37" s="1">
        <v>2.20417</v>
      </c>
    </row>
    <row r="38" spans="1:5" x14ac:dyDescent="0.3">
      <c r="A38" t="s">
        <v>14</v>
      </c>
      <c r="B38">
        <v>25</v>
      </c>
      <c r="C38" t="s">
        <v>23</v>
      </c>
      <c r="D38" s="1">
        <v>19.515899999999998</v>
      </c>
      <c r="E38" s="1">
        <v>1.3169999999999999</v>
      </c>
    </row>
    <row r="39" spans="1:5" x14ac:dyDescent="0.3">
      <c r="A39" t="s">
        <v>15</v>
      </c>
      <c r="B39">
        <v>26</v>
      </c>
      <c r="C39">
        <v>52</v>
      </c>
      <c r="D39" s="1">
        <v>19.515999999999998</v>
      </c>
      <c r="E39" s="1">
        <v>10.304</v>
      </c>
    </row>
    <row r="40" spans="1:5" x14ac:dyDescent="0.3">
      <c r="A40" t="s">
        <v>22</v>
      </c>
      <c r="B40">
        <v>19</v>
      </c>
      <c r="C40">
        <v>43</v>
      </c>
      <c r="D40" s="1">
        <v>98.846500000000006</v>
      </c>
      <c r="E40" s="1">
        <v>39.411000000000001</v>
      </c>
    </row>
    <row r="41" spans="1:5" x14ac:dyDescent="0.3">
      <c r="A41" t="s">
        <v>17</v>
      </c>
      <c r="B41">
        <v>23</v>
      </c>
      <c r="C41">
        <v>47</v>
      </c>
      <c r="D41" s="1">
        <v>30.248000000000001</v>
      </c>
      <c r="E41" s="1">
        <v>4.8999600000000001</v>
      </c>
    </row>
    <row r="42" spans="1:5" x14ac:dyDescent="0.3">
      <c r="A42" t="s">
        <v>16</v>
      </c>
      <c r="B42">
        <v>28</v>
      </c>
      <c r="C42">
        <v>63</v>
      </c>
      <c r="D42" s="1">
        <v>5.1421000000000001</v>
      </c>
      <c r="E42" s="1">
        <v>0.164635</v>
      </c>
    </row>
    <row r="43" spans="1:5" x14ac:dyDescent="0.3">
      <c r="A43" t="s">
        <v>24</v>
      </c>
      <c r="B43">
        <v>31</v>
      </c>
      <c r="C43">
        <v>66</v>
      </c>
      <c r="D43" s="1">
        <v>7.7243199999999996</v>
      </c>
      <c r="E43" s="1">
        <v>5.4839599999999997</v>
      </c>
    </row>
    <row r="44" spans="1:5" x14ac:dyDescent="0.3">
      <c r="A44" t="s">
        <v>25</v>
      </c>
      <c r="B44">
        <v>4</v>
      </c>
      <c r="C44">
        <v>7</v>
      </c>
      <c r="D44" s="1">
        <v>132.67599999999999</v>
      </c>
      <c r="E44" s="1">
        <v>44.951000000000001</v>
      </c>
    </row>
    <row r="45" spans="1:5" x14ac:dyDescent="0.3">
      <c r="A45" t="s">
        <v>26</v>
      </c>
      <c r="B45">
        <v>18</v>
      </c>
      <c r="C45">
        <v>37</v>
      </c>
      <c r="D45" s="1">
        <v>205.48599999999999</v>
      </c>
      <c r="E45" s="1">
        <v>79.652699999999996</v>
      </c>
    </row>
    <row r="46" spans="1:5" x14ac:dyDescent="0.3">
      <c r="A46" t="s">
        <v>27</v>
      </c>
      <c r="B46">
        <v>20</v>
      </c>
      <c r="C46">
        <v>47</v>
      </c>
      <c r="D46" s="1">
        <v>15.607699999999999</v>
      </c>
      <c r="E46" s="1">
        <v>18.010000000000002</v>
      </c>
    </row>
    <row r="47" spans="1:5" x14ac:dyDescent="0.3">
      <c r="A47" t="s">
        <v>27</v>
      </c>
      <c r="B47">
        <v>20</v>
      </c>
      <c r="C47">
        <v>45</v>
      </c>
      <c r="D47" s="1">
        <v>76.084000000000003</v>
      </c>
      <c r="E47" s="1">
        <v>19.655100000000001</v>
      </c>
    </row>
    <row r="48" spans="1:5" x14ac:dyDescent="0.3">
      <c r="A48" t="s">
        <v>18</v>
      </c>
      <c r="B48">
        <v>21</v>
      </c>
      <c r="C48">
        <v>49</v>
      </c>
      <c r="D48" s="1">
        <v>58.525300000000001</v>
      </c>
      <c r="E48" s="1">
        <v>27.478200000000001</v>
      </c>
    </row>
    <row r="49" spans="1:5" x14ac:dyDescent="0.3">
      <c r="A49" t="s">
        <v>28</v>
      </c>
      <c r="B49">
        <v>15</v>
      </c>
      <c r="C49">
        <v>33</v>
      </c>
      <c r="D49" s="1">
        <v>561.95600000000002</v>
      </c>
      <c r="E49" s="1">
        <v>412.113</v>
      </c>
    </row>
    <row r="50" spans="1:5" x14ac:dyDescent="0.3">
      <c r="A50" t="s">
        <v>26</v>
      </c>
      <c r="B50">
        <v>18</v>
      </c>
      <c r="C50">
        <v>41</v>
      </c>
      <c r="D50" s="1">
        <v>93.658299999999997</v>
      </c>
      <c r="E50" s="1">
        <v>80.929100000000005</v>
      </c>
    </row>
    <row r="51" spans="1:5" x14ac:dyDescent="0.3">
      <c r="A51" t="s">
        <v>28</v>
      </c>
      <c r="B51">
        <v>15</v>
      </c>
      <c r="C51">
        <v>32</v>
      </c>
      <c r="D51" s="1">
        <v>1639.38</v>
      </c>
      <c r="E51" s="1">
        <v>1661.92</v>
      </c>
    </row>
    <row r="52" spans="1:5" x14ac:dyDescent="0.3">
      <c r="A52" t="s">
        <v>24</v>
      </c>
      <c r="B52">
        <v>31</v>
      </c>
      <c r="C52">
        <v>67</v>
      </c>
      <c r="D52" s="1">
        <v>93.058800000000005</v>
      </c>
      <c r="E52" s="1">
        <v>113.374</v>
      </c>
    </row>
    <row r="53" spans="1:5" x14ac:dyDescent="0.3">
      <c r="A53" t="s">
        <v>29</v>
      </c>
      <c r="B53">
        <v>14</v>
      </c>
      <c r="C53">
        <v>31</v>
      </c>
      <c r="D53" s="1">
        <v>187.35400000000001</v>
      </c>
      <c r="E53" s="1">
        <v>209.30600000000001</v>
      </c>
    </row>
    <row r="54" spans="1:5" x14ac:dyDescent="0.3">
      <c r="A54" t="s">
        <v>30</v>
      </c>
      <c r="B54">
        <v>17</v>
      </c>
      <c r="C54">
        <v>38</v>
      </c>
      <c r="D54" s="1">
        <v>168.995</v>
      </c>
      <c r="E54" s="1">
        <v>93.015299999999996</v>
      </c>
    </row>
    <row r="55" spans="1:5" x14ac:dyDescent="0.3">
      <c r="A55" t="s">
        <v>24</v>
      </c>
      <c r="B55">
        <v>31</v>
      </c>
      <c r="C55">
        <v>68</v>
      </c>
      <c r="D55" s="1">
        <v>3.41378</v>
      </c>
      <c r="E55" s="1">
        <v>3.6516899999999999</v>
      </c>
    </row>
    <row r="56" spans="1:5" x14ac:dyDescent="0.3">
      <c r="A56" t="s">
        <v>30</v>
      </c>
      <c r="B56">
        <v>17</v>
      </c>
      <c r="C56">
        <v>39</v>
      </c>
      <c r="D56" s="1">
        <v>93.677099999999996</v>
      </c>
      <c r="E56" s="1">
        <v>114.67700000000001</v>
      </c>
    </row>
    <row r="57" spans="1:5" x14ac:dyDescent="0.3">
      <c r="A57" t="s">
        <v>31</v>
      </c>
      <c r="B57">
        <v>16</v>
      </c>
      <c r="C57">
        <v>35</v>
      </c>
      <c r="D57" s="1">
        <v>1170.83</v>
      </c>
      <c r="E57" s="1">
        <v>1194.42</v>
      </c>
    </row>
    <row r="58" spans="1:5" x14ac:dyDescent="0.3">
      <c r="A58" t="s">
        <v>22</v>
      </c>
      <c r="B58">
        <v>19</v>
      </c>
      <c r="C58">
        <v>44</v>
      </c>
      <c r="D58" s="1">
        <v>93.658199999999994</v>
      </c>
      <c r="E58" s="1">
        <v>80.929299999999998</v>
      </c>
    </row>
    <row r="59" spans="1:5" x14ac:dyDescent="0.3">
      <c r="A59" t="s">
        <v>21</v>
      </c>
      <c r="B59">
        <v>22</v>
      </c>
      <c r="C59">
        <v>44</v>
      </c>
      <c r="D59" s="1">
        <v>76.091800000000006</v>
      </c>
      <c r="E59" s="1">
        <v>23.944099999999999</v>
      </c>
    </row>
    <row r="60" spans="1:5" x14ac:dyDescent="0.3">
      <c r="A60" t="s">
        <v>15</v>
      </c>
      <c r="B60">
        <v>26</v>
      </c>
      <c r="C60">
        <v>53</v>
      </c>
      <c r="D60" s="1">
        <v>22.595400000000001</v>
      </c>
      <c r="E60" s="1">
        <v>3.0174500000000002</v>
      </c>
    </row>
    <row r="61" spans="1:5" x14ac:dyDescent="0.3">
      <c r="A61" t="s">
        <v>16</v>
      </c>
      <c r="B61">
        <v>28</v>
      </c>
      <c r="C61">
        <v>59</v>
      </c>
      <c r="D61" s="1">
        <v>7.2295100000000003</v>
      </c>
      <c r="E61" s="1">
        <v>0.17218900000000001</v>
      </c>
    </row>
    <row r="62" spans="1:5" x14ac:dyDescent="0.3">
      <c r="A62" t="s">
        <v>26</v>
      </c>
      <c r="B62">
        <v>18</v>
      </c>
      <c r="C62">
        <v>39</v>
      </c>
      <c r="D62" s="1">
        <v>80.267300000000006</v>
      </c>
      <c r="E62" s="1">
        <v>27.517299999999999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8D35-4643-4990-8628-63B1C515F22F}">
  <dimension ref="A1:E66"/>
  <sheetViews>
    <sheetView workbookViewId="0">
      <selection activeCell="H29" sqref="H29"/>
    </sheetView>
    <sheetView workbookViewId="1"/>
  </sheetViews>
  <sheetFormatPr defaultRowHeight="14.4" x14ac:dyDescent="0.3"/>
  <sheetData>
    <row r="1" spans="1:5" x14ac:dyDescent="0.3">
      <c r="A1" t="s">
        <v>38</v>
      </c>
      <c r="B1" t="s">
        <v>39</v>
      </c>
      <c r="C1" t="s">
        <v>40</v>
      </c>
      <c r="D1" s="3" t="s">
        <v>66</v>
      </c>
      <c r="E1" s="3" t="s">
        <v>66</v>
      </c>
    </row>
    <row r="2" spans="1:5" x14ac:dyDescent="0.3">
      <c r="D2" s="3" t="s">
        <v>67</v>
      </c>
      <c r="E2" s="3" t="s">
        <v>45</v>
      </c>
    </row>
    <row r="3" spans="1:5" x14ac:dyDescent="0.3">
      <c r="A3" t="s">
        <v>11</v>
      </c>
      <c r="B3">
        <v>29</v>
      </c>
      <c r="C3">
        <v>64</v>
      </c>
      <c r="D3" s="1">
        <v>2.3685800000000001</v>
      </c>
      <c r="E3" s="1">
        <v>7.3169200000000002E-3</v>
      </c>
    </row>
    <row r="4" spans="1:5" x14ac:dyDescent="0.3">
      <c r="A4" t="s">
        <v>11</v>
      </c>
      <c r="B4">
        <v>29</v>
      </c>
      <c r="C4">
        <v>61</v>
      </c>
      <c r="D4" s="1">
        <v>10.141400000000001</v>
      </c>
      <c r="E4" s="1">
        <v>0.20664299999999999</v>
      </c>
    </row>
    <row r="5" spans="1:5" x14ac:dyDescent="0.3">
      <c r="A5" t="s">
        <v>12</v>
      </c>
      <c r="B5">
        <v>27</v>
      </c>
      <c r="C5">
        <v>58</v>
      </c>
      <c r="D5" s="1">
        <v>12.0204</v>
      </c>
      <c r="E5" s="1">
        <v>0.27914600000000001</v>
      </c>
    </row>
    <row r="6" spans="1:5" x14ac:dyDescent="0.3">
      <c r="A6" t="s">
        <v>12</v>
      </c>
      <c r="B6">
        <v>27</v>
      </c>
      <c r="C6">
        <v>61</v>
      </c>
      <c r="D6" s="1">
        <v>10.513500000000001</v>
      </c>
      <c r="E6" s="1">
        <v>0.43020700000000001</v>
      </c>
    </row>
    <row r="7" spans="1:5" x14ac:dyDescent="0.3">
      <c r="A7" t="s">
        <v>13</v>
      </c>
      <c r="B7">
        <v>24</v>
      </c>
      <c r="C7">
        <v>51</v>
      </c>
      <c r="D7" s="1">
        <v>32.332299999999996</v>
      </c>
      <c r="E7" s="1">
        <v>1.71278</v>
      </c>
    </row>
    <row r="8" spans="1:5" x14ac:dyDescent="0.3">
      <c r="A8" t="s">
        <v>14</v>
      </c>
      <c r="B8">
        <v>25</v>
      </c>
      <c r="C8">
        <v>52</v>
      </c>
      <c r="D8" s="1">
        <v>25.998899999999999</v>
      </c>
      <c r="E8" s="1">
        <v>1.97326</v>
      </c>
    </row>
    <row r="9" spans="1:5" x14ac:dyDescent="0.3">
      <c r="A9" t="s">
        <v>12</v>
      </c>
      <c r="B9">
        <v>27</v>
      </c>
      <c r="C9">
        <v>57</v>
      </c>
      <c r="D9" s="1">
        <v>13.693099999999999</v>
      </c>
      <c r="E9" s="1">
        <v>0.38987300000000003</v>
      </c>
    </row>
    <row r="10" spans="1:5" x14ac:dyDescent="0.3">
      <c r="A10" t="s">
        <v>14</v>
      </c>
      <c r="B10">
        <v>25</v>
      </c>
      <c r="C10">
        <v>56</v>
      </c>
      <c r="D10" s="1">
        <v>16.7333</v>
      </c>
      <c r="E10" s="1">
        <v>1.27674</v>
      </c>
    </row>
    <row r="11" spans="1:5" x14ac:dyDescent="0.3">
      <c r="A11" t="s">
        <v>12</v>
      </c>
      <c r="B11">
        <v>27</v>
      </c>
      <c r="C11">
        <v>56</v>
      </c>
      <c r="D11" s="1">
        <v>15.736000000000001</v>
      </c>
      <c r="E11" s="1">
        <v>0.88171699999999997</v>
      </c>
    </row>
    <row r="12" spans="1:5" x14ac:dyDescent="0.3">
      <c r="A12" t="s">
        <v>16</v>
      </c>
      <c r="B12">
        <v>28</v>
      </c>
      <c r="C12">
        <v>57</v>
      </c>
      <c r="D12" s="1">
        <v>19.898499999999999</v>
      </c>
      <c r="E12" s="1">
        <v>2.4847399999999999</v>
      </c>
    </row>
    <row r="13" spans="1:5" x14ac:dyDescent="0.3">
      <c r="A13" t="s">
        <v>17</v>
      </c>
      <c r="B13">
        <v>23</v>
      </c>
      <c r="C13">
        <v>48</v>
      </c>
      <c r="D13" s="1">
        <v>41.3018</v>
      </c>
      <c r="E13" s="1">
        <v>3.8751500000000001</v>
      </c>
    </row>
    <row r="14" spans="1:5" x14ac:dyDescent="0.3">
      <c r="A14" t="s">
        <v>15</v>
      </c>
      <c r="B14">
        <v>26</v>
      </c>
      <c r="C14">
        <v>59</v>
      </c>
      <c r="D14" s="1">
        <v>12.0807</v>
      </c>
      <c r="E14" s="1">
        <v>1.21025</v>
      </c>
    </row>
    <row r="15" spans="1:5" x14ac:dyDescent="0.3">
      <c r="A15" t="s">
        <v>12</v>
      </c>
      <c r="B15">
        <v>27</v>
      </c>
      <c r="C15">
        <v>55</v>
      </c>
      <c r="D15" s="1">
        <v>23.974399999999999</v>
      </c>
      <c r="E15" s="1">
        <v>3.0147200000000001</v>
      </c>
    </row>
    <row r="16" spans="1:5" x14ac:dyDescent="0.3">
      <c r="A16" t="s">
        <v>16</v>
      </c>
      <c r="B16">
        <v>28</v>
      </c>
      <c r="C16">
        <v>65</v>
      </c>
      <c r="D16" s="1">
        <v>10.634600000000001</v>
      </c>
      <c r="E16" s="1">
        <v>1.4460500000000001</v>
      </c>
    </row>
    <row r="17" spans="1:5" x14ac:dyDescent="0.3">
      <c r="A17" t="s">
        <v>14</v>
      </c>
      <c r="B17">
        <v>25</v>
      </c>
      <c r="C17">
        <v>54</v>
      </c>
      <c r="D17" s="1">
        <v>20.019300000000001</v>
      </c>
      <c r="E17" s="1">
        <v>0.78582300000000005</v>
      </c>
    </row>
    <row r="18" spans="1:5" x14ac:dyDescent="0.3">
      <c r="A18" t="s">
        <v>11</v>
      </c>
      <c r="B18">
        <v>29</v>
      </c>
      <c r="C18">
        <v>62</v>
      </c>
      <c r="D18" s="1">
        <v>41.826999999999998</v>
      </c>
      <c r="E18" s="1">
        <v>0.52403999999999995</v>
      </c>
    </row>
    <row r="19" spans="1:5" x14ac:dyDescent="0.3">
      <c r="A19" t="s">
        <v>19</v>
      </c>
      <c r="B19">
        <v>30</v>
      </c>
      <c r="C19">
        <v>62</v>
      </c>
      <c r="D19" s="1">
        <v>44.278599999999997</v>
      </c>
      <c r="E19" s="1">
        <v>6.1205600000000002</v>
      </c>
    </row>
    <row r="20" spans="1:5" x14ac:dyDescent="0.3">
      <c r="A20" t="s">
        <v>18</v>
      </c>
      <c r="B20">
        <v>21</v>
      </c>
      <c r="C20">
        <v>47</v>
      </c>
      <c r="D20" s="1">
        <v>56.708199999999998</v>
      </c>
      <c r="E20" s="1">
        <v>9.1507400000000008</v>
      </c>
    </row>
    <row r="21" spans="1:5" x14ac:dyDescent="0.3">
      <c r="A21" t="s">
        <v>15</v>
      </c>
      <c r="B21">
        <v>26</v>
      </c>
      <c r="C21">
        <v>55</v>
      </c>
      <c r="D21" s="1">
        <v>18.456</v>
      </c>
      <c r="E21" s="1">
        <v>0.61596700000000004</v>
      </c>
    </row>
    <row r="22" spans="1:5" x14ac:dyDescent="0.3">
      <c r="A22" t="s">
        <v>12</v>
      </c>
      <c r="B22">
        <v>27</v>
      </c>
      <c r="C22">
        <v>60</v>
      </c>
      <c r="D22" s="1">
        <v>10.462400000000001</v>
      </c>
      <c r="E22" s="1">
        <v>0.31036000000000002</v>
      </c>
    </row>
    <row r="23" spans="1:5" x14ac:dyDescent="0.3">
      <c r="A23" t="s">
        <v>18</v>
      </c>
      <c r="B23">
        <v>21</v>
      </c>
      <c r="C23">
        <v>44</v>
      </c>
      <c r="D23" s="1">
        <v>93.727500000000006</v>
      </c>
      <c r="E23" s="1">
        <v>13.8935</v>
      </c>
    </row>
    <row r="24" spans="1:5" x14ac:dyDescent="0.3">
      <c r="A24" t="s">
        <v>17</v>
      </c>
      <c r="B24">
        <v>23</v>
      </c>
      <c r="C24">
        <v>49</v>
      </c>
      <c r="D24" s="1">
        <v>37.453000000000003</v>
      </c>
      <c r="E24" s="1">
        <v>2.5520900000000002</v>
      </c>
    </row>
    <row r="25" spans="1:5" x14ac:dyDescent="0.3">
      <c r="A25" t="s">
        <v>20</v>
      </c>
      <c r="B25">
        <v>1</v>
      </c>
      <c r="C25">
        <v>3</v>
      </c>
      <c r="D25" s="1">
        <v>21.811</v>
      </c>
      <c r="E25" s="1">
        <v>0.52653099999999997</v>
      </c>
    </row>
    <row r="26" spans="1:5" x14ac:dyDescent="0.3">
      <c r="A26" t="s">
        <v>11</v>
      </c>
      <c r="B26">
        <v>29</v>
      </c>
      <c r="C26">
        <v>60</v>
      </c>
      <c r="D26" s="1">
        <v>12.374000000000001</v>
      </c>
      <c r="E26" s="1">
        <v>0.89359200000000005</v>
      </c>
    </row>
    <row r="27" spans="1:5" x14ac:dyDescent="0.3">
      <c r="A27" t="s">
        <v>16</v>
      </c>
      <c r="B27">
        <v>28</v>
      </c>
      <c r="C27">
        <v>56</v>
      </c>
      <c r="D27" s="1">
        <v>36.101300000000002</v>
      </c>
      <c r="E27" s="1">
        <v>10.5372</v>
      </c>
    </row>
    <row r="28" spans="1:5" x14ac:dyDescent="0.3">
      <c r="A28" t="s">
        <v>21</v>
      </c>
      <c r="B28">
        <v>22</v>
      </c>
      <c r="C28">
        <v>45</v>
      </c>
      <c r="D28" s="1">
        <v>76.513099999999994</v>
      </c>
      <c r="E28" s="1">
        <v>15.3406</v>
      </c>
    </row>
    <row r="29" spans="1:5" x14ac:dyDescent="0.3">
      <c r="A29" t="s">
        <v>18</v>
      </c>
      <c r="B29">
        <v>21</v>
      </c>
      <c r="C29">
        <v>48</v>
      </c>
      <c r="D29" s="1">
        <v>54.6265</v>
      </c>
      <c r="E29" s="1">
        <v>15.879300000000001</v>
      </c>
    </row>
    <row r="30" spans="1:5" x14ac:dyDescent="0.3">
      <c r="A30" t="s">
        <v>22</v>
      </c>
      <c r="B30">
        <v>19</v>
      </c>
      <c r="C30">
        <v>42</v>
      </c>
      <c r="D30" s="1">
        <v>77.645600000000002</v>
      </c>
      <c r="E30" s="1">
        <v>19.287600000000001</v>
      </c>
    </row>
    <row r="31" spans="1:5" x14ac:dyDescent="0.3">
      <c r="A31" t="s">
        <v>18</v>
      </c>
      <c r="B31">
        <v>21</v>
      </c>
      <c r="C31">
        <v>46</v>
      </c>
      <c r="D31" s="1">
        <v>53.912300000000002</v>
      </c>
      <c r="E31" s="1">
        <v>7.4573200000000002</v>
      </c>
    </row>
    <row r="32" spans="1:5" x14ac:dyDescent="0.3">
      <c r="A32" t="s">
        <v>19</v>
      </c>
      <c r="B32">
        <v>30</v>
      </c>
      <c r="C32">
        <v>63</v>
      </c>
      <c r="D32" s="1">
        <v>52.5122</v>
      </c>
      <c r="E32" s="1">
        <v>5.87357</v>
      </c>
    </row>
    <row r="33" spans="1:5" x14ac:dyDescent="0.3">
      <c r="A33" t="s">
        <v>13</v>
      </c>
      <c r="B33">
        <v>24</v>
      </c>
      <c r="C33">
        <v>49</v>
      </c>
      <c r="D33" s="1">
        <v>38.7286</v>
      </c>
      <c r="E33" s="1">
        <v>5.1273299999999997</v>
      </c>
    </row>
    <row r="34" spans="1:5" x14ac:dyDescent="0.3">
      <c r="A34" t="s">
        <v>18</v>
      </c>
      <c r="B34">
        <v>21</v>
      </c>
      <c r="C34">
        <v>43</v>
      </c>
      <c r="D34" s="1">
        <v>65.553700000000006</v>
      </c>
      <c r="E34" s="1">
        <v>16.473099999999999</v>
      </c>
    </row>
    <row r="35" spans="1:5" x14ac:dyDescent="0.3">
      <c r="A35" t="s">
        <v>13</v>
      </c>
      <c r="B35">
        <v>24</v>
      </c>
      <c r="C35">
        <v>48</v>
      </c>
      <c r="D35" s="1">
        <v>52.411499999999997</v>
      </c>
      <c r="E35" s="1">
        <v>16.977599999999999</v>
      </c>
    </row>
    <row r="36" spans="1:5" x14ac:dyDescent="0.3">
      <c r="A36" t="s">
        <v>14</v>
      </c>
      <c r="B36">
        <v>25</v>
      </c>
      <c r="C36">
        <v>51</v>
      </c>
      <c r="D36" s="1">
        <v>46.951799999999999</v>
      </c>
      <c r="E36" s="1">
        <v>7.2336400000000003</v>
      </c>
    </row>
    <row r="37" spans="1:5" x14ac:dyDescent="0.3">
      <c r="A37" t="s">
        <v>14</v>
      </c>
      <c r="B37">
        <v>25</v>
      </c>
      <c r="C37" t="s">
        <v>23</v>
      </c>
      <c r="D37" s="1">
        <v>15.6097</v>
      </c>
      <c r="E37" s="1">
        <v>1.1847399999999999</v>
      </c>
    </row>
    <row r="38" spans="1:5" x14ac:dyDescent="0.3">
      <c r="A38" t="s">
        <v>19</v>
      </c>
      <c r="B38">
        <v>30</v>
      </c>
      <c r="C38">
        <v>65</v>
      </c>
      <c r="D38" s="1">
        <v>27.177499999999998</v>
      </c>
      <c r="E38" s="1">
        <v>4.1055099999999998</v>
      </c>
    </row>
    <row r="39" spans="1:5" x14ac:dyDescent="0.3">
      <c r="A39" t="s">
        <v>15</v>
      </c>
      <c r="B39">
        <v>26</v>
      </c>
      <c r="C39">
        <v>52</v>
      </c>
      <c r="D39" s="1">
        <v>15.6097</v>
      </c>
      <c r="E39" s="1">
        <v>8.9536200000000008</v>
      </c>
    </row>
    <row r="40" spans="1:5" x14ac:dyDescent="0.3">
      <c r="A40" t="s">
        <v>22</v>
      </c>
      <c r="B40">
        <v>19</v>
      </c>
      <c r="C40">
        <v>43</v>
      </c>
      <c r="D40" s="1">
        <v>133.81700000000001</v>
      </c>
      <c r="E40" s="1">
        <v>58.053699999999999</v>
      </c>
    </row>
    <row r="41" spans="1:5" x14ac:dyDescent="0.3">
      <c r="A41" t="s">
        <v>26</v>
      </c>
      <c r="B41">
        <v>18</v>
      </c>
      <c r="C41">
        <v>37</v>
      </c>
      <c r="D41" s="1">
        <v>210.755</v>
      </c>
      <c r="E41" s="1">
        <v>66.538700000000006</v>
      </c>
    </row>
    <row r="42" spans="1:5" x14ac:dyDescent="0.3">
      <c r="A42" t="s">
        <v>17</v>
      </c>
      <c r="B42">
        <v>23</v>
      </c>
      <c r="C42">
        <v>47</v>
      </c>
      <c r="D42" s="1">
        <v>40.6952</v>
      </c>
      <c r="E42" s="1">
        <v>7.3040700000000003</v>
      </c>
    </row>
    <row r="43" spans="1:5" x14ac:dyDescent="0.3">
      <c r="A43" t="s">
        <v>25</v>
      </c>
      <c r="B43">
        <v>4</v>
      </c>
      <c r="C43">
        <v>7</v>
      </c>
      <c r="D43" s="1">
        <v>122.46</v>
      </c>
      <c r="E43" s="1">
        <v>38.9955</v>
      </c>
    </row>
    <row r="44" spans="1:5" x14ac:dyDescent="0.3">
      <c r="A44" t="s">
        <v>16</v>
      </c>
      <c r="B44">
        <v>28</v>
      </c>
      <c r="C44">
        <v>63</v>
      </c>
      <c r="D44" s="1">
        <v>9.8644400000000001</v>
      </c>
      <c r="E44" s="1">
        <v>0.30813699999999999</v>
      </c>
    </row>
    <row r="45" spans="1:5" x14ac:dyDescent="0.3">
      <c r="A45" t="s">
        <v>18</v>
      </c>
      <c r="B45">
        <v>21</v>
      </c>
      <c r="C45">
        <v>49</v>
      </c>
      <c r="D45" s="1">
        <v>51.517699999999998</v>
      </c>
      <c r="E45" s="1">
        <v>22.234400000000001</v>
      </c>
    </row>
    <row r="46" spans="1:5" x14ac:dyDescent="0.3">
      <c r="A46" t="s">
        <v>28</v>
      </c>
      <c r="B46">
        <v>15</v>
      </c>
      <c r="C46">
        <v>32</v>
      </c>
      <c r="D46" s="1">
        <v>546.38</v>
      </c>
      <c r="E46" s="1">
        <v>329.709</v>
      </c>
    </row>
    <row r="47" spans="1:5" x14ac:dyDescent="0.3">
      <c r="A47" t="s">
        <v>27</v>
      </c>
      <c r="B47">
        <v>20</v>
      </c>
      <c r="C47">
        <v>47</v>
      </c>
      <c r="D47" s="1">
        <v>46.829099999999997</v>
      </c>
      <c r="E47" s="1">
        <v>46.763100000000001</v>
      </c>
    </row>
    <row r="48" spans="1:5" x14ac:dyDescent="0.3">
      <c r="A48" t="s">
        <v>27</v>
      </c>
      <c r="B48">
        <v>20</v>
      </c>
      <c r="C48">
        <v>45</v>
      </c>
      <c r="D48" s="1">
        <v>78.384100000000004</v>
      </c>
      <c r="E48" s="1">
        <v>25.7437</v>
      </c>
    </row>
    <row r="49" spans="1:5" x14ac:dyDescent="0.3">
      <c r="A49" t="s">
        <v>24</v>
      </c>
      <c r="B49">
        <v>31</v>
      </c>
      <c r="C49">
        <v>66</v>
      </c>
      <c r="D49" s="1">
        <v>41.6432</v>
      </c>
      <c r="E49" s="1">
        <v>28.9939</v>
      </c>
    </row>
    <row r="50" spans="1:5" x14ac:dyDescent="0.3">
      <c r="A50" t="s">
        <v>28</v>
      </c>
      <c r="B50">
        <v>15</v>
      </c>
      <c r="C50">
        <v>33</v>
      </c>
      <c r="D50" s="1">
        <v>468.29500000000002</v>
      </c>
      <c r="E50" s="1">
        <v>281.904</v>
      </c>
    </row>
    <row r="51" spans="1:5" x14ac:dyDescent="0.3">
      <c r="A51" t="s">
        <v>26</v>
      </c>
      <c r="B51">
        <v>18</v>
      </c>
      <c r="C51">
        <v>41</v>
      </c>
      <c r="D51" s="1">
        <v>93.634</v>
      </c>
      <c r="E51" s="1">
        <v>65.951599999999999</v>
      </c>
    </row>
    <row r="52" spans="1:5" x14ac:dyDescent="0.3">
      <c r="A52" t="s">
        <v>33</v>
      </c>
      <c r="B52">
        <v>11</v>
      </c>
      <c r="C52">
        <v>24</v>
      </c>
      <c r="D52" s="1">
        <v>515.17899999999997</v>
      </c>
      <c r="E52" s="1">
        <v>537.50900000000001</v>
      </c>
    </row>
    <row r="53" spans="1:5" x14ac:dyDescent="0.3">
      <c r="A53" t="s">
        <v>31</v>
      </c>
      <c r="B53">
        <v>16</v>
      </c>
      <c r="C53">
        <v>35</v>
      </c>
      <c r="D53" s="1">
        <v>280.96300000000002</v>
      </c>
      <c r="E53" s="1">
        <v>151.053</v>
      </c>
    </row>
    <row r="54" spans="1:5" x14ac:dyDescent="0.3">
      <c r="A54" t="s">
        <v>29</v>
      </c>
      <c r="B54">
        <v>14</v>
      </c>
      <c r="C54">
        <v>31</v>
      </c>
      <c r="D54" s="1">
        <v>234.238</v>
      </c>
      <c r="E54" s="1">
        <v>256.36099999999999</v>
      </c>
    </row>
    <row r="55" spans="1:5" x14ac:dyDescent="0.3">
      <c r="A55" t="s">
        <v>24</v>
      </c>
      <c r="B55">
        <v>31</v>
      </c>
      <c r="C55">
        <v>67</v>
      </c>
      <c r="D55" s="1">
        <v>50.764099999999999</v>
      </c>
      <c r="E55" s="1">
        <v>71.791300000000007</v>
      </c>
    </row>
    <row r="56" spans="1:5" x14ac:dyDescent="0.3">
      <c r="A56" t="s">
        <v>24</v>
      </c>
      <c r="B56">
        <v>31</v>
      </c>
      <c r="C56">
        <v>68</v>
      </c>
      <c r="D56" s="1">
        <v>49.044699999999999</v>
      </c>
      <c r="E56" s="1">
        <v>41.35</v>
      </c>
    </row>
    <row r="57" spans="1:5" x14ac:dyDescent="0.3">
      <c r="A57" t="s">
        <v>30</v>
      </c>
      <c r="B57">
        <v>17</v>
      </c>
      <c r="C57">
        <v>39</v>
      </c>
      <c r="D57" s="1">
        <v>93.677099999999996</v>
      </c>
      <c r="E57" s="1">
        <v>114.67700000000001</v>
      </c>
    </row>
    <row r="58" spans="1:5" x14ac:dyDescent="0.3">
      <c r="A58" t="s">
        <v>30</v>
      </c>
      <c r="B58">
        <v>17</v>
      </c>
      <c r="C58">
        <v>38</v>
      </c>
      <c r="D58" s="1">
        <v>757.95600000000002</v>
      </c>
      <c r="E58" s="1">
        <v>782.72500000000002</v>
      </c>
    </row>
    <row r="59" spans="1:5" x14ac:dyDescent="0.3">
      <c r="A59" t="s">
        <v>22</v>
      </c>
      <c r="B59">
        <v>19</v>
      </c>
      <c r="C59">
        <v>44</v>
      </c>
      <c r="D59" s="1">
        <v>109.26</v>
      </c>
      <c r="E59" s="1">
        <v>75.080200000000005</v>
      </c>
    </row>
    <row r="60" spans="1:5" x14ac:dyDescent="0.3">
      <c r="A60" t="s">
        <v>21</v>
      </c>
      <c r="B60">
        <v>22</v>
      </c>
      <c r="C60">
        <v>44</v>
      </c>
      <c r="D60" s="1">
        <v>63.559699999999999</v>
      </c>
      <c r="E60" s="1">
        <v>21.946000000000002</v>
      </c>
    </row>
    <row r="61" spans="1:5" x14ac:dyDescent="0.3">
      <c r="A61" t="s">
        <v>15</v>
      </c>
      <c r="B61">
        <v>26</v>
      </c>
      <c r="C61">
        <v>53</v>
      </c>
      <c r="D61" s="1">
        <v>28.605</v>
      </c>
      <c r="E61" s="1">
        <v>4.1946000000000003</v>
      </c>
    </row>
    <row r="62" spans="1:5" x14ac:dyDescent="0.3">
      <c r="A62" t="s">
        <v>16</v>
      </c>
      <c r="B62">
        <v>28</v>
      </c>
      <c r="C62">
        <v>59</v>
      </c>
      <c r="D62" s="1">
        <v>12.644</v>
      </c>
      <c r="E62" s="1">
        <v>0.29391299999999998</v>
      </c>
    </row>
    <row r="63" spans="1:5" x14ac:dyDescent="0.3">
      <c r="A63" t="s">
        <v>26</v>
      </c>
      <c r="B63">
        <v>18</v>
      </c>
      <c r="C63">
        <v>39</v>
      </c>
      <c r="D63" s="1">
        <v>146.37100000000001</v>
      </c>
      <c r="E63" s="1">
        <v>43.418999999999997</v>
      </c>
    </row>
    <row r="64" spans="1:5" x14ac:dyDescent="0.3">
      <c r="A64" t="s">
        <v>26</v>
      </c>
      <c r="B64">
        <v>18</v>
      </c>
      <c r="C64">
        <v>42</v>
      </c>
      <c r="D64" s="1">
        <v>140.506</v>
      </c>
      <c r="E64" s="1">
        <v>162.13300000000001</v>
      </c>
    </row>
    <row r="65" spans="1:5" x14ac:dyDescent="0.3">
      <c r="A65" t="s">
        <v>34</v>
      </c>
      <c r="B65">
        <v>12</v>
      </c>
      <c r="C65">
        <v>27</v>
      </c>
      <c r="D65" s="1">
        <v>93.676900000000003</v>
      </c>
      <c r="E65" s="1">
        <v>114.676</v>
      </c>
    </row>
    <row r="66" spans="1:5" x14ac:dyDescent="0.3">
      <c r="A66" t="s">
        <v>22</v>
      </c>
      <c r="B66">
        <v>19</v>
      </c>
      <c r="C66">
        <v>38</v>
      </c>
      <c r="D66" s="1">
        <v>124.886</v>
      </c>
      <c r="E66" s="1">
        <v>84.172700000000006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FCF5-E9EF-4A9C-A285-C17410D05BB1}">
  <dimension ref="A1:E66"/>
  <sheetViews>
    <sheetView topLeftCell="A49" workbookViewId="0">
      <selection activeCell="H34" sqref="H34"/>
    </sheetView>
    <sheetView workbookViewId="1"/>
  </sheetViews>
  <sheetFormatPr defaultRowHeight="14.4" x14ac:dyDescent="0.3"/>
  <cols>
    <col min="4" max="4" width="8.88671875" style="12"/>
    <col min="5" max="5" width="8.88671875" style="3"/>
  </cols>
  <sheetData>
    <row r="1" spans="1:5" x14ac:dyDescent="0.3">
      <c r="A1" t="s">
        <v>38</v>
      </c>
      <c r="B1" t="s">
        <v>39</v>
      </c>
      <c r="C1" t="s">
        <v>40</v>
      </c>
      <c r="D1" s="12" t="s">
        <v>66</v>
      </c>
      <c r="E1" s="3" t="s">
        <v>66</v>
      </c>
    </row>
    <row r="2" spans="1:5" x14ac:dyDescent="0.3">
      <c r="D2" s="12" t="s">
        <v>67</v>
      </c>
      <c r="E2" s="3" t="s">
        <v>45</v>
      </c>
    </row>
    <row r="3" spans="1:5" x14ac:dyDescent="0.3">
      <c r="A3" t="s">
        <v>11</v>
      </c>
      <c r="B3">
        <v>29</v>
      </c>
      <c r="C3">
        <v>64</v>
      </c>
      <c r="D3" s="12">
        <v>1.6110100000000001</v>
      </c>
      <c r="E3" s="3">
        <v>5.7408299999999997E-3</v>
      </c>
    </row>
    <row r="4" spans="1:5" x14ac:dyDescent="0.3">
      <c r="A4" t="s">
        <v>11</v>
      </c>
      <c r="B4">
        <v>29</v>
      </c>
      <c r="C4">
        <v>61</v>
      </c>
      <c r="D4" s="12">
        <v>9.1778200000000005</v>
      </c>
      <c r="E4" s="3">
        <v>0.216805</v>
      </c>
    </row>
    <row r="5" spans="1:5" x14ac:dyDescent="0.3">
      <c r="A5" t="s">
        <v>12</v>
      </c>
      <c r="B5">
        <v>27</v>
      </c>
      <c r="C5">
        <v>58</v>
      </c>
      <c r="D5" s="12">
        <v>10.590299999999999</v>
      </c>
      <c r="E5" s="3">
        <v>0.247673</v>
      </c>
    </row>
    <row r="6" spans="1:5" x14ac:dyDescent="0.3">
      <c r="A6" t="s">
        <v>12</v>
      </c>
      <c r="B6">
        <v>27</v>
      </c>
      <c r="C6">
        <v>61</v>
      </c>
      <c r="D6" s="12">
        <v>9.5787600000000008</v>
      </c>
      <c r="E6" s="3">
        <v>0.412715</v>
      </c>
    </row>
    <row r="7" spans="1:5" x14ac:dyDescent="0.3">
      <c r="A7" t="s">
        <v>13</v>
      </c>
      <c r="B7">
        <v>24</v>
      </c>
      <c r="C7">
        <v>51</v>
      </c>
      <c r="D7" s="12">
        <v>28.372599999999998</v>
      </c>
      <c r="E7" s="3">
        <v>1.4832000000000001</v>
      </c>
    </row>
    <row r="8" spans="1:5" x14ac:dyDescent="0.3">
      <c r="A8" t="s">
        <v>14</v>
      </c>
      <c r="B8">
        <v>25</v>
      </c>
      <c r="C8">
        <v>52</v>
      </c>
      <c r="D8" s="12">
        <v>25.639600000000002</v>
      </c>
      <c r="E8" s="3">
        <v>1.8603000000000001</v>
      </c>
    </row>
    <row r="9" spans="1:5" x14ac:dyDescent="0.3">
      <c r="A9" t="s">
        <v>12</v>
      </c>
      <c r="B9">
        <v>27</v>
      </c>
      <c r="C9">
        <v>57</v>
      </c>
      <c r="D9" s="12">
        <v>12.787000000000001</v>
      </c>
      <c r="E9" s="3">
        <v>0.37343500000000002</v>
      </c>
    </row>
    <row r="10" spans="1:5" x14ac:dyDescent="0.3">
      <c r="A10" t="s">
        <v>14</v>
      </c>
      <c r="B10">
        <v>25</v>
      </c>
      <c r="C10">
        <v>56</v>
      </c>
      <c r="D10" s="12">
        <v>15.6059</v>
      </c>
      <c r="E10" s="3">
        <v>1.2857499999999999</v>
      </c>
    </row>
    <row r="11" spans="1:5" x14ac:dyDescent="0.3">
      <c r="A11" t="s">
        <v>12</v>
      </c>
      <c r="B11">
        <v>27</v>
      </c>
      <c r="C11">
        <v>56</v>
      </c>
      <c r="D11" s="12">
        <v>15.874499999999999</v>
      </c>
      <c r="E11" s="3">
        <v>0.902173</v>
      </c>
    </row>
    <row r="12" spans="1:5" x14ac:dyDescent="0.3">
      <c r="A12" t="s">
        <v>16</v>
      </c>
      <c r="B12">
        <v>28</v>
      </c>
      <c r="C12">
        <v>57</v>
      </c>
      <c r="D12" s="12">
        <v>17.458200000000001</v>
      </c>
      <c r="E12" s="3">
        <v>2.3040500000000002</v>
      </c>
    </row>
    <row r="13" spans="1:5" x14ac:dyDescent="0.3">
      <c r="A13" t="s">
        <v>17</v>
      </c>
      <c r="B13">
        <v>23</v>
      </c>
      <c r="C13">
        <v>48</v>
      </c>
      <c r="D13" s="12">
        <v>41.928400000000003</v>
      </c>
      <c r="E13" s="3">
        <v>3.8965100000000001</v>
      </c>
    </row>
    <row r="14" spans="1:5" x14ac:dyDescent="0.3">
      <c r="A14" t="s">
        <v>15</v>
      </c>
      <c r="B14">
        <v>26</v>
      </c>
      <c r="C14">
        <v>59</v>
      </c>
      <c r="D14" s="12">
        <v>10.218999999999999</v>
      </c>
      <c r="E14" s="3">
        <v>1.1174200000000001</v>
      </c>
    </row>
    <row r="15" spans="1:5" x14ac:dyDescent="0.3">
      <c r="A15" t="s">
        <v>12</v>
      </c>
      <c r="B15">
        <v>27</v>
      </c>
      <c r="C15">
        <v>55</v>
      </c>
      <c r="D15" s="12">
        <v>23.7376</v>
      </c>
      <c r="E15" s="3">
        <v>3.0032199999999998</v>
      </c>
    </row>
    <row r="16" spans="1:5" x14ac:dyDescent="0.3">
      <c r="A16" t="s">
        <v>16</v>
      </c>
      <c r="B16">
        <v>28</v>
      </c>
      <c r="C16">
        <v>65</v>
      </c>
      <c r="D16" s="12">
        <v>8.5822800000000008</v>
      </c>
      <c r="E16" s="3">
        <v>1.2519</v>
      </c>
    </row>
    <row r="17" spans="1:5" x14ac:dyDescent="0.3">
      <c r="A17" t="s">
        <v>14</v>
      </c>
      <c r="B17">
        <v>25</v>
      </c>
      <c r="C17">
        <v>54</v>
      </c>
      <c r="D17" s="12">
        <v>18.091999999999999</v>
      </c>
      <c r="E17" s="3">
        <v>0.74029199999999995</v>
      </c>
    </row>
    <row r="18" spans="1:5" x14ac:dyDescent="0.3">
      <c r="A18" t="s">
        <v>11</v>
      </c>
      <c r="B18">
        <v>29</v>
      </c>
      <c r="C18">
        <v>62</v>
      </c>
      <c r="D18" s="12">
        <v>49.002600000000001</v>
      </c>
      <c r="E18" s="3">
        <v>0.65630999999999995</v>
      </c>
    </row>
    <row r="19" spans="1:5" x14ac:dyDescent="0.3">
      <c r="A19" t="s">
        <v>19</v>
      </c>
      <c r="B19">
        <v>30</v>
      </c>
      <c r="C19">
        <v>62</v>
      </c>
      <c r="D19" s="12">
        <v>52.142099999999999</v>
      </c>
      <c r="E19" s="3">
        <v>7.1668700000000003</v>
      </c>
    </row>
    <row r="20" spans="1:5" x14ac:dyDescent="0.3">
      <c r="A20" t="s">
        <v>18</v>
      </c>
      <c r="B20">
        <v>21</v>
      </c>
      <c r="C20">
        <v>47</v>
      </c>
      <c r="D20" s="12">
        <v>49.929099999999998</v>
      </c>
      <c r="E20" s="3">
        <v>8.2395499999999995</v>
      </c>
    </row>
    <row r="21" spans="1:5" x14ac:dyDescent="0.3">
      <c r="A21" t="s">
        <v>15</v>
      </c>
      <c r="B21">
        <v>26</v>
      </c>
      <c r="C21">
        <v>55</v>
      </c>
      <c r="D21" s="12">
        <v>17.128900000000002</v>
      </c>
      <c r="E21" s="3">
        <v>0.591422</v>
      </c>
    </row>
    <row r="22" spans="1:5" x14ac:dyDescent="0.3">
      <c r="A22" t="s">
        <v>12</v>
      </c>
      <c r="B22">
        <v>27</v>
      </c>
      <c r="C22">
        <v>60</v>
      </c>
      <c r="D22" s="12">
        <v>9.0360600000000009</v>
      </c>
      <c r="E22" s="3">
        <v>0.31132900000000002</v>
      </c>
    </row>
    <row r="23" spans="1:5" x14ac:dyDescent="0.3">
      <c r="A23" t="s">
        <v>18</v>
      </c>
      <c r="B23">
        <v>21</v>
      </c>
      <c r="C23">
        <v>44</v>
      </c>
      <c r="D23" s="12">
        <v>83.091099999999997</v>
      </c>
      <c r="E23" s="3">
        <v>12.712899999999999</v>
      </c>
    </row>
    <row r="24" spans="1:5" x14ac:dyDescent="0.3">
      <c r="A24" t="s">
        <v>17</v>
      </c>
      <c r="B24">
        <v>23</v>
      </c>
      <c r="C24">
        <v>49</v>
      </c>
      <c r="D24" s="12">
        <v>35.759500000000003</v>
      </c>
      <c r="E24" s="3">
        <v>2.44014</v>
      </c>
    </row>
    <row r="25" spans="1:5" x14ac:dyDescent="0.3">
      <c r="A25" t="s">
        <v>20</v>
      </c>
      <c r="B25">
        <v>1</v>
      </c>
      <c r="C25">
        <v>3</v>
      </c>
      <c r="D25" s="12">
        <v>19.8705</v>
      </c>
      <c r="E25" s="3">
        <v>0.48112100000000002</v>
      </c>
    </row>
    <row r="26" spans="1:5" x14ac:dyDescent="0.3">
      <c r="A26" t="s">
        <v>11</v>
      </c>
      <c r="B26">
        <v>29</v>
      </c>
      <c r="C26">
        <v>60</v>
      </c>
      <c r="D26" s="12">
        <v>11.9145</v>
      </c>
      <c r="E26" s="3">
        <v>0.86083500000000002</v>
      </c>
    </row>
    <row r="27" spans="1:5" x14ac:dyDescent="0.3">
      <c r="A27" t="s">
        <v>16</v>
      </c>
      <c r="B27">
        <v>28</v>
      </c>
      <c r="C27">
        <v>56</v>
      </c>
      <c r="D27" s="12">
        <v>20.398499999999999</v>
      </c>
      <c r="E27" s="3">
        <v>7.1554799999999998</v>
      </c>
    </row>
    <row r="28" spans="1:5" x14ac:dyDescent="0.3">
      <c r="A28" t="s">
        <v>21</v>
      </c>
      <c r="B28">
        <v>22</v>
      </c>
      <c r="C28">
        <v>45</v>
      </c>
      <c r="D28" s="12">
        <v>80.190399999999997</v>
      </c>
      <c r="E28" s="3">
        <v>15.3866</v>
      </c>
    </row>
    <row r="29" spans="1:5" x14ac:dyDescent="0.3">
      <c r="A29" t="s">
        <v>18</v>
      </c>
      <c r="B29">
        <v>21</v>
      </c>
      <c r="C29">
        <v>48</v>
      </c>
      <c r="D29" s="12">
        <v>46.8294</v>
      </c>
      <c r="E29" s="3">
        <v>13.6828</v>
      </c>
    </row>
    <row r="30" spans="1:5" x14ac:dyDescent="0.3">
      <c r="A30" t="s">
        <v>22</v>
      </c>
      <c r="B30">
        <v>19</v>
      </c>
      <c r="C30">
        <v>42</v>
      </c>
      <c r="D30" s="12">
        <v>66.650199999999998</v>
      </c>
      <c r="E30" s="3">
        <v>17.171099999999999</v>
      </c>
    </row>
    <row r="31" spans="1:5" x14ac:dyDescent="0.3">
      <c r="A31" t="s">
        <v>18</v>
      </c>
      <c r="B31">
        <v>21</v>
      </c>
      <c r="C31">
        <v>46</v>
      </c>
      <c r="D31" s="12">
        <v>45.397799999999997</v>
      </c>
      <c r="E31" s="3">
        <v>6.3544099999999997</v>
      </c>
    </row>
    <row r="32" spans="1:5" x14ac:dyDescent="0.3">
      <c r="A32" t="s">
        <v>19</v>
      </c>
      <c r="B32">
        <v>30</v>
      </c>
      <c r="C32">
        <v>63</v>
      </c>
      <c r="D32" s="12">
        <v>48.772799999999997</v>
      </c>
      <c r="E32" s="3">
        <v>5.4729799999999997</v>
      </c>
    </row>
    <row r="33" spans="1:5" x14ac:dyDescent="0.3">
      <c r="A33" t="s">
        <v>13</v>
      </c>
      <c r="B33">
        <v>24</v>
      </c>
      <c r="C33">
        <v>49</v>
      </c>
      <c r="D33" s="12">
        <v>31.501899999999999</v>
      </c>
      <c r="E33" s="3">
        <v>4.3600399999999997</v>
      </c>
    </row>
    <row r="34" spans="1:5" x14ac:dyDescent="0.3">
      <c r="A34" t="s">
        <v>18</v>
      </c>
      <c r="B34">
        <v>21</v>
      </c>
      <c r="C34">
        <v>43</v>
      </c>
      <c r="D34" s="12">
        <v>70.942800000000005</v>
      </c>
      <c r="E34" s="3">
        <v>17.530999999999999</v>
      </c>
    </row>
    <row r="35" spans="1:5" x14ac:dyDescent="0.3">
      <c r="A35" t="s">
        <v>13</v>
      </c>
      <c r="B35">
        <v>24</v>
      </c>
      <c r="C35">
        <v>48</v>
      </c>
      <c r="D35" s="12">
        <v>52.038200000000003</v>
      </c>
      <c r="E35" s="3">
        <v>16.916499999999999</v>
      </c>
    </row>
    <row r="36" spans="1:5" x14ac:dyDescent="0.3">
      <c r="A36" t="s">
        <v>14</v>
      </c>
      <c r="B36">
        <v>25</v>
      </c>
      <c r="C36">
        <v>51</v>
      </c>
      <c r="D36" s="12">
        <v>27.354399999999998</v>
      </c>
      <c r="E36" s="3">
        <v>4.8636900000000001</v>
      </c>
    </row>
    <row r="37" spans="1:5" x14ac:dyDescent="0.3">
      <c r="A37" t="s">
        <v>14</v>
      </c>
      <c r="B37">
        <v>25</v>
      </c>
      <c r="C37" t="s">
        <v>23</v>
      </c>
      <c r="D37" s="12">
        <v>19.515899999999998</v>
      </c>
      <c r="E37" s="3">
        <v>1.4159999999999999</v>
      </c>
    </row>
    <row r="38" spans="1:5" x14ac:dyDescent="0.3">
      <c r="A38" t="s">
        <v>19</v>
      </c>
      <c r="B38">
        <v>30</v>
      </c>
      <c r="C38">
        <v>65</v>
      </c>
      <c r="D38" s="12">
        <v>27.149100000000001</v>
      </c>
      <c r="E38" s="3">
        <v>3.8460800000000002</v>
      </c>
    </row>
    <row r="39" spans="1:5" x14ac:dyDescent="0.3">
      <c r="A39" t="s">
        <v>15</v>
      </c>
      <c r="B39">
        <v>26</v>
      </c>
      <c r="C39">
        <v>52</v>
      </c>
      <c r="D39" s="12">
        <v>19.515999999999998</v>
      </c>
      <c r="E39" s="3">
        <v>10.304</v>
      </c>
    </row>
    <row r="40" spans="1:5" x14ac:dyDescent="0.3">
      <c r="A40" t="s">
        <v>22</v>
      </c>
      <c r="B40">
        <v>19</v>
      </c>
      <c r="C40">
        <v>43</v>
      </c>
      <c r="D40" s="12">
        <v>127.12</v>
      </c>
      <c r="E40" s="3">
        <v>55.533900000000003</v>
      </c>
    </row>
    <row r="41" spans="1:5" x14ac:dyDescent="0.3">
      <c r="A41" t="s">
        <v>26</v>
      </c>
      <c r="B41">
        <v>18</v>
      </c>
      <c r="C41">
        <v>37</v>
      </c>
      <c r="D41" s="12">
        <v>136.99100000000001</v>
      </c>
      <c r="E41" s="3">
        <v>45.1173</v>
      </c>
    </row>
    <row r="42" spans="1:5" x14ac:dyDescent="0.3">
      <c r="A42" t="s">
        <v>17</v>
      </c>
      <c r="B42">
        <v>23</v>
      </c>
      <c r="C42">
        <v>47</v>
      </c>
      <c r="D42" s="12">
        <v>43.331400000000002</v>
      </c>
      <c r="E42" s="3">
        <v>7.7149099999999997</v>
      </c>
    </row>
    <row r="43" spans="1:5" x14ac:dyDescent="0.3">
      <c r="A43" t="s">
        <v>25</v>
      </c>
      <c r="B43">
        <v>4</v>
      </c>
      <c r="C43">
        <v>7</v>
      </c>
      <c r="D43" s="12">
        <v>122.46</v>
      </c>
      <c r="E43" s="3">
        <v>40.309399999999997</v>
      </c>
    </row>
    <row r="44" spans="1:5" x14ac:dyDescent="0.3">
      <c r="A44" t="s">
        <v>16</v>
      </c>
      <c r="B44">
        <v>28</v>
      </c>
      <c r="C44">
        <v>63</v>
      </c>
      <c r="D44" s="12">
        <v>8.7543399999999991</v>
      </c>
      <c r="E44" s="3">
        <v>0.28700300000000001</v>
      </c>
    </row>
    <row r="45" spans="1:5" x14ac:dyDescent="0.3">
      <c r="A45" t="s">
        <v>18</v>
      </c>
      <c r="B45">
        <v>21</v>
      </c>
      <c r="C45">
        <v>49</v>
      </c>
      <c r="D45" s="12">
        <v>46.8294</v>
      </c>
      <c r="E45" s="3">
        <v>20.700600000000001</v>
      </c>
    </row>
    <row r="46" spans="1:5" x14ac:dyDescent="0.3">
      <c r="A46" t="s">
        <v>28</v>
      </c>
      <c r="B46">
        <v>15</v>
      </c>
      <c r="C46">
        <v>32</v>
      </c>
      <c r="D46" s="12">
        <v>546.38800000000003</v>
      </c>
      <c r="E46" s="3">
        <v>327.47800000000001</v>
      </c>
    </row>
    <row r="47" spans="1:5" x14ac:dyDescent="0.3">
      <c r="A47" t="s">
        <v>27</v>
      </c>
      <c r="B47">
        <v>20</v>
      </c>
      <c r="C47">
        <v>47</v>
      </c>
      <c r="D47" s="12">
        <v>23.4101</v>
      </c>
      <c r="E47" s="3">
        <v>28.657900000000001</v>
      </c>
    </row>
    <row r="48" spans="1:5" x14ac:dyDescent="0.3">
      <c r="A48" t="s">
        <v>27</v>
      </c>
      <c r="B48">
        <v>20</v>
      </c>
      <c r="C48">
        <v>45</v>
      </c>
      <c r="D48" s="12">
        <v>113.2</v>
      </c>
      <c r="E48" s="3">
        <v>34.624499999999998</v>
      </c>
    </row>
    <row r="49" spans="1:5" x14ac:dyDescent="0.3">
      <c r="A49" t="s">
        <v>24</v>
      </c>
      <c r="B49">
        <v>31</v>
      </c>
      <c r="C49">
        <v>66</v>
      </c>
      <c r="D49" s="12">
        <v>18.215</v>
      </c>
      <c r="E49" s="3">
        <v>13.977399999999999</v>
      </c>
    </row>
    <row r="50" spans="1:5" x14ac:dyDescent="0.3">
      <c r="A50" t="s">
        <v>28</v>
      </c>
      <c r="B50">
        <v>15</v>
      </c>
      <c r="C50">
        <v>33</v>
      </c>
      <c r="D50" s="12">
        <v>374.66199999999998</v>
      </c>
      <c r="E50" s="3">
        <v>228.12799999999999</v>
      </c>
    </row>
    <row r="51" spans="1:5" x14ac:dyDescent="0.3">
      <c r="A51" t="s">
        <v>26</v>
      </c>
      <c r="B51">
        <v>18</v>
      </c>
      <c r="C51">
        <v>41</v>
      </c>
      <c r="D51" s="12">
        <v>62.442999999999998</v>
      </c>
      <c r="E51" s="3">
        <v>47.538499999999999</v>
      </c>
    </row>
    <row r="52" spans="1:5" x14ac:dyDescent="0.3">
      <c r="A52" t="s">
        <v>33</v>
      </c>
      <c r="B52">
        <v>11</v>
      </c>
      <c r="C52">
        <v>24</v>
      </c>
      <c r="D52" s="12">
        <v>327.923</v>
      </c>
      <c r="E52" s="3">
        <v>353.88099999999997</v>
      </c>
    </row>
    <row r="53" spans="1:5" x14ac:dyDescent="0.3">
      <c r="A53" t="s">
        <v>31</v>
      </c>
      <c r="B53">
        <v>16</v>
      </c>
      <c r="C53">
        <v>35</v>
      </c>
      <c r="D53" s="12">
        <v>292.64999999999998</v>
      </c>
      <c r="E53" s="3">
        <v>157.26400000000001</v>
      </c>
    </row>
    <row r="54" spans="1:5" x14ac:dyDescent="0.3">
      <c r="A54" t="s">
        <v>29</v>
      </c>
      <c r="B54">
        <v>14</v>
      </c>
      <c r="C54">
        <v>31</v>
      </c>
      <c r="D54" s="12">
        <v>187.35400000000001</v>
      </c>
      <c r="E54" s="3">
        <v>209.30600000000001</v>
      </c>
    </row>
    <row r="55" spans="1:5" x14ac:dyDescent="0.3">
      <c r="A55" t="s">
        <v>24</v>
      </c>
      <c r="B55">
        <v>31</v>
      </c>
      <c r="C55">
        <v>67</v>
      </c>
      <c r="D55" s="12">
        <v>115.389</v>
      </c>
      <c r="E55" s="3">
        <v>141.26900000000001</v>
      </c>
    </row>
    <row r="56" spans="1:5" x14ac:dyDescent="0.3">
      <c r="A56" t="s">
        <v>24</v>
      </c>
      <c r="B56">
        <v>31</v>
      </c>
      <c r="C56">
        <v>68</v>
      </c>
      <c r="D56" s="12">
        <v>4.8684200000000004</v>
      </c>
      <c r="E56" s="3">
        <v>5.4996700000000001</v>
      </c>
    </row>
    <row r="57" spans="1:5" x14ac:dyDescent="0.3">
      <c r="A57" t="s">
        <v>30</v>
      </c>
      <c r="B57">
        <v>17</v>
      </c>
      <c r="C57">
        <v>39</v>
      </c>
      <c r="D57" s="12">
        <v>93.677099999999996</v>
      </c>
      <c r="E57" s="3">
        <v>114.67700000000001</v>
      </c>
    </row>
    <row r="58" spans="1:5" x14ac:dyDescent="0.3">
      <c r="A58" t="s">
        <v>30</v>
      </c>
      <c r="B58">
        <v>17</v>
      </c>
      <c r="C58">
        <v>38</v>
      </c>
      <c r="D58" s="12">
        <v>845.30200000000002</v>
      </c>
      <c r="E58" s="3">
        <v>888.62400000000002</v>
      </c>
    </row>
    <row r="59" spans="1:5" x14ac:dyDescent="0.3">
      <c r="A59" t="s">
        <v>22</v>
      </c>
      <c r="B59">
        <v>19</v>
      </c>
      <c r="C59">
        <v>44</v>
      </c>
      <c r="D59" s="12">
        <v>62.442999999999998</v>
      </c>
      <c r="E59" s="3">
        <v>47.538600000000002</v>
      </c>
    </row>
    <row r="60" spans="1:5" x14ac:dyDescent="0.3">
      <c r="A60" t="s">
        <v>21</v>
      </c>
      <c r="B60">
        <v>22</v>
      </c>
      <c r="C60">
        <v>44</v>
      </c>
      <c r="D60" s="12">
        <v>86.974199999999996</v>
      </c>
      <c r="E60" s="3">
        <v>28.577100000000002</v>
      </c>
    </row>
    <row r="61" spans="1:5" x14ac:dyDescent="0.3">
      <c r="A61" t="s">
        <v>15</v>
      </c>
      <c r="B61">
        <v>26</v>
      </c>
      <c r="C61">
        <v>53</v>
      </c>
      <c r="D61" s="12">
        <v>33.317599999999999</v>
      </c>
      <c r="E61" s="3">
        <v>4.7239800000000001</v>
      </c>
    </row>
    <row r="62" spans="1:5" x14ac:dyDescent="0.3">
      <c r="A62" t="s">
        <v>16</v>
      </c>
      <c r="B62">
        <v>28</v>
      </c>
      <c r="C62">
        <v>59</v>
      </c>
      <c r="D62" s="12">
        <v>11.3879</v>
      </c>
      <c r="E62" s="3">
        <v>0.28318199999999999</v>
      </c>
    </row>
    <row r="63" spans="1:5" x14ac:dyDescent="0.3">
      <c r="A63" t="s">
        <v>26</v>
      </c>
      <c r="B63">
        <v>18</v>
      </c>
      <c r="C63">
        <v>39</v>
      </c>
      <c r="D63" s="12">
        <v>66.106499999999997</v>
      </c>
      <c r="E63" s="3">
        <v>22.021100000000001</v>
      </c>
    </row>
    <row r="64" spans="1:5" x14ac:dyDescent="0.3">
      <c r="A64" t="s">
        <v>26</v>
      </c>
      <c r="B64">
        <v>18</v>
      </c>
      <c r="C64">
        <v>42</v>
      </c>
      <c r="D64" s="12">
        <v>187.35400000000001</v>
      </c>
      <c r="E64" s="3">
        <v>209.30600000000001</v>
      </c>
    </row>
    <row r="65" spans="1:5" x14ac:dyDescent="0.3">
      <c r="A65" t="s">
        <v>34</v>
      </c>
      <c r="B65">
        <v>12</v>
      </c>
      <c r="C65">
        <v>27</v>
      </c>
      <c r="D65" s="12">
        <v>234.238</v>
      </c>
      <c r="E65" s="3">
        <v>256.36099999999999</v>
      </c>
    </row>
    <row r="66" spans="1:5" x14ac:dyDescent="0.3">
      <c r="A66" t="s">
        <v>22</v>
      </c>
      <c r="B66">
        <v>19</v>
      </c>
      <c r="C66">
        <v>38</v>
      </c>
      <c r="D66" s="12">
        <v>124.886</v>
      </c>
      <c r="E66" s="3">
        <v>87.024699999999996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90C8-A799-414B-AA06-2CAA8EC93FE2}">
  <dimension ref="A1:L40"/>
  <sheetViews>
    <sheetView topLeftCell="A17" workbookViewId="0">
      <selection activeCell="I40" sqref="I40"/>
    </sheetView>
    <sheetView topLeftCell="A16" workbookViewId="1"/>
  </sheetViews>
  <sheetFormatPr defaultRowHeight="14.4" x14ac:dyDescent="0.3"/>
  <cols>
    <col min="4" max="4" width="10.33203125" customWidth="1"/>
    <col min="5" max="5" width="9.21875" style="1" bestFit="1" customWidth="1"/>
    <col min="6" max="6" width="12" style="1" bestFit="1" customWidth="1"/>
    <col min="7" max="8" width="8.88671875" style="1"/>
    <col min="9" max="11" width="8.88671875" style="3"/>
  </cols>
  <sheetData>
    <row r="1" spans="1:12" x14ac:dyDescent="0.3">
      <c r="A1" t="s">
        <v>38</v>
      </c>
      <c r="B1" t="s">
        <v>39</v>
      </c>
      <c r="C1" t="s">
        <v>40</v>
      </c>
      <c r="D1" s="10" t="s">
        <v>46</v>
      </c>
      <c r="E1" s="1" t="s">
        <v>68</v>
      </c>
      <c r="F1" s="1" t="s">
        <v>69</v>
      </c>
      <c r="G1" s="1" t="s">
        <v>70</v>
      </c>
      <c r="H1" s="1" t="s">
        <v>71</v>
      </c>
      <c r="I1" s="3" t="s">
        <v>72</v>
      </c>
      <c r="J1" s="3" t="s">
        <v>73</v>
      </c>
      <c r="K1" s="3" t="s">
        <v>74</v>
      </c>
      <c r="L1" s="3" t="s">
        <v>75</v>
      </c>
    </row>
    <row r="2" spans="1:12" x14ac:dyDescent="0.3">
      <c r="D2" s="2" t="s">
        <v>55</v>
      </c>
      <c r="E2" s="1" t="s">
        <v>61</v>
      </c>
    </row>
    <row r="3" spans="1:12" x14ac:dyDescent="0.3">
      <c r="A3" t="s">
        <v>11</v>
      </c>
      <c r="B3">
        <v>29</v>
      </c>
      <c r="C3">
        <v>64</v>
      </c>
      <c r="D3" s="2">
        <v>45720</v>
      </c>
      <c r="E3" s="1">
        <f>'shi11'!S3</f>
        <v>2.9633274435068087E-5</v>
      </c>
      <c r="F3" s="1">
        <f>'shi10'!S3</f>
        <v>4.0174119628577137E-5</v>
      </c>
      <c r="G3" s="1">
        <f>'shi9'!S3</f>
        <v>4.8389439130928181E-5</v>
      </c>
      <c r="H3" s="1">
        <f>'shi8'!S3</f>
        <v>5.0607906898855572E-5</v>
      </c>
      <c r="I3" s="3">
        <f>4*E3/($E3+$F3+$G3+$H3)</f>
        <v>0.70219057637047044</v>
      </c>
      <c r="J3" s="3">
        <f t="shared" ref="J3:L3" si="0">4*F3/($E3+$F3+$G3+$H3)</f>
        <v>0.95196662383631692</v>
      </c>
      <c r="K3" s="3">
        <f t="shared" si="0"/>
        <v>1.1466369748656562</v>
      </c>
      <c r="L3" s="3">
        <f t="shared" si="0"/>
        <v>1.1992058249275566</v>
      </c>
    </row>
    <row r="4" spans="1:12" x14ac:dyDescent="0.3">
      <c r="A4" t="s">
        <v>11</v>
      </c>
      <c r="B4">
        <v>29</v>
      </c>
      <c r="C4">
        <v>61</v>
      </c>
      <c r="D4" s="2">
        <v>11998.763999999999</v>
      </c>
      <c r="E4" s="1">
        <f>'shi11'!S4</f>
        <v>1.0918287235549313E-7</v>
      </c>
      <c r="F4" s="1">
        <f>'shi10'!S4</f>
        <v>1.400947862182706E-7</v>
      </c>
      <c r="G4" s="1">
        <f>'shi9'!S4</f>
        <v>1.6859851696658408E-7</v>
      </c>
      <c r="H4" s="1">
        <f>'shi8'!S4</f>
        <v>1.7613551039905655E-7</v>
      </c>
      <c r="I4" s="3">
        <f t="shared" ref="I4:I12" si="1">4*E4/($E4+$F4+$G4+$H4)</f>
        <v>0.73522373340399871</v>
      </c>
      <c r="J4" s="3">
        <f t="shared" ref="J4:J12" si="2">4*F4/($E4+$F4+$G4+$H4)</f>
        <v>0.94338067438331019</v>
      </c>
      <c r="K4" s="3">
        <f t="shared" ref="K4:K12" si="3">4*G4/($E4+$F4+$G4+$H4)</f>
        <v>1.1353212130832251</v>
      </c>
      <c r="L4" s="3">
        <f t="shared" ref="L4:L12" si="4">4*H4/($E4+$F4+$G4+$H4)</f>
        <v>1.1860743791294657</v>
      </c>
    </row>
    <row r="5" spans="1:12" x14ac:dyDescent="0.3">
      <c r="A5" t="s">
        <v>12</v>
      </c>
      <c r="B5">
        <v>27</v>
      </c>
      <c r="C5">
        <v>58</v>
      </c>
      <c r="D5" s="2">
        <v>6122304.0000000009</v>
      </c>
      <c r="E5" s="1">
        <f>'shi11'!S5</f>
        <v>8.7627983270072445E-8</v>
      </c>
      <c r="F5" s="1">
        <f>'shi10'!S5</f>
        <v>1.1379797326326583E-7</v>
      </c>
      <c r="G5" s="1">
        <f>'shi9'!S5</f>
        <v>1.3476911540289072E-7</v>
      </c>
      <c r="H5" s="1">
        <f>'shi8'!S5</f>
        <v>1.3601644214338635E-7</v>
      </c>
      <c r="I5" s="3">
        <f t="shared" si="1"/>
        <v>0.74227739610176702</v>
      </c>
      <c r="J5" s="3">
        <f t="shared" si="2"/>
        <v>0.96395763229169695</v>
      </c>
      <c r="K5" s="3">
        <f t="shared" si="3"/>
        <v>1.1415995704007209</v>
      </c>
      <c r="L5" s="3">
        <f t="shared" si="4"/>
        <v>1.1521654012058151</v>
      </c>
    </row>
    <row r="6" spans="1:12" x14ac:dyDescent="0.3">
      <c r="A6" t="s">
        <v>12</v>
      </c>
      <c r="B6">
        <v>27</v>
      </c>
      <c r="C6">
        <v>61</v>
      </c>
      <c r="D6" s="2">
        <v>5940.0359999999991</v>
      </c>
      <c r="E6" s="1">
        <f>'shi11'!S6</f>
        <v>2.9747749698682706E-8</v>
      </c>
      <c r="F6" s="1">
        <f>'shi10'!S6</f>
        <v>4.0015371350325588E-8</v>
      </c>
      <c r="G6" s="1">
        <f>'shi9'!S6</f>
        <v>4.7675459292480641E-8</v>
      </c>
      <c r="H6" s="1">
        <f>'shi8'!S6</f>
        <v>4.9430344766767652E-8</v>
      </c>
      <c r="I6" s="3">
        <f t="shared" si="1"/>
        <v>0.71308063330266647</v>
      </c>
      <c r="J6" s="3">
        <f t="shared" si="2"/>
        <v>0.95920486871634192</v>
      </c>
      <c r="K6" s="3">
        <f t="shared" si="3"/>
        <v>1.1428241480323813</v>
      </c>
      <c r="L6" s="3">
        <f t="shared" si="4"/>
        <v>1.1848903499486105</v>
      </c>
    </row>
    <row r="7" spans="1:12" x14ac:dyDescent="0.3">
      <c r="A7" t="s">
        <v>13</v>
      </c>
      <c r="B7">
        <v>24</v>
      </c>
      <c r="C7">
        <v>51</v>
      </c>
      <c r="D7" s="2">
        <v>2393496</v>
      </c>
      <c r="E7" s="1">
        <f>'shi11'!S7</f>
        <v>9.0628956163109194E-9</v>
      </c>
      <c r="F7" s="1">
        <f>'shi10'!S7</f>
        <v>1.2195473199675288E-8</v>
      </c>
      <c r="G7" s="1">
        <f>'shi9'!S7</f>
        <v>1.3983018479136779E-8</v>
      </c>
      <c r="H7" s="1">
        <f>'shi8'!S7</f>
        <v>1.2465043741388182E-8</v>
      </c>
      <c r="I7" s="3">
        <f t="shared" si="1"/>
        <v>0.75988879649159358</v>
      </c>
      <c r="J7" s="3">
        <f t="shared" si="2"/>
        <v>1.022543328830591</v>
      </c>
      <c r="K7" s="3">
        <f t="shared" si="3"/>
        <v>1.172422097007018</v>
      </c>
      <c r="L7" s="3">
        <f t="shared" si="4"/>
        <v>1.0451457776707973</v>
      </c>
    </row>
    <row r="8" spans="1:12" x14ac:dyDescent="0.3">
      <c r="A8" t="s">
        <v>14</v>
      </c>
      <c r="B8">
        <v>25</v>
      </c>
      <c r="C8">
        <v>52</v>
      </c>
      <c r="D8" s="2">
        <v>483066</v>
      </c>
      <c r="E8" s="1">
        <f>'shi11'!S8</f>
        <v>4.7680420310185957E-9</v>
      </c>
      <c r="F8" s="1">
        <f>'shi10'!S8</f>
        <v>5.5514053098136705E-9</v>
      </c>
      <c r="G8" s="1">
        <f>'shi9'!S8</f>
        <v>6.4745264657434172E-9</v>
      </c>
      <c r="H8" s="1">
        <f>'shi8'!S9</f>
        <v>6.2585156040072387E-9</v>
      </c>
      <c r="I8" s="3">
        <f t="shared" si="1"/>
        <v>0.82733659625145506</v>
      </c>
      <c r="J8" s="3">
        <f t="shared" si="2"/>
        <v>0.96326348290439046</v>
      </c>
      <c r="K8" s="3">
        <f t="shared" si="3"/>
        <v>1.1234407443685621</v>
      </c>
      <c r="L8" s="3">
        <f t="shared" si="4"/>
        <v>1.0859591764755929</v>
      </c>
    </row>
    <row r="9" spans="1:12" x14ac:dyDescent="0.3">
      <c r="A9" t="s">
        <v>12</v>
      </c>
      <c r="B9">
        <v>27</v>
      </c>
      <c r="C9">
        <v>57</v>
      </c>
      <c r="D9" s="2">
        <v>23478300</v>
      </c>
      <c r="E9" s="1">
        <f>'shi11'!S9</f>
        <v>5.4108540490678812E-8</v>
      </c>
      <c r="F9" s="1">
        <f>'shi10'!S9</f>
        <v>6.9898139754071514E-8</v>
      </c>
      <c r="G9" s="1">
        <f>'shi9'!S9</f>
        <v>7.9887524786136864E-8</v>
      </c>
      <c r="H9" s="1">
        <f>'shi8'!S8</f>
        <v>8.2440425039908019E-8</v>
      </c>
      <c r="I9" s="3">
        <f t="shared" si="1"/>
        <v>0.75587839972134241</v>
      </c>
      <c r="J9" s="3">
        <f t="shared" si="2"/>
        <v>0.97645387477986101</v>
      </c>
      <c r="K9" s="3">
        <f t="shared" si="3"/>
        <v>1.1160022770055438</v>
      </c>
      <c r="L9" s="3">
        <f t="shared" si="4"/>
        <v>1.1516654484932531</v>
      </c>
    </row>
    <row r="10" spans="1:12" x14ac:dyDescent="0.3">
      <c r="A10" t="s">
        <v>14</v>
      </c>
      <c r="B10">
        <v>25</v>
      </c>
      <c r="C10">
        <v>56</v>
      </c>
      <c r="D10" s="2">
        <v>9284.003999999999</v>
      </c>
      <c r="E10" s="1">
        <f>'shi11'!S10</f>
        <v>5.5602037118758108E-9</v>
      </c>
      <c r="F10" s="1">
        <f>'shi10'!S10</f>
        <v>7.4111211248388035E-9</v>
      </c>
      <c r="G10" s="1">
        <f>'shi9'!S10</f>
        <v>7.5534712296093746E-9</v>
      </c>
      <c r="H10" s="1">
        <f>'shi8'!S10</f>
        <v>7.7725345864764755E-9</v>
      </c>
      <c r="I10" s="3">
        <f t="shared" si="1"/>
        <v>0.78596865267580152</v>
      </c>
      <c r="J10" s="3">
        <f t="shared" si="2"/>
        <v>1.0476070998739744</v>
      </c>
      <c r="K10" s="3">
        <f t="shared" si="3"/>
        <v>1.0677291540022824</v>
      </c>
      <c r="L10" s="3">
        <f t="shared" si="4"/>
        <v>1.0986950934479411</v>
      </c>
    </row>
    <row r="11" spans="1:12" x14ac:dyDescent="0.3">
      <c r="A11" t="s">
        <v>12</v>
      </c>
      <c r="B11">
        <v>27</v>
      </c>
      <c r="C11">
        <v>56</v>
      </c>
      <c r="D11" s="2">
        <v>6672960</v>
      </c>
      <c r="E11" s="1">
        <f>'shi11'!S11</f>
        <v>1.1553489190942896E-8</v>
      </c>
      <c r="F11" s="1">
        <f>'shi10'!S11</f>
        <v>1.4277829899310789E-8</v>
      </c>
      <c r="G11" s="1">
        <f>'shi9'!S11</f>
        <v>1.6992820925771831E-8</v>
      </c>
      <c r="H11" s="1">
        <f>'shi8'!S11</f>
        <v>1.6907732950685615E-8</v>
      </c>
      <c r="I11" s="3">
        <f t="shared" si="1"/>
        <v>0.77369006643282145</v>
      </c>
      <c r="J11" s="3">
        <f t="shared" si="2"/>
        <v>0.95612805627360087</v>
      </c>
      <c r="K11" s="3">
        <f t="shared" si="3"/>
        <v>1.1379399360366291</v>
      </c>
      <c r="L11" s="3">
        <f t="shared" si="4"/>
        <v>1.1322419412569487</v>
      </c>
    </row>
    <row r="12" spans="1:12" x14ac:dyDescent="0.3">
      <c r="A12" t="s">
        <v>16</v>
      </c>
      <c r="B12">
        <v>28</v>
      </c>
      <c r="C12">
        <v>57</v>
      </c>
      <c r="D12" s="2">
        <v>128159.63999999998</v>
      </c>
      <c r="E12" s="1">
        <f>'shi11'!S12</f>
        <v>1.8558515223600593E-9</v>
      </c>
      <c r="F12" s="1">
        <f>'shi10'!S14</f>
        <v>2.1719723872213295E-9</v>
      </c>
      <c r="G12" s="1">
        <f>'shi9'!S12</f>
        <v>2.6614126490223302E-9</v>
      </c>
      <c r="H12" s="1">
        <f>'shi8'!S13</f>
        <v>2.6859446155885517E-9</v>
      </c>
      <c r="I12" s="3">
        <f t="shared" si="1"/>
        <v>0.79181468085920048</v>
      </c>
      <c r="J12" s="3">
        <f t="shared" si="2"/>
        <v>0.9266903100284708</v>
      </c>
      <c r="K12" s="3">
        <f t="shared" si="3"/>
        <v>1.1355141194918303</v>
      </c>
      <c r="L12" s="3">
        <f t="shared" si="4"/>
        <v>1.1459808896204984</v>
      </c>
    </row>
    <row r="13" spans="1:12" x14ac:dyDescent="0.3">
      <c r="A13" t="s">
        <v>17</v>
      </c>
      <c r="B13">
        <v>23</v>
      </c>
      <c r="C13">
        <v>48</v>
      </c>
      <c r="D13" s="2">
        <v>1380106.7999999998</v>
      </c>
      <c r="E13" s="1">
        <f>'shi11'!S13</f>
        <v>2.3923586616485284E-9</v>
      </c>
      <c r="F13" s="1">
        <f>'shi10'!S12</f>
        <v>3.0220355230134177E-9</v>
      </c>
    </row>
    <row r="14" spans="1:12" x14ac:dyDescent="0.3">
      <c r="A14" t="s">
        <v>15</v>
      </c>
      <c r="B14">
        <v>26</v>
      </c>
      <c r="C14">
        <v>59</v>
      </c>
      <c r="D14" s="2">
        <v>3842387.9999999995</v>
      </c>
      <c r="E14" s="1">
        <f>'shi11'!S14</f>
        <v>4.4815338622766965E-9</v>
      </c>
      <c r="F14" s="1">
        <f>'shi10'!S13</f>
        <v>5.8141871310414431E-9</v>
      </c>
    </row>
    <row r="15" spans="1:12" x14ac:dyDescent="0.3">
      <c r="A15" t="s">
        <v>12</v>
      </c>
      <c r="B15">
        <v>27</v>
      </c>
      <c r="C15">
        <v>55</v>
      </c>
      <c r="D15" s="2">
        <v>63108.000000000015</v>
      </c>
      <c r="E15" s="1">
        <f>'shi11'!S15</f>
        <v>1.714347226764707E-9</v>
      </c>
      <c r="F15" s="1">
        <f>'shi10'!S15</f>
        <v>2.2232746486004556E-9</v>
      </c>
    </row>
    <row r="16" spans="1:12" x14ac:dyDescent="0.3">
      <c r="A16" t="s">
        <v>16</v>
      </c>
      <c r="B16">
        <v>28</v>
      </c>
      <c r="C16">
        <v>65</v>
      </c>
      <c r="D16" s="2">
        <v>9061.9199999999983</v>
      </c>
      <c r="E16" s="1">
        <f>'shi11'!S16</f>
        <v>2.6101107313000768E-9</v>
      </c>
      <c r="F16" s="1">
        <f>'shi10'!S16</f>
        <v>3.3768545636695895E-9</v>
      </c>
    </row>
    <row r="17" spans="1:6" x14ac:dyDescent="0.3">
      <c r="A17" t="s">
        <v>14</v>
      </c>
      <c r="B17">
        <v>25</v>
      </c>
      <c r="C17">
        <v>54</v>
      </c>
      <c r="D17" s="2">
        <v>26967168</v>
      </c>
      <c r="E17" s="1">
        <f>'shi11'!S17</f>
        <v>1.979257263882981E-8</v>
      </c>
      <c r="F17" s="1">
        <f>'shi10'!S17</f>
        <v>2.4104634215185159E-8</v>
      </c>
    </row>
    <row r="18" spans="1:6" x14ac:dyDescent="0.3">
      <c r="A18" t="s">
        <v>11</v>
      </c>
      <c r="B18">
        <v>29</v>
      </c>
      <c r="C18">
        <v>62</v>
      </c>
      <c r="D18" s="2">
        <v>580.19759999999997</v>
      </c>
      <c r="E18" s="1">
        <f>'shi11'!S18</f>
        <v>4.7417866970245796E-6</v>
      </c>
      <c r="F18" s="1">
        <f>'shi10'!S18</f>
        <v>4.3522694290297425E-6</v>
      </c>
    </row>
    <row r="19" spans="1:6" x14ac:dyDescent="0.3">
      <c r="A19" t="s">
        <v>19</v>
      </c>
      <c r="B19">
        <v>30</v>
      </c>
      <c r="C19">
        <v>62</v>
      </c>
      <c r="D19" s="2">
        <v>33069.599999999999</v>
      </c>
      <c r="E19" s="1">
        <f>'shi11'!S19</f>
        <v>9.2272405298553145E-10</v>
      </c>
      <c r="F19" s="1">
        <f>'shi10'!S22</f>
        <v>8.173496522514823E-10</v>
      </c>
    </row>
    <row r="20" spans="1:6" x14ac:dyDescent="0.3">
      <c r="A20" t="s">
        <v>18</v>
      </c>
      <c r="B20">
        <v>21</v>
      </c>
      <c r="C20">
        <v>47</v>
      </c>
      <c r="D20" s="2">
        <v>289370.88</v>
      </c>
      <c r="E20" s="1">
        <f>'shi11'!S20</f>
        <v>6.7863308398546427E-10</v>
      </c>
      <c r="F20" s="1">
        <f>'shi10'!S21</f>
        <v>7.5925637223115983E-10</v>
      </c>
    </row>
    <row r="21" spans="1:6" x14ac:dyDescent="0.3">
      <c r="A21" t="s">
        <v>15</v>
      </c>
      <c r="B21">
        <v>26</v>
      </c>
      <c r="C21">
        <v>55</v>
      </c>
      <c r="D21" s="2">
        <v>86371560</v>
      </c>
      <c r="E21" s="1">
        <f>'shi11'!S21</f>
        <v>3.0141900726811047E-8</v>
      </c>
      <c r="F21" s="1">
        <f>'shi10'!S19</f>
        <v>3.8409339622262659E-8</v>
      </c>
    </row>
    <row r="22" spans="1:6" x14ac:dyDescent="0.3">
      <c r="A22" t="s">
        <v>12</v>
      </c>
      <c r="B22">
        <v>27</v>
      </c>
      <c r="C22">
        <v>60</v>
      </c>
      <c r="D22" s="2">
        <v>166345560</v>
      </c>
      <c r="E22" s="1">
        <f>'shi11'!S22</f>
        <v>5.4628457089652026E-8</v>
      </c>
      <c r="F22" s="1">
        <f>'shi10'!S20</f>
        <v>6.9984317085862444E-8</v>
      </c>
    </row>
    <row r="23" spans="1:6" x14ac:dyDescent="0.3">
      <c r="A23" t="s">
        <v>18</v>
      </c>
      <c r="B23">
        <v>21</v>
      </c>
      <c r="C23">
        <v>44</v>
      </c>
      <c r="D23" s="2">
        <v>14292.000000000002</v>
      </c>
      <c r="E23" s="1">
        <f>'shi11'!S23</f>
        <v>6.3449694277885355E-10</v>
      </c>
      <c r="F23" s="1">
        <f>'shi10'!S23</f>
        <v>9.5623733468420004E-10</v>
      </c>
    </row>
    <row r="24" spans="1:6" x14ac:dyDescent="0.3">
      <c r="A24" t="s">
        <v>17</v>
      </c>
      <c r="B24">
        <v>23</v>
      </c>
      <c r="C24">
        <v>49</v>
      </c>
      <c r="D24" s="2">
        <v>28512072</v>
      </c>
      <c r="E24" s="1">
        <f>'shi11'!S24</f>
        <v>5.3476621618382358E-9</v>
      </c>
      <c r="F24" s="1">
        <f>'shi10'!S24</f>
        <v>6.9267752118896055E-9</v>
      </c>
    </row>
    <row r="25" spans="1:6" x14ac:dyDescent="0.3">
      <c r="A25" t="s">
        <v>20</v>
      </c>
      <c r="B25">
        <v>1</v>
      </c>
      <c r="C25">
        <v>3</v>
      </c>
      <c r="D25" s="2">
        <v>388782000</v>
      </c>
      <c r="E25" s="1">
        <f>'shi11'!S25</f>
        <v>6.0729077174214999E-8</v>
      </c>
      <c r="F25" s="1">
        <f>'shi10'!S25</f>
        <v>7.8130000930042254E-8</v>
      </c>
    </row>
    <row r="26" spans="1:6" x14ac:dyDescent="0.3">
      <c r="A26" t="s">
        <v>11</v>
      </c>
      <c r="B26">
        <v>29</v>
      </c>
      <c r="C26">
        <v>60</v>
      </c>
      <c r="D26" s="2">
        <v>1421.9964</v>
      </c>
      <c r="E26" s="1">
        <f>'shi11'!S26</f>
        <v>8.5990171523566436E-9</v>
      </c>
      <c r="F26" s="1">
        <f>'shi10'!S27</f>
        <v>1.1285564030137216E-8</v>
      </c>
    </row>
    <row r="27" spans="1:6" x14ac:dyDescent="0.3">
      <c r="A27" t="s">
        <v>16</v>
      </c>
      <c r="B27">
        <v>28</v>
      </c>
      <c r="C27">
        <v>56</v>
      </c>
      <c r="D27" s="2">
        <v>524880</v>
      </c>
      <c r="E27" s="1">
        <f>'shi11'!S27</f>
        <v>2.6801331282421174E-10</v>
      </c>
      <c r="F27" s="1">
        <f>'shi10'!S26</f>
        <v>3.6638655597620156E-10</v>
      </c>
    </row>
    <row r="28" spans="1:6" x14ac:dyDescent="0.3">
      <c r="A28" t="s">
        <v>21</v>
      </c>
      <c r="B28">
        <v>22</v>
      </c>
      <c r="C28">
        <v>45</v>
      </c>
      <c r="D28" s="2">
        <v>11088</v>
      </c>
      <c r="E28" s="1">
        <f>'shi11'!S28</f>
        <v>3.6638669528790137E-10</v>
      </c>
      <c r="F28" s="1">
        <f>'shi10'!S29</f>
        <v>5.0018416508425462E-10</v>
      </c>
    </row>
    <row r="29" spans="1:6" x14ac:dyDescent="0.3">
      <c r="A29" t="s">
        <v>18</v>
      </c>
      <c r="B29">
        <v>21</v>
      </c>
      <c r="C29">
        <v>48</v>
      </c>
      <c r="D29" s="2">
        <v>157211.63999999998</v>
      </c>
      <c r="E29" s="1">
        <f>'shi11'!S29</f>
        <v>2.1442457642728736E-10</v>
      </c>
      <c r="F29" s="1">
        <f>'shi10'!S28</f>
        <v>3.4836086851984107E-10</v>
      </c>
    </row>
    <row r="30" spans="1:6" x14ac:dyDescent="0.3">
      <c r="A30" t="s">
        <v>22</v>
      </c>
      <c r="B30">
        <v>19</v>
      </c>
      <c r="C30">
        <v>42</v>
      </c>
      <c r="D30" s="2">
        <v>44495.999999999993</v>
      </c>
      <c r="E30" s="1">
        <f>'shi11'!S30</f>
        <v>2.3229286767441523E-10</v>
      </c>
      <c r="F30" s="1">
        <f>'shi10'!S36</f>
        <v>1.7868729846825147E-10</v>
      </c>
    </row>
    <row r="31" spans="1:6" x14ac:dyDescent="0.3">
      <c r="A31" t="s">
        <v>18</v>
      </c>
      <c r="B31">
        <v>21</v>
      </c>
      <c r="C31">
        <v>46</v>
      </c>
      <c r="D31" s="2">
        <v>7239456</v>
      </c>
      <c r="E31" s="1">
        <f>'shi11'!S31</f>
        <v>8.8459813454965929E-10</v>
      </c>
      <c r="F31" s="1">
        <f>'shi10'!S34</f>
        <v>9.386704314405802E-10</v>
      </c>
    </row>
    <row r="32" spans="1:6" x14ac:dyDescent="0.3">
      <c r="A32" t="s">
        <v>19</v>
      </c>
      <c r="B32">
        <v>30</v>
      </c>
      <c r="C32">
        <v>63</v>
      </c>
      <c r="D32" s="2">
        <v>2308.2012000000004</v>
      </c>
      <c r="E32" s="1">
        <f>'shi11'!S32</f>
        <v>1.6191452115671597E-9</v>
      </c>
      <c r="F32" s="1">
        <f>'shi10'!S30</f>
        <v>2.4662178091643074E-9</v>
      </c>
    </row>
    <row r="33" spans="1:6" x14ac:dyDescent="0.3">
      <c r="A33" t="s">
        <v>13</v>
      </c>
      <c r="B33">
        <v>24</v>
      </c>
      <c r="C33">
        <v>49</v>
      </c>
      <c r="D33" s="2">
        <v>2538.0036</v>
      </c>
      <c r="E33" s="1">
        <f>'shi11'!S33</f>
        <v>1.1882356314137757E-9</v>
      </c>
      <c r="F33" s="1">
        <f>'shi10'!S33</f>
        <v>1.49180606894047E-9</v>
      </c>
    </row>
    <row r="34" spans="1:6" x14ac:dyDescent="0.3">
      <c r="A34" t="s">
        <v>18</v>
      </c>
      <c r="B34">
        <v>21</v>
      </c>
      <c r="C34">
        <v>43</v>
      </c>
      <c r="D34" s="2">
        <v>14007.636</v>
      </c>
      <c r="E34" s="1">
        <f>'shi11'!S34</f>
        <v>2.2409538622357205E-10</v>
      </c>
      <c r="F34" s="1">
        <f>'shi10'!S35</f>
        <v>2.6801302974373546E-10</v>
      </c>
    </row>
    <row r="35" spans="1:6" x14ac:dyDescent="0.3">
      <c r="A35" t="s">
        <v>13</v>
      </c>
      <c r="B35">
        <v>24</v>
      </c>
      <c r="C35">
        <v>48</v>
      </c>
      <c r="D35" s="2">
        <v>77616</v>
      </c>
      <c r="E35" s="1">
        <f>'shi11'!S35</f>
        <v>1.6080125936264525E-10</v>
      </c>
      <c r="F35" s="1">
        <f>'shi10'!S31</f>
        <v>2.5907023970511099E-10</v>
      </c>
    </row>
    <row r="36" spans="1:6" x14ac:dyDescent="0.3">
      <c r="A36" t="s">
        <v>14</v>
      </c>
      <c r="B36">
        <v>25</v>
      </c>
      <c r="C36">
        <v>51</v>
      </c>
      <c r="D36" s="2">
        <v>2771.9964</v>
      </c>
      <c r="E36" s="1">
        <f>'shi11'!S36</f>
        <v>7.9517021617085739E-10</v>
      </c>
      <c r="F36" s="1">
        <f>'shi10'!S32</f>
        <v>1.4038449822637626E-9</v>
      </c>
    </row>
    <row r="37" spans="1:6" x14ac:dyDescent="0.3">
      <c r="A37" t="s">
        <v>14</v>
      </c>
      <c r="B37">
        <v>25</v>
      </c>
      <c r="C37" t="s">
        <v>23</v>
      </c>
      <c r="D37" s="2">
        <v>1266.0012000000002</v>
      </c>
      <c r="E37" s="1">
        <f>'shi11'!S37</f>
        <v>4.874637576743301E-9</v>
      </c>
      <c r="F37" s="1">
        <f>'shi10'!S39</f>
        <v>4.874637576743301E-9</v>
      </c>
    </row>
    <row r="38" spans="1:6" x14ac:dyDescent="0.3">
      <c r="A38" t="s">
        <v>19</v>
      </c>
      <c r="B38">
        <v>30</v>
      </c>
      <c r="C38">
        <v>65</v>
      </c>
      <c r="D38" s="2">
        <v>21086748.000000004</v>
      </c>
      <c r="E38" s="1">
        <f>'shi11'!S38</f>
        <v>1.1419843465931389E-9</v>
      </c>
      <c r="F38" s="1">
        <f>'shi10'!S37</f>
        <v>1.6497219063151414E-9</v>
      </c>
    </row>
    <row r="39" spans="1:6" x14ac:dyDescent="0.3">
      <c r="A39" t="s">
        <v>15</v>
      </c>
      <c r="B39">
        <v>26</v>
      </c>
      <c r="C39">
        <v>52</v>
      </c>
      <c r="D39" s="2">
        <v>29790</v>
      </c>
      <c r="E39" s="1">
        <f>'shi11'!S39</f>
        <v>1.0721251326377278E-10</v>
      </c>
      <c r="F39" s="1">
        <f>'shi10'!S40</f>
        <v>1.0721251326377278E-10</v>
      </c>
    </row>
    <row r="40" spans="1:6" x14ac:dyDescent="0.3">
      <c r="A40" t="s">
        <v>22</v>
      </c>
      <c r="B40">
        <v>19</v>
      </c>
      <c r="C40">
        <v>43</v>
      </c>
      <c r="D40" s="2">
        <v>80280</v>
      </c>
      <c r="E40" s="1">
        <f>'shi11'!S40</f>
        <v>6.2531764928461537E-11</v>
      </c>
      <c r="F40" s="1">
        <f>'shi10'!S38</f>
        <v>1.161550355035152E-10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9A833-A6C3-48A4-9C03-E6B976033CCD}">
  <dimension ref="A1:K71"/>
  <sheetViews>
    <sheetView workbookViewId="0">
      <selection activeCell="F90" sqref="F90"/>
    </sheetView>
    <sheetView tabSelected="1" topLeftCell="A49" workbookViewId="1">
      <selection activeCell="J67" sqref="J67:K72"/>
    </sheetView>
  </sheetViews>
  <sheetFormatPr defaultRowHeight="14.4" x14ac:dyDescent="0.3"/>
  <cols>
    <col min="4" max="4" width="9.33203125" style="2" bestFit="1" customWidth="1"/>
    <col min="5" max="7" width="9.21875" style="2" bestFit="1" customWidth="1"/>
    <col min="8" max="8" width="9.5546875" style="3" bestFit="1" customWidth="1"/>
    <col min="9" max="11" width="8.88671875" style="3"/>
  </cols>
  <sheetData>
    <row r="1" spans="1:11" x14ac:dyDescent="0.3">
      <c r="A1" t="s">
        <v>38</v>
      </c>
      <c r="B1" t="s">
        <v>39</v>
      </c>
      <c r="C1" t="s">
        <v>40</v>
      </c>
      <c r="D1" s="2" t="s">
        <v>76</v>
      </c>
      <c r="E1" s="2" t="s">
        <v>77</v>
      </c>
      <c r="F1" s="2" t="s">
        <v>78</v>
      </c>
      <c r="G1" s="2" t="s">
        <v>79</v>
      </c>
      <c r="H1" s="3" t="s">
        <v>80</v>
      </c>
      <c r="I1" s="3" t="s">
        <v>81</v>
      </c>
      <c r="J1" s="3" t="s">
        <v>82</v>
      </c>
      <c r="K1" s="3" t="s">
        <v>83</v>
      </c>
    </row>
    <row r="2" spans="1:11" x14ac:dyDescent="0.3">
      <c r="D2" s="2" t="s">
        <v>61</v>
      </c>
    </row>
    <row r="3" spans="1:11" x14ac:dyDescent="0.3">
      <c r="A3" t="s">
        <v>11</v>
      </c>
      <c r="B3">
        <v>29</v>
      </c>
      <c r="C3">
        <v>64</v>
      </c>
      <c r="D3" s="2">
        <f>'uns4'!S3</f>
        <v>7.0188807242480136E-5</v>
      </c>
      <c r="E3" s="2">
        <f>'uns5'!S3</f>
        <v>6.3111604379811293E-5</v>
      </c>
      <c r="F3" s="2">
        <f>'uns6'!S3</f>
        <v>5.6164033756941035E-5</v>
      </c>
      <c r="G3" s="2">
        <f>'uns7'!S3</f>
        <v>4.7739484356098264E-5</v>
      </c>
      <c r="H3" s="3">
        <f>D3*4/($D3+$E3+$F3+$G3)</f>
        <v>1.183602772867987</v>
      </c>
      <c r="I3" s="3">
        <f t="shared" ref="I3:K3" si="0">E3*4/($D3+$E3+$F3+$G3)</f>
        <v>1.0642590019521256</v>
      </c>
      <c r="J3" s="3">
        <f t="shared" si="0"/>
        <v>0.94710123596364004</v>
      </c>
      <c r="K3" s="3">
        <f t="shared" si="0"/>
        <v>0.80503698921624789</v>
      </c>
    </row>
    <row r="4" spans="1:11" x14ac:dyDescent="0.3">
      <c r="A4" t="s">
        <v>11</v>
      </c>
      <c r="B4">
        <v>29</v>
      </c>
      <c r="C4">
        <v>61</v>
      </c>
      <c r="D4" s="2">
        <f>'uns4'!S4</f>
        <v>1.1072664545854394E-6</v>
      </c>
      <c r="E4" s="2">
        <f>'uns5'!S4</f>
        <v>1.1068980046119859E-6</v>
      </c>
      <c r="F4" s="2">
        <f>'uns6'!S4</f>
        <v>1.0736047423824631E-6</v>
      </c>
      <c r="G4" s="2">
        <f>'uns7'!S4</f>
        <v>1.0020591104466646E-6</v>
      </c>
      <c r="H4" s="3">
        <f t="shared" ref="H4:H12" si="1">D4*4/($D4+$E4+$F4+$G4)</f>
        <v>1.0324575941477312</v>
      </c>
      <c r="I4" s="3">
        <f t="shared" ref="I4:I12" si="2">E4*4/($D4+$E4+$F4+$G4)</f>
        <v>1.0321140372996209</v>
      </c>
      <c r="J4" s="3">
        <f t="shared" ref="J4:J12" si="3">F4*4/($D4+$E4+$F4+$G4)</f>
        <v>1.0010701261610937</v>
      </c>
      <c r="K4" s="3">
        <f t="shared" ref="K4:K12" si="4">G4*4/($D4+$E4+$F4+$G4)</f>
        <v>0.93435824239155441</v>
      </c>
    </row>
    <row r="5" spans="1:11" x14ac:dyDescent="0.3">
      <c r="A5" t="s">
        <v>12</v>
      </c>
      <c r="B5">
        <v>27</v>
      </c>
      <c r="C5">
        <v>58</v>
      </c>
      <c r="D5" s="2">
        <f>'uns4'!S5</f>
        <v>1.0533199481175464E-6</v>
      </c>
      <c r="E5" s="2">
        <f>'uns5'!S5</f>
        <v>1.0119283924756595E-6</v>
      </c>
      <c r="F5" s="2">
        <f>'uns6'!S5</f>
        <v>9.7410688032966723E-7</v>
      </c>
      <c r="G5" s="2">
        <f>'uns7'!S5</f>
        <v>9.2800618418402705E-7</v>
      </c>
      <c r="H5" s="3">
        <f t="shared" si="1"/>
        <v>1.0619853757327813</v>
      </c>
      <c r="I5" s="3">
        <f t="shared" si="2"/>
        <v>1.0202533010207506</v>
      </c>
      <c r="J5" s="3">
        <f t="shared" si="3"/>
        <v>0.98212063975393749</v>
      </c>
      <c r="K5" s="3">
        <f t="shared" si="4"/>
        <v>0.93564068349253104</v>
      </c>
    </row>
    <row r="6" spans="1:11" x14ac:dyDescent="0.3">
      <c r="A6" t="s">
        <v>13</v>
      </c>
      <c r="B6">
        <v>24</v>
      </c>
      <c r="C6">
        <v>51</v>
      </c>
      <c r="D6" s="2">
        <f>'uns4'!S6</f>
        <v>2.9302400424849515E-7</v>
      </c>
      <c r="E6" s="2">
        <f>'uns5'!S6</f>
        <v>2.6117075458319143E-7</v>
      </c>
      <c r="F6" s="2">
        <f>'uns6'!S6</f>
        <v>2.5288666100730015E-7</v>
      </c>
      <c r="G6" s="2">
        <f>'uns7'!S6</f>
        <v>2.5713790954038915E-7</v>
      </c>
      <c r="H6" s="3">
        <f t="shared" si="1"/>
        <v>1.1013669688536061</v>
      </c>
      <c r="I6" s="3">
        <f t="shared" si="2"/>
        <v>0.98164258954213579</v>
      </c>
      <c r="J6" s="3">
        <f t="shared" si="3"/>
        <v>0.95050579904342403</v>
      </c>
      <c r="K6" s="3">
        <f t="shared" si="4"/>
        <v>0.966484642560834</v>
      </c>
    </row>
    <row r="7" spans="1:11" x14ac:dyDescent="0.3">
      <c r="A7" t="s">
        <v>12</v>
      </c>
      <c r="B7">
        <v>27</v>
      </c>
      <c r="C7">
        <v>61</v>
      </c>
      <c r="D7" s="2">
        <f>'uns4'!S7</f>
        <v>3.1275404433745512E-7</v>
      </c>
      <c r="E7" s="2">
        <f>'uns5'!S7</f>
        <v>3.0466790255021243E-7</v>
      </c>
      <c r="F7" s="2">
        <f>'uns6'!S7</f>
        <v>2.8832408629554232E-7</v>
      </c>
      <c r="G7" s="2">
        <f>'uns7'!S7</f>
        <v>2.8494663833661063E-7</v>
      </c>
      <c r="H7" s="3">
        <f t="shared" si="1"/>
        <v>1.0506625322158083</v>
      </c>
      <c r="I7" s="3">
        <f t="shared" si="2"/>
        <v>1.0234980355134935</v>
      </c>
      <c r="J7" s="3">
        <f t="shared" si="3"/>
        <v>0.9685927970901862</v>
      </c>
      <c r="K7" s="3">
        <f t="shared" si="4"/>
        <v>0.95724663518051167</v>
      </c>
    </row>
    <row r="8" spans="1:11" x14ac:dyDescent="0.3">
      <c r="A8" t="s">
        <v>14</v>
      </c>
      <c r="B8">
        <v>25</v>
      </c>
      <c r="C8">
        <v>52</v>
      </c>
      <c r="D8" s="2">
        <f>'uns4'!S8</f>
        <v>1.2396383764758557E-7</v>
      </c>
      <c r="E8" s="2">
        <f>'uns5'!S8</f>
        <v>1.2952096200664659E-7</v>
      </c>
      <c r="F8" s="2">
        <f>'uns6'!S8</f>
        <v>1.10641209069477E-7</v>
      </c>
      <c r="G8" s="2">
        <f>'uns7'!S8</f>
        <v>1.2225041968029497E-7</v>
      </c>
      <c r="H8" s="3">
        <f t="shared" si="1"/>
        <v>1.019488860135435</v>
      </c>
      <c r="I8" s="3">
        <f t="shared" si="2"/>
        <v>1.065191110775304</v>
      </c>
      <c r="J8" s="3">
        <f t="shared" si="3"/>
        <v>0.90992246012032374</v>
      </c>
      <c r="K8" s="3">
        <f t="shared" si="4"/>
        <v>1.0053975689689367</v>
      </c>
    </row>
    <row r="9" spans="1:11" x14ac:dyDescent="0.3">
      <c r="A9" t="s">
        <v>17</v>
      </c>
      <c r="B9">
        <v>23</v>
      </c>
      <c r="C9">
        <v>48</v>
      </c>
      <c r="D9" s="2">
        <f>'uns4'!S9</f>
        <v>9.8808864096228294E-8</v>
      </c>
      <c r="E9" s="2">
        <f>'uns5'!S9</f>
        <v>1.0135554891664174E-7</v>
      </c>
      <c r="F9" s="2">
        <f>'uns6'!S9</f>
        <v>9.9236220881194878E-8</v>
      </c>
      <c r="G9" s="2">
        <f>'uns7'!S9</f>
        <v>1.0030792675979112E-7</v>
      </c>
      <c r="H9" s="3">
        <f t="shared" si="1"/>
        <v>0.98880908564573755</v>
      </c>
      <c r="I9" s="3">
        <f t="shared" si="2"/>
        <v>1.0142945024829202</v>
      </c>
      <c r="J9" s="3">
        <f t="shared" si="3"/>
        <v>0.9930857694802544</v>
      </c>
      <c r="K9" s="3">
        <f t="shared" si="4"/>
        <v>1.0038106423910882</v>
      </c>
    </row>
    <row r="10" spans="1:11" x14ac:dyDescent="0.3">
      <c r="A10" t="s">
        <v>12</v>
      </c>
      <c r="B10">
        <v>27</v>
      </c>
      <c r="C10">
        <v>57</v>
      </c>
      <c r="D10" s="2">
        <f>'uns4'!S10</f>
        <v>7.409184142465308E-7</v>
      </c>
      <c r="E10" s="2">
        <f>'uns5'!S10</f>
        <v>7.4914324614875362E-7</v>
      </c>
      <c r="F10" s="2">
        <f>'uns6'!S10</f>
        <v>7.5843044269393429E-7</v>
      </c>
      <c r="G10" s="2">
        <f>'uns7'!S10</f>
        <v>6.9188468435396895E-7</v>
      </c>
      <c r="H10" s="3">
        <f t="shared" si="1"/>
        <v>1.0079230898714833</v>
      </c>
      <c r="I10" s="3">
        <f t="shared" si="2"/>
        <v>1.0191119034104104</v>
      </c>
      <c r="J10" s="3">
        <f t="shared" si="3"/>
        <v>1.0317459258048756</v>
      </c>
      <c r="K10" s="3">
        <f t="shared" si="4"/>
        <v>0.94121908091323103</v>
      </c>
    </row>
    <row r="11" spans="1:11" x14ac:dyDescent="0.3">
      <c r="A11" t="s">
        <v>14</v>
      </c>
      <c r="B11">
        <v>25</v>
      </c>
      <c r="C11">
        <v>56</v>
      </c>
      <c r="D11" s="2">
        <f>'uns4'!S11</f>
        <v>9.3040610485186329E-8</v>
      </c>
      <c r="E11" s="2">
        <f>'uns5'!S11</f>
        <v>8.6281707329363283E-8</v>
      </c>
      <c r="F11" s="2">
        <f>'uns6'!S11</f>
        <v>8.4340626393157655E-8</v>
      </c>
      <c r="G11" s="2">
        <f>'uns7'!S11</f>
        <v>8.6771889829953321E-8</v>
      </c>
      <c r="H11" s="3">
        <f t="shared" si="1"/>
        <v>1.0620018496812726</v>
      </c>
      <c r="I11" s="3">
        <f t="shared" si="2"/>
        <v>0.9848530904903221</v>
      </c>
      <c r="J11" s="3">
        <f t="shared" si="3"/>
        <v>0.96269683491674496</v>
      </c>
      <c r="K11" s="3">
        <f t="shared" si="4"/>
        <v>0.99044822491166051</v>
      </c>
    </row>
    <row r="12" spans="1:11" x14ac:dyDescent="0.3">
      <c r="A12" t="s">
        <v>12</v>
      </c>
      <c r="B12">
        <v>27</v>
      </c>
      <c r="C12">
        <v>56</v>
      </c>
      <c r="D12" s="2">
        <f>'uns4'!S12</f>
        <v>1.8180601755705939E-7</v>
      </c>
      <c r="E12" s="2">
        <f>'uns5'!S12</f>
        <v>2.0495747683353885E-7</v>
      </c>
      <c r="F12" s="2">
        <f>'uns6'!S12</f>
        <v>1.8534285993690562E-7</v>
      </c>
      <c r="G12" s="2">
        <f>'uns7'!S12</f>
        <v>1.8340563704339773E-7</v>
      </c>
      <c r="H12" s="3">
        <f t="shared" si="1"/>
        <v>0.96255794551806573</v>
      </c>
      <c r="I12" s="3">
        <f t="shared" si="2"/>
        <v>1.0851315620372177</v>
      </c>
      <c r="J12" s="3">
        <f t="shared" si="3"/>
        <v>0.98128348486220507</v>
      </c>
      <c r="K12" s="3">
        <f t="shared" si="4"/>
        <v>0.9710270075825117</v>
      </c>
    </row>
    <row r="13" spans="1:11" x14ac:dyDescent="0.3">
      <c r="A13" t="s">
        <v>18</v>
      </c>
      <c r="B13">
        <v>21</v>
      </c>
      <c r="C13">
        <v>44</v>
      </c>
      <c r="D13" s="2">
        <f>'uns4'!S13</f>
        <v>5.9469788227214836E-8</v>
      </c>
    </row>
    <row r="14" spans="1:11" x14ac:dyDescent="0.3">
      <c r="A14" t="s">
        <v>12</v>
      </c>
      <c r="B14">
        <v>27</v>
      </c>
      <c r="C14">
        <v>55</v>
      </c>
      <c r="D14" s="2">
        <f>'uns4'!S14</f>
        <v>4.1100390440198704E-8</v>
      </c>
    </row>
    <row r="15" spans="1:11" x14ac:dyDescent="0.3">
      <c r="A15" t="s">
        <v>18</v>
      </c>
      <c r="B15">
        <v>21</v>
      </c>
      <c r="C15">
        <v>47</v>
      </c>
      <c r="D15" s="2">
        <f>'uns4'!S15</f>
        <v>3.8484027224397075E-8</v>
      </c>
    </row>
    <row r="16" spans="1:11" x14ac:dyDescent="0.3">
      <c r="A16" t="s">
        <v>11</v>
      </c>
      <c r="B16">
        <v>29</v>
      </c>
      <c r="C16">
        <v>62</v>
      </c>
      <c r="D16" s="2">
        <f>'uns4'!S16</f>
        <v>1.983240292588175E-4</v>
      </c>
    </row>
    <row r="17" spans="1:4" x14ac:dyDescent="0.3">
      <c r="A17" t="s">
        <v>16</v>
      </c>
      <c r="B17">
        <v>28</v>
      </c>
      <c r="C17">
        <v>57</v>
      </c>
      <c r="D17" s="2">
        <f>'uns4'!S17</f>
        <v>3.6928671570014908E-8</v>
      </c>
    </row>
    <row r="18" spans="1:4" x14ac:dyDescent="0.3">
      <c r="A18" t="s">
        <v>19</v>
      </c>
      <c r="B18">
        <v>30</v>
      </c>
      <c r="C18">
        <v>62</v>
      </c>
      <c r="D18" s="2">
        <f>'uns4'!S18</f>
        <v>4.0856907126544876E-8</v>
      </c>
    </row>
    <row r="19" spans="1:4" x14ac:dyDescent="0.3">
      <c r="A19" t="s">
        <v>14</v>
      </c>
      <c r="B19">
        <v>25</v>
      </c>
      <c r="C19">
        <v>54</v>
      </c>
      <c r="D19" s="2">
        <f>'uns4'!S19</f>
        <v>3.9623214858884842E-7</v>
      </c>
    </row>
    <row r="20" spans="1:4" x14ac:dyDescent="0.3">
      <c r="A20" t="s">
        <v>15</v>
      </c>
      <c r="B20">
        <v>26</v>
      </c>
      <c r="C20">
        <v>59</v>
      </c>
      <c r="D20" s="2">
        <f>'uns4'!S20</f>
        <v>5.4140284104044576E-8</v>
      </c>
    </row>
    <row r="21" spans="1:4" x14ac:dyDescent="0.3">
      <c r="A21" t="s">
        <v>21</v>
      </c>
      <c r="B21">
        <v>22</v>
      </c>
      <c r="C21">
        <v>45</v>
      </c>
      <c r="D21" s="2">
        <f>'uns4'!S21</f>
        <v>2.8033374457223829E-8</v>
      </c>
    </row>
    <row r="22" spans="1:4" x14ac:dyDescent="0.3">
      <c r="A22" t="s">
        <v>22</v>
      </c>
      <c r="B22">
        <v>19</v>
      </c>
      <c r="C22">
        <v>42</v>
      </c>
      <c r="D22" s="2">
        <f>'uns4'!S22</f>
        <v>1.8036530278124092E-8</v>
      </c>
    </row>
    <row r="23" spans="1:4" x14ac:dyDescent="0.3">
      <c r="A23" t="s">
        <v>16</v>
      </c>
      <c r="B23">
        <v>28</v>
      </c>
      <c r="C23">
        <v>65</v>
      </c>
      <c r="D23" s="2">
        <f>'uns4'!S23</f>
        <v>2.7757361708921771E-8</v>
      </c>
    </row>
    <row r="24" spans="1:4" x14ac:dyDescent="0.3">
      <c r="A24" t="s">
        <v>17</v>
      </c>
      <c r="B24">
        <v>23</v>
      </c>
      <c r="C24">
        <v>49</v>
      </c>
      <c r="D24" s="2">
        <f>'uns4'!S24</f>
        <v>2.002855028304178E-7</v>
      </c>
    </row>
    <row r="25" spans="1:4" x14ac:dyDescent="0.3">
      <c r="A25" t="s">
        <v>15</v>
      </c>
      <c r="B25">
        <v>26</v>
      </c>
      <c r="C25">
        <v>55</v>
      </c>
      <c r="D25" s="2">
        <f>'uns4'!S25</f>
        <v>5.5629551547744855E-7</v>
      </c>
    </row>
    <row r="26" spans="1:4" x14ac:dyDescent="0.3">
      <c r="A26" t="s">
        <v>18</v>
      </c>
      <c r="B26">
        <v>21</v>
      </c>
      <c r="C26">
        <v>48</v>
      </c>
      <c r="D26" s="2">
        <f>'uns4'!S26</f>
        <v>1.1713270774637581E-8</v>
      </c>
    </row>
    <row r="27" spans="1:4" x14ac:dyDescent="0.3">
      <c r="A27" t="s">
        <v>28</v>
      </c>
      <c r="B27">
        <v>15</v>
      </c>
      <c r="C27">
        <v>32</v>
      </c>
      <c r="D27" s="2">
        <f>'uns4'!S27</f>
        <v>1.4643700069752926E-8</v>
      </c>
    </row>
    <row r="28" spans="1:4" x14ac:dyDescent="0.3">
      <c r="A28" t="s">
        <v>18</v>
      </c>
      <c r="B28">
        <v>21</v>
      </c>
      <c r="C28">
        <v>46</v>
      </c>
      <c r="D28" s="2">
        <f>'uns4'!S28</f>
        <v>4.7690725617489747E-8</v>
      </c>
    </row>
    <row r="29" spans="1:4" x14ac:dyDescent="0.3">
      <c r="A29" t="s">
        <v>18</v>
      </c>
      <c r="B29">
        <v>21</v>
      </c>
      <c r="C29">
        <v>43</v>
      </c>
      <c r="D29" s="2">
        <f>'uns4'!S29</f>
        <v>1.4690310918826266E-8</v>
      </c>
    </row>
    <row r="30" spans="1:4" x14ac:dyDescent="0.3">
      <c r="A30" t="s">
        <v>26</v>
      </c>
      <c r="B30">
        <v>18</v>
      </c>
      <c r="C30">
        <v>37</v>
      </c>
      <c r="D30" s="2">
        <f>'uns4'!S30</f>
        <v>2.2595515644820018E-8</v>
      </c>
    </row>
    <row r="31" spans="1:4" x14ac:dyDescent="0.3">
      <c r="A31" t="s">
        <v>19</v>
      </c>
      <c r="B31">
        <v>30</v>
      </c>
      <c r="C31">
        <v>63</v>
      </c>
      <c r="D31" s="2">
        <f>'uns4'!S31</f>
        <v>8.5025465408674658E-8</v>
      </c>
    </row>
    <row r="32" spans="1:4" x14ac:dyDescent="0.3">
      <c r="A32" t="s">
        <v>16</v>
      </c>
      <c r="B32">
        <v>28</v>
      </c>
      <c r="C32">
        <v>56</v>
      </c>
      <c r="D32" s="2">
        <f>'uns4'!S32</f>
        <v>9.6756383390901608E-9</v>
      </c>
    </row>
    <row r="33" spans="1:4" x14ac:dyDescent="0.3">
      <c r="A33" t="s">
        <v>13</v>
      </c>
      <c r="B33">
        <v>24</v>
      </c>
      <c r="C33">
        <v>48</v>
      </c>
      <c r="D33" s="2">
        <f>'uns4'!S33</f>
        <v>8.4278368978079238E-9</v>
      </c>
    </row>
    <row r="34" spans="1:4" x14ac:dyDescent="0.3">
      <c r="A34" t="s">
        <v>22</v>
      </c>
      <c r="B34">
        <v>19</v>
      </c>
      <c r="C34">
        <v>43</v>
      </c>
      <c r="D34" s="2">
        <f>'uns4'!S34</f>
        <v>8.3678006145175047E-9</v>
      </c>
    </row>
    <row r="35" spans="1:4" x14ac:dyDescent="0.3">
      <c r="A35" t="s">
        <v>28</v>
      </c>
      <c r="B35">
        <v>15</v>
      </c>
      <c r="C35">
        <v>33</v>
      </c>
      <c r="D35" s="2">
        <f>'uns4'!S35</f>
        <v>1.2550895385124529E-8</v>
      </c>
    </row>
    <row r="36" spans="1:4" x14ac:dyDescent="0.3">
      <c r="A36" t="s">
        <v>13</v>
      </c>
      <c r="B36">
        <v>24</v>
      </c>
      <c r="C36">
        <v>49</v>
      </c>
      <c r="D36" s="2">
        <f>'uns4'!S36</f>
        <v>4.6018942327727349E-8</v>
      </c>
    </row>
    <row r="37" spans="1:4" x14ac:dyDescent="0.3">
      <c r="A37" t="s">
        <v>14</v>
      </c>
      <c r="B37">
        <v>25</v>
      </c>
      <c r="C37">
        <v>51</v>
      </c>
      <c r="D37" s="2">
        <f>'uns4'!S37</f>
        <v>3.7334517660366127E-8</v>
      </c>
    </row>
    <row r="38" spans="1:4" x14ac:dyDescent="0.3">
      <c r="A38" t="s">
        <v>12</v>
      </c>
      <c r="B38">
        <v>27</v>
      </c>
      <c r="C38">
        <v>60</v>
      </c>
      <c r="D38" s="2">
        <f>'uns4'!S38</f>
        <v>5.7154249567371957E-7</v>
      </c>
    </row>
    <row r="39" spans="1:4" x14ac:dyDescent="0.3">
      <c r="A39" t="s">
        <v>20</v>
      </c>
      <c r="B39">
        <v>1</v>
      </c>
      <c r="C39">
        <v>3</v>
      </c>
      <c r="D39" s="2">
        <f>'uns4'!S39</f>
        <v>1.3245595960031933E-6</v>
      </c>
    </row>
    <row r="40" spans="1:4" x14ac:dyDescent="0.3">
      <c r="A40" t="s">
        <v>25</v>
      </c>
      <c r="B40">
        <v>4</v>
      </c>
      <c r="C40">
        <v>7</v>
      </c>
      <c r="D40" s="2">
        <f>'uns4'!S40</f>
        <v>1.4224447458704698E-8</v>
      </c>
    </row>
    <row r="41" spans="1:4" x14ac:dyDescent="0.3">
      <c r="A41" t="s">
        <v>33</v>
      </c>
      <c r="B41">
        <v>11</v>
      </c>
      <c r="C41">
        <v>24</v>
      </c>
      <c r="D41" s="2">
        <f>'uns4'!S41</f>
        <v>4.6018799472736063E-9</v>
      </c>
    </row>
    <row r="42" spans="1:4" x14ac:dyDescent="0.3">
      <c r="A42" t="s">
        <v>11</v>
      </c>
      <c r="B42">
        <v>29</v>
      </c>
      <c r="C42">
        <v>60</v>
      </c>
      <c r="D42" s="2">
        <f>'uns4'!S42</f>
        <v>1.0640344664582018E-7</v>
      </c>
    </row>
    <row r="43" spans="1:4" x14ac:dyDescent="0.3">
      <c r="A43" t="s">
        <v>19</v>
      </c>
      <c r="B43">
        <v>30</v>
      </c>
      <c r="C43">
        <v>65</v>
      </c>
      <c r="D43" s="2">
        <f>'uns4'!S43</f>
        <v>3.1036290445228152E-8</v>
      </c>
    </row>
    <row r="44" spans="1:4" x14ac:dyDescent="0.3">
      <c r="A44" t="s">
        <v>31</v>
      </c>
      <c r="B44">
        <v>16</v>
      </c>
      <c r="C44">
        <v>35</v>
      </c>
      <c r="D44" s="2">
        <f>'uns4'!S44</f>
        <v>1.0040821151576468E-8</v>
      </c>
    </row>
    <row r="45" spans="1:4" x14ac:dyDescent="0.3">
      <c r="A45" t="s">
        <v>17</v>
      </c>
      <c r="B45">
        <v>23</v>
      </c>
      <c r="C45">
        <v>47</v>
      </c>
      <c r="D45" s="2">
        <f>'uns4'!S45</f>
        <v>2.4361352030379993E-8</v>
      </c>
    </row>
    <row r="46" spans="1:4" x14ac:dyDescent="0.3">
      <c r="A46" t="s">
        <v>14</v>
      </c>
      <c r="B46">
        <v>25</v>
      </c>
      <c r="C46" t="s">
        <v>23</v>
      </c>
      <c r="D46" s="2">
        <f>'uns4'!S46</f>
        <v>7.6091854856390706E-8</v>
      </c>
    </row>
    <row r="47" spans="1:4" x14ac:dyDescent="0.3">
      <c r="A47" t="s">
        <v>15</v>
      </c>
      <c r="B47">
        <v>26</v>
      </c>
      <c r="C47">
        <v>52</v>
      </c>
      <c r="D47" s="2">
        <f>'uns4'!S47</f>
        <v>1.6735520295584837E-9</v>
      </c>
    </row>
    <row r="48" spans="1:4" x14ac:dyDescent="0.3">
      <c r="A48" t="s">
        <v>32</v>
      </c>
      <c r="B48">
        <v>9</v>
      </c>
      <c r="C48">
        <v>18</v>
      </c>
      <c r="D48" s="2">
        <f>'uns4'!S48</f>
        <v>2.9283228866416715E-9</v>
      </c>
    </row>
    <row r="49" spans="1:4" x14ac:dyDescent="0.3">
      <c r="A49" t="s">
        <v>27</v>
      </c>
      <c r="B49">
        <v>20</v>
      </c>
      <c r="C49">
        <v>45</v>
      </c>
      <c r="D49" s="2">
        <f>'uns4'!S49</f>
        <v>1.1296096829819759E-8</v>
      </c>
    </row>
    <row r="50" spans="1:4" x14ac:dyDescent="0.3">
      <c r="A50" t="s">
        <v>29</v>
      </c>
      <c r="B50">
        <v>14</v>
      </c>
      <c r="C50">
        <v>31</v>
      </c>
      <c r="D50" s="2">
        <f>'uns4'!S50</f>
        <v>2.0923586340915528E-9</v>
      </c>
    </row>
    <row r="51" spans="1:4" x14ac:dyDescent="0.3">
      <c r="A51" t="s">
        <v>26</v>
      </c>
      <c r="B51">
        <v>18</v>
      </c>
      <c r="C51">
        <v>41</v>
      </c>
      <c r="D51" s="2">
        <f>'uns4'!S51</f>
        <v>2.5095238433399278E-9</v>
      </c>
    </row>
    <row r="52" spans="1:4" x14ac:dyDescent="0.3">
      <c r="A52" t="s">
        <v>18</v>
      </c>
      <c r="B52">
        <v>21</v>
      </c>
      <c r="C52">
        <v>49</v>
      </c>
      <c r="D52" s="2">
        <f>'uns4'!S52</f>
        <v>4.6018804980347268E-9</v>
      </c>
    </row>
    <row r="53" spans="1:4" x14ac:dyDescent="0.3">
      <c r="A53" t="s">
        <v>27</v>
      </c>
      <c r="B53">
        <v>20</v>
      </c>
      <c r="C53">
        <v>47</v>
      </c>
      <c r="D53" s="2">
        <f>'uns4'!S53</f>
        <v>8.3677704987244655E-10</v>
      </c>
    </row>
    <row r="54" spans="1:4" x14ac:dyDescent="0.3">
      <c r="A54" t="s">
        <v>30</v>
      </c>
      <c r="B54">
        <v>17</v>
      </c>
      <c r="C54">
        <v>38</v>
      </c>
      <c r="D54" s="2">
        <f>'uns4'!S54</f>
        <v>6.7705479648430949E-9</v>
      </c>
    </row>
    <row r="55" spans="1:4" x14ac:dyDescent="0.3">
      <c r="A55" t="s">
        <v>24</v>
      </c>
      <c r="B55">
        <v>31</v>
      </c>
      <c r="C55">
        <v>66</v>
      </c>
      <c r="D55" s="2">
        <f>'uns4'!S55</f>
        <v>7.3516053797518687E-10</v>
      </c>
    </row>
    <row r="56" spans="1:4" x14ac:dyDescent="0.3">
      <c r="A56" t="s">
        <v>34</v>
      </c>
      <c r="B56">
        <v>12</v>
      </c>
      <c r="C56">
        <v>28</v>
      </c>
      <c r="D56" s="2">
        <f>'uns4'!S56</f>
        <v>4.1830816812068953E-10</v>
      </c>
    </row>
    <row r="57" spans="1:4" x14ac:dyDescent="0.3">
      <c r="A57" t="s">
        <v>16</v>
      </c>
      <c r="B57">
        <v>28</v>
      </c>
      <c r="C57">
        <v>63</v>
      </c>
      <c r="D57" s="2">
        <f>'uns4'!S57</f>
        <v>5.7639992165027368E-7</v>
      </c>
    </row>
    <row r="58" spans="1:4" x14ac:dyDescent="0.3">
      <c r="A58" t="s">
        <v>24</v>
      </c>
      <c r="B58">
        <v>31</v>
      </c>
      <c r="C58">
        <v>67</v>
      </c>
      <c r="D58" s="2">
        <f>'uns4'!S58</f>
        <v>2.3244716384066265E-10</v>
      </c>
    </row>
    <row r="59" spans="1:4" x14ac:dyDescent="0.3">
      <c r="A59" t="s">
        <v>30</v>
      </c>
      <c r="B59">
        <v>17</v>
      </c>
      <c r="C59">
        <v>39</v>
      </c>
      <c r="D59" s="2">
        <f>'uns4'!S59</f>
        <v>8.3678437488254369E-10</v>
      </c>
    </row>
    <row r="60" spans="1:4" x14ac:dyDescent="0.3">
      <c r="A60" t="s">
        <v>24</v>
      </c>
      <c r="B60">
        <v>31</v>
      </c>
      <c r="C60">
        <v>68</v>
      </c>
      <c r="D60" s="2">
        <f>'uns4'!S60</f>
        <v>4.6359967178384457E-10</v>
      </c>
    </row>
    <row r="61" spans="1:4" x14ac:dyDescent="0.3">
      <c r="A61" t="s">
        <v>22</v>
      </c>
      <c r="B61">
        <v>19</v>
      </c>
      <c r="C61">
        <v>44</v>
      </c>
      <c r="D61" s="2">
        <f>'uns4'!S61</f>
        <v>2.9283631102375539E-9</v>
      </c>
    </row>
    <row r="62" spans="1:4" x14ac:dyDescent="0.3">
      <c r="A62" t="s">
        <v>33</v>
      </c>
      <c r="B62">
        <v>11</v>
      </c>
      <c r="C62">
        <v>22</v>
      </c>
      <c r="D62" s="2">
        <f>'uns4'!S62</f>
        <v>1.6735613903248745E-9</v>
      </c>
    </row>
    <row r="63" spans="1:4" x14ac:dyDescent="0.3">
      <c r="A63" t="s">
        <v>21</v>
      </c>
      <c r="B63">
        <v>22</v>
      </c>
      <c r="C63">
        <v>44</v>
      </c>
      <c r="D63" s="2">
        <f>'uns4'!S63</f>
        <v>7.9489953469330971E-9</v>
      </c>
    </row>
    <row r="64" spans="1:4" x14ac:dyDescent="0.3">
      <c r="A64" t="s">
        <v>26</v>
      </c>
      <c r="B64">
        <v>18</v>
      </c>
      <c r="C64">
        <v>39</v>
      </c>
      <c r="D64" s="2">
        <f>'uns4'!S64</f>
        <v>2.2230749306627414E-8</v>
      </c>
    </row>
    <row r="65" spans="1:4" x14ac:dyDescent="0.3">
      <c r="A65" t="s">
        <v>26</v>
      </c>
      <c r="B65">
        <v>18</v>
      </c>
      <c r="C65">
        <v>42</v>
      </c>
      <c r="D65" s="2">
        <f>'uns4'!S65</f>
        <v>1.2550872972010622E-9</v>
      </c>
    </row>
    <row r="66" spans="1:4" x14ac:dyDescent="0.3">
      <c r="A66" t="s">
        <v>15</v>
      </c>
      <c r="B66">
        <v>26</v>
      </c>
      <c r="C66">
        <v>53</v>
      </c>
      <c r="D66" s="2">
        <f>'uns4'!S66</f>
        <v>3.0172003427826983E-8</v>
      </c>
    </row>
    <row r="67" spans="1:4" x14ac:dyDescent="0.3">
      <c r="A67" t="s">
        <v>29</v>
      </c>
      <c r="B67">
        <v>14</v>
      </c>
      <c r="C67">
        <v>32</v>
      </c>
      <c r="D67" s="2">
        <f>'uns4'!S67</f>
        <v>1.6735535736808605E-9</v>
      </c>
    </row>
    <row r="68" spans="1:4" x14ac:dyDescent="0.3">
      <c r="A68" t="s">
        <v>16</v>
      </c>
      <c r="B68">
        <v>28</v>
      </c>
      <c r="C68">
        <v>59</v>
      </c>
      <c r="D68" s="2">
        <f>'uns4'!S68</f>
        <v>9.1947754220953488E-7</v>
      </c>
    </row>
    <row r="69" spans="1:4" x14ac:dyDescent="0.3">
      <c r="A69" t="s">
        <v>34</v>
      </c>
      <c r="B69">
        <v>12</v>
      </c>
      <c r="C69">
        <v>27</v>
      </c>
      <c r="D69" s="2">
        <f>'uns4'!S69</f>
        <v>8.3678261300280668E-10</v>
      </c>
    </row>
    <row r="70" spans="1:4" x14ac:dyDescent="0.3">
      <c r="A70" t="s">
        <v>22</v>
      </c>
      <c r="B70">
        <v>19</v>
      </c>
      <c r="C70">
        <v>38</v>
      </c>
      <c r="D70" s="2">
        <f>'uns4'!S70</f>
        <v>3.3471097557521941E-9</v>
      </c>
    </row>
    <row r="71" spans="1:4" x14ac:dyDescent="0.3">
      <c r="A71" t="s">
        <v>27</v>
      </c>
      <c r="B71">
        <v>20</v>
      </c>
      <c r="C71">
        <v>41</v>
      </c>
      <c r="D71" s="2">
        <f>'uns4'!S71</f>
        <v>2.5858147192526929E-8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64403-3A81-437B-B471-A87921C4D0C7}">
  <dimension ref="A1:V69"/>
  <sheetViews>
    <sheetView topLeftCell="F1" workbookViewId="0">
      <selection activeCell="S5" sqref="R5:S5"/>
    </sheetView>
    <sheetView topLeftCell="A16" workbookViewId="1">
      <pane xSplit="3288" topLeftCell="J1" activePane="topRight"/>
      <selection pane="topRight" activeCell="T1" sqref="T1"/>
    </sheetView>
  </sheetViews>
  <sheetFormatPr defaultRowHeight="14.4" x14ac:dyDescent="0.3"/>
  <cols>
    <col min="10" max="10" width="10.33203125" customWidth="1"/>
    <col min="18" max="18" width="9.5546875" style="2" bestFit="1" customWidth="1"/>
    <col min="19" max="19" width="9.21875" style="2" bestFit="1" customWidth="1"/>
  </cols>
  <sheetData>
    <row r="1" spans="1:22" x14ac:dyDescent="0.3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44</v>
      </c>
      <c r="J1" s="2" t="s">
        <v>46</v>
      </c>
      <c r="K1" s="13" t="s">
        <v>47</v>
      </c>
      <c r="L1" s="13"/>
      <c r="M1" s="13"/>
      <c r="N1" t="s">
        <v>48</v>
      </c>
      <c r="O1" s="13" t="s">
        <v>49</v>
      </c>
      <c r="P1" s="13"/>
      <c r="R1" s="14" t="s">
        <v>50</v>
      </c>
      <c r="S1" s="14"/>
      <c r="U1" t="s">
        <v>51</v>
      </c>
      <c r="V1" s="3" t="s">
        <v>52</v>
      </c>
    </row>
    <row r="2" spans="1:22" x14ac:dyDescent="0.3">
      <c r="G2" t="s">
        <v>53</v>
      </c>
      <c r="I2" t="s">
        <v>54</v>
      </c>
      <c r="J2" s="2" t="s">
        <v>55</v>
      </c>
      <c r="K2" s="4" t="s">
        <v>56</v>
      </c>
      <c r="L2" s="4" t="s">
        <v>57</v>
      </c>
      <c r="M2" t="s">
        <v>58</v>
      </c>
      <c r="O2" t="s">
        <v>59</v>
      </c>
      <c r="P2" t="s">
        <v>60</v>
      </c>
      <c r="R2" s="2" t="s">
        <v>59</v>
      </c>
      <c r="S2" s="2" t="s">
        <v>61</v>
      </c>
      <c r="V2" s="3"/>
    </row>
    <row r="3" spans="1:22" x14ac:dyDescent="0.3">
      <c r="A3" t="s">
        <v>11</v>
      </c>
      <c r="B3">
        <v>29</v>
      </c>
      <c r="C3">
        <v>64</v>
      </c>
      <c r="D3" s="1">
        <v>1.07929E+16</v>
      </c>
      <c r="E3" s="1">
        <v>163628000000</v>
      </c>
      <c r="F3" s="1">
        <v>12.7</v>
      </c>
      <c r="G3" s="1">
        <v>81827000</v>
      </c>
      <c r="H3" s="1">
        <v>53131.5</v>
      </c>
      <c r="I3" s="1">
        <f>G3</f>
        <v>81827000</v>
      </c>
      <c r="J3" s="2">
        <f>F3*60*60</f>
        <v>45720</v>
      </c>
      <c r="K3">
        <f>J3/LN(2)/Notes!$F$9*(1-EXP(-Notes!$F$9*LN(2)/J3))</f>
        <v>2.544753752679144E-2</v>
      </c>
      <c r="L3">
        <f>EXP(-Notes!$F$10*LN(2)/J3)</f>
        <v>0.8965896093199025</v>
      </c>
      <c r="M3">
        <f t="shared" ref="M3:M4" si="0">K3*L3</f>
        <v>2.2815997729299493E-2</v>
      </c>
      <c r="O3" s="1">
        <f>I3/M3</f>
        <v>3586387103.0685053</v>
      </c>
      <c r="P3">
        <f>O3/Notes!$C$3</f>
        <v>1.1069095997125017E-9</v>
      </c>
      <c r="R3" s="2">
        <f>O3*J3/Notes!$F$9</f>
        <v>63259883.623569466</v>
      </c>
      <c r="S3" s="2">
        <f>R3/Notes!$C$2</f>
        <v>5.0607906898855572E-5</v>
      </c>
      <c r="U3" s="1">
        <f>R3</f>
        <v>63259883.623569466</v>
      </c>
      <c r="V3" s="11">
        <f>U3/$U$55</f>
        <v>0.90704008857360785</v>
      </c>
    </row>
    <row r="4" spans="1:22" x14ac:dyDescent="0.3">
      <c r="A4" t="s">
        <v>11</v>
      </c>
      <c r="B4">
        <v>29</v>
      </c>
      <c r="C4">
        <v>61</v>
      </c>
      <c r="D4" s="1">
        <v>7253870000000</v>
      </c>
      <c r="E4" s="1">
        <v>419041000</v>
      </c>
      <c r="F4" s="1">
        <v>3.3330099999999998</v>
      </c>
      <c r="G4" s="1">
        <v>209554</v>
      </c>
      <c r="H4" s="1">
        <v>1609.51</v>
      </c>
      <c r="I4" s="1">
        <f t="shared" ref="I4" si="1">G4</f>
        <v>209554</v>
      </c>
      <c r="J4" s="2">
        <f t="shared" ref="J4" si="2">F4*60*60</f>
        <v>11998.835999999999</v>
      </c>
      <c r="K4">
        <f>J4/LN(2)/Notes!$F$9*(1-EXP(-Notes!$F$9*LN(2)/J4))</f>
        <v>6.6784958308796155E-3</v>
      </c>
      <c r="L4">
        <f>EXP(-Notes!$F$10*LN(2)/J4)</f>
        <v>0.65972733809768691</v>
      </c>
      <c r="M4">
        <f t="shared" si="0"/>
        <v>4.4059862770027087E-3</v>
      </c>
      <c r="O4" s="1">
        <f>I4/M4</f>
        <v>47561201.244265966</v>
      </c>
      <c r="P4">
        <f>O4/Notes!$C$3</f>
        <v>1.4679383100082089E-11</v>
      </c>
      <c r="R4" s="2">
        <f>O4*J4/Notes!$F$9</f>
        <v>220169.38799882069</v>
      </c>
      <c r="S4" s="2">
        <f>R4/Notes!$C$2</f>
        <v>1.7613551039905655E-7</v>
      </c>
      <c r="U4" s="1">
        <f>U3+R4</f>
        <v>63480053.011568286</v>
      </c>
      <c r="V4" s="11">
        <f t="shared" ref="V4:V64" si="3">U4/$U$55</f>
        <v>0.9101969464391706</v>
      </c>
    </row>
    <row r="5" spans="1:22" x14ac:dyDescent="0.3">
      <c r="A5" t="s">
        <v>12</v>
      </c>
      <c r="B5">
        <v>27</v>
      </c>
      <c r="C5">
        <v>58</v>
      </c>
      <c r="D5" s="1">
        <v>1100910000000000</v>
      </c>
      <c r="E5" s="1">
        <v>124642000</v>
      </c>
      <c r="F5" s="1">
        <v>1700.63</v>
      </c>
      <c r="G5" s="1">
        <v>62330.9</v>
      </c>
      <c r="H5" s="1">
        <v>521.17200000000003</v>
      </c>
      <c r="I5" s="1">
        <f t="shared" ref="I5:I64" si="4">G5</f>
        <v>62330.9</v>
      </c>
      <c r="J5" s="2">
        <f t="shared" ref="J5:J64" si="5">F5*60*60</f>
        <v>6122268</v>
      </c>
      <c r="K5">
        <f>J5/LN(2)/Notes!$F$9*(1-EXP(-Notes!$F$9*LN(2)/J5))</f>
        <v>0.86662923490711019</v>
      </c>
      <c r="L5">
        <f>EXP(-Notes!$F$10*LN(2)/J5)</f>
        <v>0.99918516697625426</v>
      </c>
      <c r="M5">
        <f t="shared" ref="M5:M64" si="6">K5*L5</f>
        <v>0.8659230767871644</v>
      </c>
      <c r="O5" s="1">
        <f t="shared" ref="O5:O64" si="7">I5/M5</f>
        <v>71982.028971056439</v>
      </c>
      <c r="P5">
        <f>O5/Notes!$C$3</f>
        <v>2.2216675608350753E-14</v>
      </c>
      <c r="R5" s="2">
        <f>O5*J5/Notes!$F$9</f>
        <v>170020.55267923293</v>
      </c>
      <c r="S5" s="2">
        <f>R5/Notes!$C$2</f>
        <v>1.3601644214338635E-7</v>
      </c>
      <c r="U5" s="1">
        <f t="shared" ref="U5:U64" si="8">U4+R5</f>
        <v>63650073.564247519</v>
      </c>
      <c r="V5" s="11">
        <f t="shared" si="3"/>
        <v>0.91263475454642495</v>
      </c>
    </row>
    <row r="6" spans="1:22" x14ac:dyDescent="0.3">
      <c r="A6" t="s">
        <v>12</v>
      </c>
      <c r="B6">
        <v>27</v>
      </c>
      <c r="C6">
        <v>61</v>
      </c>
      <c r="D6" s="1">
        <v>659355000000</v>
      </c>
      <c r="E6" s="1">
        <v>76940800</v>
      </c>
      <c r="F6" s="1">
        <v>1.65001</v>
      </c>
      <c r="G6" s="1">
        <v>38476.5</v>
      </c>
      <c r="H6" s="1">
        <v>524.85199999999998</v>
      </c>
      <c r="I6" s="1">
        <f t="shared" si="4"/>
        <v>38476.5</v>
      </c>
      <c r="J6" s="9">
        <f t="shared" si="5"/>
        <v>5940.0359999999991</v>
      </c>
      <c r="K6">
        <f>J6/LN(2)/Notes!$F$9*(1-EXP(-Notes!$F$9*LN(2)/J6))</f>
        <v>3.306196172801664E-3</v>
      </c>
      <c r="L6">
        <f>EXP(-Notes!$F$10*LN(2)/J6)</f>
        <v>0.43163571071420187</v>
      </c>
      <c r="M6">
        <f t="shared" si="6"/>
        <v>1.4270723348078205E-3</v>
      </c>
      <c r="O6" s="1">
        <f t="shared" si="7"/>
        <v>26961842.83131066</v>
      </c>
      <c r="P6">
        <f>O6/Notes!$C$3</f>
        <v>8.3215564294168709E-12</v>
      </c>
      <c r="R6" s="2">
        <f>O6*J6/Notes!$F$9</f>
        <v>61787.930958459569</v>
      </c>
      <c r="S6" s="2">
        <f>R6/Notes!$C$2</f>
        <v>4.9430344766767652E-8</v>
      </c>
      <c r="U6" s="1">
        <f t="shared" si="8"/>
        <v>63711861.495205976</v>
      </c>
      <c r="V6" s="11">
        <f t="shared" si="3"/>
        <v>0.91352068931517716</v>
      </c>
    </row>
    <row r="7" spans="1:22" x14ac:dyDescent="0.3">
      <c r="A7" t="s">
        <v>13</v>
      </c>
      <c r="B7">
        <v>24</v>
      </c>
      <c r="C7">
        <v>51</v>
      </c>
      <c r="D7" s="1">
        <v>81775000000000</v>
      </c>
      <c r="E7" s="1">
        <v>23681700</v>
      </c>
      <c r="F7" s="1">
        <v>664.86099999999999</v>
      </c>
      <c r="G7" s="1">
        <v>11842.7</v>
      </c>
      <c r="H7" s="1">
        <v>324.42099999999999</v>
      </c>
      <c r="I7" s="1">
        <f t="shared" si="4"/>
        <v>11842.7</v>
      </c>
      <c r="J7" s="2">
        <f t="shared" si="5"/>
        <v>2393499.5999999996</v>
      </c>
      <c r="K7">
        <f>J7/LN(2)/Notes!$F$9*(1-EXP(-Notes!$F$9*LN(2)/J7))</f>
        <v>0.70331651050831445</v>
      </c>
      <c r="L7">
        <f>EXP(-Notes!$F$10*LN(2)/J7)</f>
        <v>0.99791708328276241</v>
      </c>
      <c r="M7">
        <f t="shared" si="6"/>
        <v>0.70185156079106747</v>
      </c>
      <c r="O7" s="1">
        <f t="shared" si="7"/>
        <v>16873.510955296468</v>
      </c>
      <c r="P7">
        <f>O7/Notes!$C$3</f>
        <v>5.2078737516347123E-15</v>
      </c>
      <c r="R7" s="2">
        <f>O7*J7/Notes!$F$9</f>
        <v>15581.304676735228</v>
      </c>
      <c r="S7" s="2">
        <f>R7/Notes!$C$2</f>
        <v>1.2465043741388182E-8</v>
      </c>
      <c r="U7" s="1">
        <f t="shared" si="8"/>
        <v>63727442.79988271</v>
      </c>
      <c r="V7" s="11">
        <f t="shared" si="3"/>
        <v>0.91374409895750552</v>
      </c>
    </row>
    <row r="8" spans="1:22" x14ac:dyDescent="0.3">
      <c r="A8" t="s">
        <v>12</v>
      </c>
      <c r="B8">
        <v>27</v>
      </c>
      <c r="C8">
        <v>57</v>
      </c>
      <c r="D8" s="1">
        <v>741685000000000</v>
      </c>
      <c r="E8" s="1">
        <v>21896600</v>
      </c>
      <c r="F8" s="1">
        <v>6521.77</v>
      </c>
      <c r="G8" s="1">
        <v>10950</v>
      </c>
      <c r="H8" s="1">
        <v>111.827</v>
      </c>
      <c r="I8" s="1">
        <f t="shared" si="4"/>
        <v>10950</v>
      </c>
      <c r="J8" s="2">
        <f t="shared" si="5"/>
        <v>23478372</v>
      </c>
      <c r="K8">
        <f>J8/LN(2)/Notes!$F$9*(1-EXP(-Notes!$F$9*LN(2)/J8))</f>
        <v>0.96269603173907836</v>
      </c>
      <c r="L8">
        <f>EXP(-Notes!$F$10*LN(2)/J8)</f>
        <v>0.99978745846091899</v>
      </c>
      <c r="M8">
        <f t="shared" si="6"/>
        <v>0.96249141884282541</v>
      </c>
      <c r="O8" s="1">
        <f t="shared" si="7"/>
        <v>11376.72480567656</v>
      </c>
      <c r="P8">
        <f>O8/Notes!$C$3</f>
        <v>3.5113348165668396E-15</v>
      </c>
      <c r="R8" s="2">
        <f>O8*J8/Notes!$F$9</f>
        <v>103050.53129988503</v>
      </c>
      <c r="S8" s="2">
        <f>R8/Notes!$C$2</f>
        <v>8.2440425039908019E-8</v>
      </c>
      <c r="U8" s="1">
        <f t="shared" si="8"/>
        <v>63830493.331182592</v>
      </c>
      <c r="V8" s="11">
        <f t="shared" si="3"/>
        <v>0.91522166985526443</v>
      </c>
    </row>
    <row r="9" spans="1:22" x14ac:dyDescent="0.3">
      <c r="A9" t="s">
        <v>14</v>
      </c>
      <c r="B9">
        <v>25</v>
      </c>
      <c r="C9">
        <v>52</v>
      </c>
      <c r="D9" s="1">
        <v>15189700000000</v>
      </c>
      <c r="E9" s="1">
        <v>21795600</v>
      </c>
      <c r="F9" s="1">
        <v>134.185</v>
      </c>
      <c r="G9" s="1">
        <v>10899.5</v>
      </c>
      <c r="H9" s="1">
        <v>372.27499999999998</v>
      </c>
      <c r="I9" s="1">
        <f t="shared" si="4"/>
        <v>10899.5</v>
      </c>
      <c r="J9" s="2">
        <f t="shared" si="5"/>
        <v>483066</v>
      </c>
      <c r="K9">
        <f>J9/LN(2)/Notes!$F$9*(1-EXP(-Notes!$F$9*LN(2)/J9))</f>
        <v>0.26235146155401434</v>
      </c>
      <c r="L9">
        <f>EXP(-Notes!$F$10*LN(2)/J9)</f>
        <v>0.98972196665512724</v>
      </c>
      <c r="M9">
        <f t="shared" si="6"/>
        <v>0.25965500448408607</v>
      </c>
      <c r="O9" s="1">
        <f t="shared" si="7"/>
        <v>41976.853177378354</v>
      </c>
      <c r="P9">
        <f>O9/Notes!$C$3</f>
        <v>1.29558188819069E-14</v>
      </c>
      <c r="R9" s="2">
        <f>O9*J9/Notes!$F$9</f>
        <v>7823.1445050090479</v>
      </c>
      <c r="S9" s="2">
        <f>R9/Notes!$C$2</f>
        <v>6.2585156040072387E-9</v>
      </c>
      <c r="U9" s="1">
        <f t="shared" si="8"/>
        <v>63838316.475687601</v>
      </c>
      <c r="V9" s="11">
        <f t="shared" si="3"/>
        <v>0.91533384055932343</v>
      </c>
    </row>
    <row r="10" spans="1:22" x14ac:dyDescent="0.3">
      <c r="A10" t="s">
        <v>14</v>
      </c>
      <c r="B10">
        <v>25</v>
      </c>
      <c r="C10">
        <v>56</v>
      </c>
      <c r="D10" s="1">
        <v>219313000000</v>
      </c>
      <c r="E10" s="1">
        <v>16373900</v>
      </c>
      <c r="F10" s="1">
        <v>2.5789</v>
      </c>
      <c r="G10" s="1">
        <v>8188.25</v>
      </c>
      <c r="H10" s="1">
        <v>285.923</v>
      </c>
      <c r="I10" s="1">
        <f t="shared" si="4"/>
        <v>8188.25</v>
      </c>
      <c r="J10" s="2">
        <f t="shared" si="5"/>
        <v>9284.0400000000009</v>
      </c>
      <c r="K10">
        <f>J10/LN(2)/Notes!$F$9*(1-EXP(-Notes!$F$9*LN(2)/J10))</f>
        <v>5.1674531124285394E-3</v>
      </c>
      <c r="L10">
        <f>EXP(-Notes!$F$10*LN(2)/J10)</f>
        <v>0.58417622597345531</v>
      </c>
      <c r="M10">
        <f t="shared" si="6"/>
        <v>3.0187032571132892E-3</v>
      </c>
      <c r="O10" s="1">
        <f t="shared" si="7"/>
        <v>2712505.7690599971</v>
      </c>
      <c r="P10">
        <f>O10/Notes!$C$3</f>
        <v>8.3719313859876453E-13</v>
      </c>
      <c r="R10" s="2">
        <f>O10*J10/Notes!$F$9</f>
        <v>9715.6682330955937</v>
      </c>
      <c r="S10" s="2">
        <f>R10/Notes!$C$2</f>
        <v>7.7725345864764755E-9</v>
      </c>
      <c r="U10" s="1">
        <f t="shared" si="8"/>
        <v>63848032.143920697</v>
      </c>
      <c r="V10" s="11">
        <f t="shared" si="3"/>
        <v>0.91547314686325443</v>
      </c>
    </row>
    <row r="11" spans="1:22" x14ac:dyDescent="0.3">
      <c r="A11" t="s">
        <v>12</v>
      </c>
      <c r="B11">
        <v>27</v>
      </c>
      <c r="C11">
        <v>56</v>
      </c>
      <c r="D11" s="1">
        <v>138448000000000</v>
      </c>
      <c r="E11" s="1">
        <v>14381100</v>
      </c>
      <c r="F11" s="1">
        <v>1853.61</v>
      </c>
      <c r="G11" s="1">
        <v>7191.69</v>
      </c>
      <c r="H11" s="1">
        <v>161.11600000000001</v>
      </c>
      <c r="I11" s="1">
        <f t="shared" si="4"/>
        <v>7191.69</v>
      </c>
      <c r="J11" s="2">
        <f t="shared" si="5"/>
        <v>6672995.9999999991</v>
      </c>
      <c r="K11">
        <f>J11/LN(2)/Notes!$F$9*(1-EXP(-Notes!$F$9*LN(2)/J11))</f>
        <v>0.87669037253116788</v>
      </c>
      <c r="L11">
        <f>EXP(-Notes!$F$10*LN(2)/J11)</f>
        <v>0.99925239068992866</v>
      </c>
      <c r="M11">
        <f t="shared" si="6"/>
        <v>0.87603495064661363</v>
      </c>
      <c r="O11" s="1">
        <f t="shared" si="7"/>
        <v>8209.3642436203172</v>
      </c>
      <c r="P11">
        <f>O11/Notes!$C$3</f>
        <v>2.5337543961791102E-15</v>
      </c>
      <c r="R11" s="2">
        <f>O11*J11/Notes!$F$9</f>
        <v>21134.66618835702</v>
      </c>
      <c r="S11" s="2">
        <f>R11/Notes!$C$2</f>
        <v>1.6907732950685615E-8</v>
      </c>
      <c r="U11" s="1">
        <f t="shared" si="8"/>
        <v>63869166.810109057</v>
      </c>
      <c r="V11" s="11">
        <f t="shared" si="3"/>
        <v>0.91577618234788372</v>
      </c>
    </row>
    <row r="12" spans="1:22" x14ac:dyDescent="0.3">
      <c r="A12" t="s">
        <v>15</v>
      </c>
      <c r="B12">
        <v>26</v>
      </c>
      <c r="C12">
        <v>59</v>
      </c>
      <c r="D12" s="1">
        <v>53052300000000</v>
      </c>
      <c r="E12" s="1">
        <v>9570370</v>
      </c>
      <c r="F12" s="1">
        <v>1067.33</v>
      </c>
      <c r="G12" s="1">
        <v>4785.95</v>
      </c>
      <c r="H12" s="1">
        <v>165.69499999999999</v>
      </c>
      <c r="I12" s="1">
        <f t="shared" si="4"/>
        <v>4785.95</v>
      </c>
      <c r="J12" s="2">
        <f t="shared" si="5"/>
        <v>3842387.9999999995</v>
      </c>
      <c r="K12">
        <f>J12/LN(2)/Notes!$F$9*(1-EXP(-Notes!$F$9*LN(2)/J12))</f>
        <v>0.79875696137980801</v>
      </c>
      <c r="L12">
        <f>EXP(-Notes!$F$10*LN(2)/J12)</f>
        <v>0.99870199988640984</v>
      </c>
      <c r="M12">
        <f t="shared" si="6"/>
        <v>0.79772017475320611</v>
      </c>
      <c r="O12" s="1">
        <f t="shared" si="7"/>
        <v>5999.5348638144305</v>
      </c>
      <c r="P12">
        <f>O12/Notes!$C$3</f>
        <v>1.8517082913007502E-15</v>
      </c>
      <c r="R12" s="2">
        <f>O12*J12/Notes!$F$9</f>
        <v>8893.7271474931331</v>
      </c>
      <c r="S12" s="2">
        <f>R12/Notes!$C$2</f>
        <v>7.1149817179945064E-9</v>
      </c>
      <c r="U12" s="1">
        <f t="shared" si="8"/>
        <v>63878060.537256546</v>
      </c>
      <c r="V12" s="11">
        <f t="shared" si="3"/>
        <v>0.91590370340226335</v>
      </c>
    </row>
    <row r="13" spans="1:22" x14ac:dyDescent="0.3">
      <c r="A13" t="s">
        <v>16</v>
      </c>
      <c r="B13">
        <v>28</v>
      </c>
      <c r="C13">
        <v>57</v>
      </c>
      <c r="D13" s="1">
        <v>1722490000000</v>
      </c>
      <c r="E13" s="1">
        <v>9316020</v>
      </c>
      <c r="F13" s="1">
        <v>35.599899999999998</v>
      </c>
      <c r="G13" s="1">
        <v>4658.75</v>
      </c>
      <c r="H13" s="1">
        <v>264.27499999999998</v>
      </c>
      <c r="I13" s="1">
        <f t="shared" si="4"/>
        <v>4658.75</v>
      </c>
      <c r="J13" s="2">
        <f t="shared" si="5"/>
        <v>128159.63999999998</v>
      </c>
      <c r="K13">
        <f>J13/LN(2)/Notes!$F$9*(1-EXP(-Notes!$F$9*LN(2)/J13))</f>
        <v>7.1332996211309355E-2</v>
      </c>
      <c r="L13">
        <f>EXP(-Notes!$F$10*LN(2)/J13)</f>
        <v>0.96180749044427849</v>
      </c>
      <c r="M13">
        <f t="shared" si="6"/>
        <v>6.8608610071870677E-2</v>
      </c>
      <c r="O13" s="1">
        <f t="shared" si="7"/>
        <v>67903.284953881812</v>
      </c>
      <c r="P13">
        <f>O13/Notes!$C$3</f>
        <v>2.095780399811167E-14</v>
      </c>
      <c r="R13" s="2">
        <f>O13*J13/Notes!$F$9</f>
        <v>3357.4307694856898</v>
      </c>
      <c r="S13" s="2">
        <f>R13/Notes!$C$2</f>
        <v>2.6859446155885517E-9</v>
      </c>
      <c r="U13" s="1">
        <f t="shared" si="8"/>
        <v>63881417.968026035</v>
      </c>
      <c r="V13" s="11">
        <f t="shared" si="3"/>
        <v>0.91595184329959001</v>
      </c>
    </row>
    <row r="14" spans="1:22" x14ac:dyDescent="0.3">
      <c r="A14" t="s">
        <v>17</v>
      </c>
      <c r="B14">
        <v>23</v>
      </c>
      <c r="C14">
        <v>48</v>
      </c>
      <c r="D14" s="1">
        <v>17575600000000</v>
      </c>
      <c r="E14" s="1">
        <v>8827180</v>
      </c>
      <c r="F14" s="1">
        <v>383.36399999999998</v>
      </c>
      <c r="G14" s="1">
        <v>4414.29</v>
      </c>
      <c r="H14" s="1">
        <v>222.214</v>
      </c>
      <c r="I14" s="1">
        <f t="shared" si="4"/>
        <v>4414.29</v>
      </c>
      <c r="J14" s="2">
        <f t="shared" si="5"/>
        <v>1380110.4</v>
      </c>
      <c r="K14">
        <f>J14/LN(2)/Notes!$F$9*(1-EXP(-Notes!$F$9*LN(2)/J14))</f>
        <v>0.55919211052840256</v>
      </c>
      <c r="L14">
        <f>EXP(-Notes!$F$10*LN(2)/J14)</f>
        <v>0.99639039954501529</v>
      </c>
      <c r="M14">
        <f t="shared" si="6"/>
        <v>0.55717365043181544</v>
      </c>
      <c r="O14" s="1">
        <f t="shared" si="7"/>
        <v>7922.6467306536815</v>
      </c>
      <c r="P14">
        <f>O14/Notes!$C$3</f>
        <v>2.4452613366215067E-15</v>
      </c>
      <c r="R14" s="2">
        <f>O14*J14/Notes!$F$9</f>
        <v>4218.4132517365524</v>
      </c>
      <c r="S14" s="2">
        <f>R14/Notes!$C$2</f>
        <v>3.3747306013892417E-9</v>
      </c>
      <c r="U14" s="1">
        <f t="shared" si="8"/>
        <v>63885636.38127777</v>
      </c>
      <c r="V14" s="11">
        <f t="shared" si="3"/>
        <v>0.91601232823428036</v>
      </c>
    </row>
    <row r="15" spans="1:22" x14ac:dyDescent="0.3">
      <c r="A15" t="s">
        <v>16</v>
      </c>
      <c r="B15">
        <v>28</v>
      </c>
      <c r="C15">
        <v>65</v>
      </c>
      <c r="D15" s="1">
        <v>113437000000</v>
      </c>
      <c r="E15" s="1">
        <v>8676770</v>
      </c>
      <c r="F15" s="1">
        <v>2.5172099999999999</v>
      </c>
      <c r="G15" s="1">
        <v>4339.08</v>
      </c>
      <c r="H15" s="1">
        <v>245.316</v>
      </c>
      <c r="I15" s="1">
        <f t="shared" si="4"/>
        <v>4339.08</v>
      </c>
      <c r="J15" s="2">
        <f t="shared" si="5"/>
        <v>9061.9560000000001</v>
      </c>
      <c r="K15">
        <f>J15/LN(2)/Notes!$F$9*(1-EXP(-Notes!$F$9*LN(2)/J15))</f>
        <v>5.0438421998279274E-3</v>
      </c>
      <c r="L15">
        <f>EXP(-Notes!$F$10*LN(2)/J15)</f>
        <v>0.57653078381566358</v>
      </c>
      <c r="M15">
        <f t="shared" si="6"/>
        <v>2.9079302969093157E-3</v>
      </c>
      <c r="O15" s="1">
        <f t="shared" si="7"/>
        <v>1492154.0604366539</v>
      </c>
      <c r="P15">
        <f>O15/Notes!$C$3</f>
        <v>4.6054137667797955E-13</v>
      </c>
      <c r="R15" s="2">
        <f>O15*J15/Notes!$F$9</f>
        <v>5216.7571145440961</v>
      </c>
      <c r="S15" s="2">
        <f>R15/Notes!$C$2</f>
        <v>4.1734056916352765E-9</v>
      </c>
      <c r="U15" s="1">
        <f t="shared" si="8"/>
        <v>63890853.138392314</v>
      </c>
      <c r="V15" s="11">
        <f t="shared" si="3"/>
        <v>0.91608712773696999</v>
      </c>
    </row>
    <row r="16" spans="1:22" x14ac:dyDescent="0.3">
      <c r="A16" t="s">
        <v>12</v>
      </c>
      <c r="B16">
        <v>27</v>
      </c>
      <c r="C16">
        <v>55</v>
      </c>
      <c r="D16" s="1">
        <v>786445000000</v>
      </c>
      <c r="E16" s="1">
        <v>8637920</v>
      </c>
      <c r="F16" s="1">
        <v>17.53</v>
      </c>
      <c r="G16" s="1">
        <v>4319.6499999999996</v>
      </c>
      <c r="H16" s="1">
        <v>253.43799999999999</v>
      </c>
      <c r="I16" s="1">
        <f t="shared" si="4"/>
        <v>4319.6499999999996</v>
      </c>
      <c r="J16" s="2">
        <f t="shared" si="5"/>
        <v>63108.000000000015</v>
      </c>
      <c r="K16">
        <f>J16/LN(2)/Notes!$F$9*(1-EXP(-Notes!$F$9*LN(2)/J16))</f>
        <v>3.5125616759406383E-2</v>
      </c>
      <c r="L16">
        <f>EXP(-Notes!$F$10*LN(2)/J16)</f>
        <v>0.92396484668855727</v>
      </c>
      <c r="M16">
        <f t="shared" si="6"/>
        <v>3.2454835103945937E-2</v>
      </c>
      <c r="O16" s="1">
        <f t="shared" si="7"/>
        <v>133097.27152102542</v>
      </c>
      <c r="P16">
        <f>O16/Notes!$C$3</f>
        <v>4.1079404790439946E-14</v>
      </c>
      <c r="R16" s="2">
        <f>O16*J16/Notes!$F$9</f>
        <v>3240.5488468938556</v>
      </c>
      <c r="S16" s="2">
        <f>R16/Notes!$C$2</f>
        <v>2.5924390775150843E-9</v>
      </c>
      <c r="U16" s="1">
        <f t="shared" si="8"/>
        <v>63894093.687239207</v>
      </c>
      <c r="V16" s="11">
        <f t="shared" si="3"/>
        <v>0.91613359174456444</v>
      </c>
    </row>
    <row r="17" spans="1:22" x14ac:dyDescent="0.3">
      <c r="A17" t="s">
        <v>14</v>
      </c>
      <c r="B17">
        <v>25</v>
      </c>
      <c r="C17">
        <v>54</v>
      </c>
      <c r="D17" s="1">
        <v>261300000000000</v>
      </c>
      <c r="E17" s="1">
        <v>6716300</v>
      </c>
      <c r="F17" s="1">
        <v>7490.87</v>
      </c>
      <c r="G17" s="1">
        <v>3358.68</v>
      </c>
      <c r="H17" s="1">
        <v>61.107300000000002</v>
      </c>
      <c r="I17" s="1">
        <f t="shared" si="4"/>
        <v>3358.68</v>
      </c>
      <c r="J17" s="2">
        <f t="shared" si="5"/>
        <v>26967132</v>
      </c>
      <c r="K17">
        <f>J17/LN(2)/Notes!$F$9*(1-EXP(-Notes!$F$9*LN(2)/J17))</f>
        <v>0.96741600064354316</v>
      </c>
      <c r="L17">
        <f>EXP(-Notes!$F$10*LN(2)/J17)</f>
        <v>0.99981495259000985</v>
      </c>
      <c r="M17">
        <f t="shared" si="6"/>
        <v>0.967236982818241</v>
      </c>
      <c r="O17" s="1">
        <f t="shared" si="7"/>
        <v>3472.4478692014081</v>
      </c>
      <c r="P17">
        <f>O17/Notes!$C$3</f>
        <v>1.0717431695066075E-15</v>
      </c>
      <c r="R17" s="2">
        <f>O17*J17/Notes!$F$9</f>
        <v>36127.299402728822</v>
      </c>
      <c r="S17" s="2">
        <f>R17/Notes!$C$2</f>
        <v>2.8901839522183058E-8</v>
      </c>
      <c r="U17" s="1">
        <f t="shared" si="8"/>
        <v>63930220.986641936</v>
      </c>
      <c r="V17" s="11">
        <f t="shared" si="3"/>
        <v>0.91665159631512561</v>
      </c>
    </row>
    <row r="18" spans="1:22" x14ac:dyDescent="0.3">
      <c r="A18" t="s">
        <v>12</v>
      </c>
      <c r="B18">
        <v>27</v>
      </c>
      <c r="C18">
        <v>60</v>
      </c>
      <c r="D18" s="1">
        <v>822052000000000</v>
      </c>
      <c r="E18" s="1">
        <v>3425410</v>
      </c>
      <c r="F18" s="1">
        <v>46207.199999999997</v>
      </c>
      <c r="G18" s="1">
        <v>1712.98</v>
      </c>
      <c r="H18" s="1">
        <v>20.3597</v>
      </c>
      <c r="I18" s="1">
        <f t="shared" si="4"/>
        <v>1712.98</v>
      </c>
      <c r="J18" s="2">
        <f t="shared" si="5"/>
        <v>166345920</v>
      </c>
      <c r="K18">
        <f>J18/LN(2)/Notes!$F$9*(1-EXP(-Notes!$F$9*LN(2)/J18))</f>
        <v>0.99461908455870518</v>
      </c>
      <c r="L18">
        <f>EXP(-Notes!$F$10*LN(2)/J18)</f>
        <v>0.99996999875418258</v>
      </c>
      <c r="M18">
        <f t="shared" si="6"/>
        <v>0.99458924474705468</v>
      </c>
      <c r="O18" s="1">
        <f t="shared" si="7"/>
        <v>1722.2989380260667</v>
      </c>
      <c r="P18">
        <f>O18/Notes!$C$3</f>
        <v>5.3157374630434156E-16</v>
      </c>
      <c r="R18" s="2">
        <f>O18*J18/Notes!$F$9</f>
        <v>110531.40484605287</v>
      </c>
      <c r="S18" s="2">
        <f>R18/Notes!$C$2</f>
        <v>8.8425123876842295E-8</v>
      </c>
      <c r="U18" s="1">
        <f t="shared" si="8"/>
        <v>64040752.391487986</v>
      </c>
      <c r="V18" s="11">
        <f t="shared" si="3"/>
        <v>0.9182364303283892</v>
      </c>
    </row>
    <row r="19" spans="1:22" x14ac:dyDescent="0.3">
      <c r="A19" t="s">
        <v>15</v>
      </c>
      <c r="B19">
        <v>26</v>
      </c>
      <c r="C19">
        <v>55</v>
      </c>
      <c r="D19" s="1">
        <v>422401000000000</v>
      </c>
      <c r="E19" s="1">
        <v>3389850</v>
      </c>
      <c r="F19" s="1">
        <v>23992.1</v>
      </c>
      <c r="G19" s="1">
        <v>1695.19</v>
      </c>
      <c r="H19" s="1">
        <v>24.4544</v>
      </c>
      <c r="I19" s="1">
        <f t="shared" si="4"/>
        <v>1695.19</v>
      </c>
      <c r="J19" s="2">
        <f t="shared" si="5"/>
        <v>86371560</v>
      </c>
      <c r="K19">
        <f>J19/LN(2)/Notes!$F$9*(1-EXP(-Notes!$F$9*LN(2)/J19))</f>
        <v>0.98967111070258884</v>
      </c>
      <c r="L19">
        <f>EXP(-Notes!$F$10*LN(2)/J19)</f>
        <v>0.99994222038458669</v>
      </c>
      <c r="M19">
        <f t="shared" si="6"/>
        <v>0.98961392788642677</v>
      </c>
      <c r="O19" s="1">
        <f t="shared" si="7"/>
        <v>1712.98114570852</v>
      </c>
      <c r="P19">
        <f>O19/Notes!$C$3</f>
        <v>5.2869788447793824E-16</v>
      </c>
      <c r="R19" s="2">
        <f>O19*J19/Notes!$F$9</f>
        <v>57080.576313824145</v>
      </c>
      <c r="S19" s="2">
        <f>R19/Notes!$C$2</f>
        <v>4.5664461051059314E-8</v>
      </c>
      <c r="U19" s="1">
        <f t="shared" si="8"/>
        <v>64097832.967801809</v>
      </c>
      <c r="V19" s="11">
        <f t="shared" si="3"/>
        <v>0.91905486956712712</v>
      </c>
    </row>
    <row r="20" spans="1:22" x14ac:dyDescent="0.3">
      <c r="A20" t="s">
        <v>18</v>
      </c>
      <c r="B20">
        <v>21</v>
      </c>
      <c r="C20">
        <v>47</v>
      </c>
      <c r="D20" s="1">
        <v>1236320000000</v>
      </c>
      <c r="E20" s="1">
        <v>2961430</v>
      </c>
      <c r="F20" s="1">
        <v>80.380799999999994</v>
      </c>
      <c r="G20" s="1">
        <v>1480.95</v>
      </c>
      <c r="H20" s="1">
        <v>152.71700000000001</v>
      </c>
      <c r="I20" s="1">
        <f t="shared" si="4"/>
        <v>1480.95</v>
      </c>
      <c r="J20" s="2">
        <f t="shared" si="5"/>
        <v>289370.88</v>
      </c>
      <c r="K20">
        <f>J20/LN(2)/Notes!$F$9*(1-EXP(-Notes!$F$9*LN(2)/J20))</f>
        <v>0.16073846360243221</v>
      </c>
      <c r="L20">
        <f>EXP(-Notes!$F$10*LN(2)/J20)</f>
        <v>0.98290128528393117</v>
      </c>
      <c r="M20">
        <f t="shared" si="6"/>
        <v>0.15799004246939502</v>
      </c>
      <c r="O20" s="1">
        <f t="shared" si="7"/>
        <v>9373.692017880694</v>
      </c>
      <c r="P20">
        <f>O20/Notes!$C$3</f>
        <v>2.8931148203335475E-15</v>
      </c>
      <c r="R20" s="2">
        <f>O20*J20/Notes!$F$9</f>
        <v>1046.4789768762007</v>
      </c>
      <c r="S20" s="2">
        <f>R20/Notes!$C$2</f>
        <v>8.3718318150096058E-10</v>
      </c>
      <c r="U20" s="1">
        <f t="shared" si="8"/>
        <v>64098879.446778685</v>
      </c>
      <c r="V20" s="11">
        <f t="shared" si="3"/>
        <v>0.91906987431151654</v>
      </c>
    </row>
    <row r="21" spans="1:22" x14ac:dyDescent="0.3">
      <c r="A21" t="s">
        <v>11</v>
      </c>
      <c r="B21">
        <v>29</v>
      </c>
      <c r="C21">
        <v>62</v>
      </c>
      <c r="D21" s="1">
        <v>2377080000</v>
      </c>
      <c r="E21" s="1">
        <v>2839830</v>
      </c>
      <c r="F21" s="1">
        <v>0.161166</v>
      </c>
      <c r="G21" s="1">
        <v>1420.14</v>
      </c>
      <c r="H21" s="1">
        <v>6.61991</v>
      </c>
      <c r="I21" s="1">
        <f t="shared" si="4"/>
        <v>1420.14</v>
      </c>
      <c r="J21" s="9">
        <f t="shared" si="5"/>
        <v>580.19759999999997</v>
      </c>
      <c r="K21">
        <f>J21/LN(2)/Notes!$F$9*(1-EXP(-Notes!$F$9*LN(2)/J21))</f>
        <v>3.229352624443204E-4</v>
      </c>
      <c r="L21">
        <f>EXP(-Notes!$F$10*LN(2)/J21)</f>
        <v>1.8380131477669124E-4</v>
      </c>
      <c r="M21">
        <f t="shared" si="6"/>
        <v>5.9355925825021927E-8</v>
      </c>
      <c r="O21" s="1">
        <f t="shared" si="7"/>
        <v>23925833524.802498</v>
      </c>
      <c r="P21">
        <f>O21/Notes!$C$3</f>
        <v>7.3845165200007708E-9</v>
      </c>
      <c r="R21" s="2">
        <f>O21*J21/Notes!$F$9</f>
        <v>5355598.4525809987</v>
      </c>
      <c r="S21" s="2">
        <f>R21/Notes!$C$2</f>
        <v>4.2844787620647989E-6</v>
      </c>
      <c r="U21" s="1">
        <f t="shared" si="8"/>
        <v>69454477.899359688</v>
      </c>
      <c r="V21" s="11">
        <f t="shared" si="3"/>
        <v>0.99586012773183497</v>
      </c>
    </row>
    <row r="22" spans="1:22" x14ac:dyDescent="0.3">
      <c r="A22" t="s">
        <v>18</v>
      </c>
      <c r="B22">
        <v>21</v>
      </c>
      <c r="C22">
        <v>44</v>
      </c>
      <c r="D22" s="1">
        <v>50142500000</v>
      </c>
      <c r="E22" s="1">
        <v>2431860</v>
      </c>
      <c r="F22" s="1">
        <v>3.97</v>
      </c>
      <c r="G22" s="1">
        <v>1216.1199999999999</v>
      </c>
      <c r="H22" s="1">
        <v>125.404</v>
      </c>
      <c r="I22" s="1">
        <f t="shared" si="4"/>
        <v>1216.1199999999999</v>
      </c>
      <c r="J22" s="2">
        <f t="shared" si="5"/>
        <v>14292.000000000002</v>
      </c>
      <c r="K22">
        <f>J22/LN(2)/Notes!$F$9*(1-EXP(-Notes!$F$9*LN(2)/J22))</f>
        <v>7.9548601560127576E-3</v>
      </c>
      <c r="L22">
        <f>EXP(-Notes!$F$10*LN(2)/J22)</f>
        <v>0.70525733097990351</v>
      </c>
      <c r="M22">
        <f t="shared" si="6"/>
        <v>5.6102234419479358E-3</v>
      </c>
      <c r="O22" s="1">
        <f t="shared" si="7"/>
        <v>216768.54987753369</v>
      </c>
      <c r="P22">
        <f>O22/Notes!$C$3</f>
        <v>6.6903873418991884E-14</v>
      </c>
      <c r="R22" s="2">
        <f>O22*J22/Notes!$F$9</f>
        <v>1195.23769863029</v>
      </c>
      <c r="S22" s="2">
        <f>R22/Notes!$C$2</f>
        <v>9.5619015890423206E-10</v>
      </c>
      <c r="U22" s="1">
        <f t="shared" si="8"/>
        <v>69455673.137058318</v>
      </c>
      <c r="V22" s="11">
        <f t="shared" si="3"/>
        <v>0.99587726542551902</v>
      </c>
    </row>
    <row r="23" spans="1:22" x14ac:dyDescent="0.3">
      <c r="A23" t="s">
        <v>19</v>
      </c>
      <c r="B23">
        <v>30</v>
      </c>
      <c r="C23">
        <v>62</v>
      </c>
      <c r="D23" s="1">
        <v>115232000000</v>
      </c>
      <c r="E23" s="1">
        <v>2415300</v>
      </c>
      <c r="F23" s="1">
        <v>9.1859699999999993</v>
      </c>
      <c r="G23" s="1">
        <v>1207.8399999999999</v>
      </c>
      <c r="H23" s="1">
        <v>122.236</v>
      </c>
      <c r="I23" s="1">
        <f t="shared" si="4"/>
        <v>1207.8399999999999</v>
      </c>
      <c r="J23" s="2">
        <f t="shared" si="5"/>
        <v>33069.491999999998</v>
      </c>
      <c r="K23">
        <f>J23/LN(2)/Notes!$F$9*(1-EXP(-Notes!$F$9*LN(2)/J23))</f>
        <v>1.8406324117714989E-2</v>
      </c>
      <c r="L23">
        <f>EXP(-Notes!$F$10*LN(2)/J23)</f>
        <v>0.85992137871213992</v>
      </c>
      <c r="M23">
        <f t="shared" si="6"/>
        <v>1.5827991612327987E-2</v>
      </c>
      <c r="O23" s="1">
        <f t="shared" si="7"/>
        <v>76310.376552085523</v>
      </c>
      <c r="P23">
        <f>O23/Notes!$C$3</f>
        <v>2.3552585355581953E-14</v>
      </c>
      <c r="R23" s="2">
        <f>O23*J23/Notes!$F$9</f>
        <v>973.59004124466799</v>
      </c>
      <c r="S23" s="2">
        <f>R23/Notes!$C$2</f>
        <v>7.7887203299573443E-10</v>
      </c>
      <c r="U23" s="1">
        <f t="shared" si="8"/>
        <v>69456646.727099568</v>
      </c>
      <c r="V23" s="11">
        <f t="shared" si="3"/>
        <v>0.99589122506544669</v>
      </c>
    </row>
    <row r="24" spans="1:22" x14ac:dyDescent="0.3">
      <c r="A24" t="s">
        <v>17</v>
      </c>
      <c r="B24">
        <v>23</v>
      </c>
      <c r="C24">
        <v>49</v>
      </c>
      <c r="D24" s="1">
        <v>66103200000000</v>
      </c>
      <c r="E24" s="1">
        <v>1607020</v>
      </c>
      <c r="F24" s="1">
        <v>7919.98</v>
      </c>
      <c r="G24" s="1">
        <v>803.63800000000003</v>
      </c>
      <c r="H24" s="1">
        <v>33.9114</v>
      </c>
      <c r="I24" s="1">
        <f t="shared" si="4"/>
        <v>803.63800000000003</v>
      </c>
      <c r="J24" s="2">
        <f t="shared" si="5"/>
        <v>28511928</v>
      </c>
      <c r="K24">
        <f>J24/LN(2)/Notes!$F$9*(1-EXP(-Notes!$F$9*LN(2)/J24))</f>
        <v>0.96914471944169545</v>
      </c>
      <c r="L24">
        <f>EXP(-Notes!$F$10*LN(2)/J24)</f>
        <v>0.99982497770936629</v>
      </c>
      <c r="M24">
        <f t="shared" si="6"/>
        <v>0.9689750975129432</v>
      </c>
      <c r="O24" s="1">
        <f t="shared" si="7"/>
        <v>829.36909530769992</v>
      </c>
      <c r="P24">
        <f>O24/Notes!$C$3</f>
        <v>2.5597811583570984E-16</v>
      </c>
      <c r="R24" s="2">
        <f>O24*J24/Notes!$F$9</f>
        <v>9123.0370103542755</v>
      </c>
      <c r="S24" s="2">
        <f>R24/Notes!$C$2</f>
        <v>7.2984296082834204E-9</v>
      </c>
      <c r="U24" s="1">
        <f t="shared" si="8"/>
        <v>69465769.764109924</v>
      </c>
      <c r="V24" s="11">
        <f t="shared" si="3"/>
        <v>0.99602203403669254</v>
      </c>
    </row>
    <row r="25" spans="1:22" x14ac:dyDescent="0.3">
      <c r="A25" t="s">
        <v>20</v>
      </c>
      <c r="B25">
        <v>1</v>
      </c>
      <c r="C25">
        <v>3</v>
      </c>
      <c r="D25" s="1">
        <v>857578000000000</v>
      </c>
      <c r="E25" s="1">
        <v>1528950</v>
      </c>
      <c r="F25" s="1">
        <v>107995</v>
      </c>
      <c r="G25" s="1">
        <v>764.59699999999998</v>
      </c>
      <c r="H25" s="1">
        <v>7.7900700000000001</v>
      </c>
      <c r="I25" s="1">
        <f t="shared" si="4"/>
        <v>764.59699999999998</v>
      </c>
      <c r="J25" s="2">
        <f t="shared" si="5"/>
        <v>388782000</v>
      </c>
      <c r="K25">
        <f>J25/LN(2)/Notes!$F$9*(1-EXP(-Notes!$F$9*LN(2)/J25))</f>
        <v>0.99769295755861187</v>
      </c>
      <c r="L25">
        <f>EXP(-Notes!$F$10*LN(2)/J25)</f>
        <v>0.99998716342920069</v>
      </c>
      <c r="M25">
        <f t="shared" si="6"/>
        <v>0.99768015060232618</v>
      </c>
      <c r="O25" s="1">
        <f t="shared" si="7"/>
        <v>766.37487429051521</v>
      </c>
      <c r="P25">
        <f>O25/Notes!$C$3</f>
        <v>2.3653545502793679E-16</v>
      </c>
      <c r="R25" s="2">
        <f>O25*J25/Notes!$F$9</f>
        <v>114950.90909583916</v>
      </c>
      <c r="S25" s="2">
        <f>R25/Notes!$C$2</f>
        <v>9.1960727276671322E-8</v>
      </c>
      <c r="U25" s="1">
        <f t="shared" si="8"/>
        <v>69580720.673205763</v>
      </c>
      <c r="V25" s="11">
        <f t="shared" si="3"/>
        <v>0.99767023629056228</v>
      </c>
    </row>
    <row r="26" spans="1:22" x14ac:dyDescent="0.3">
      <c r="A26" t="s">
        <v>11</v>
      </c>
      <c r="B26">
        <v>29</v>
      </c>
      <c r="C26">
        <v>60</v>
      </c>
      <c r="D26" s="1">
        <v>2993510000</v>
      </c>
      <c r="E26" s="1">
        <v>1459170</v>
      </c>
      <c r="F26" s="1">
        <v>0.39500099999999999</v>
      </c>
      <c r="G26" s="1">
        <v>729.70100000000002</v>
      </c>
      <c r="H26" s="1">
        <v>19.555900000000001</v>
      </c>
      <c r="I26" s="1">
        <f t="shared" si="4"/>
        <v>729.70100000000002</v>
      </c>
      <c r="J26" s="9">
        <f t="shared" si="5"/>
        <v>1422.0036</v>
      </c>
      <c r="K26">
        <f>J26/LN(2)/Notes!$F$9*(1-EXP(-Notes!$F$9*LN(2)/J26))</f>
        <v>7.914805331196964E-4</v>
      </c>
      <c r="L26">
        <f>EXP(-Notes!$F$10*LN(2)/J26)</f>
        <v>2.9908962556068595E-2</v>
      </c>
      <c r="M26">
        <f t="shared" si="6"/>
        <v>2.3672361628934209E-5</v>
      </c>
      <c r="O26" s="1">
        <f t="shared" si="7"/>
        <v>30825019.127289034</v>
      </c>
      <c r="P26">
        <f>O26/Notes!$C$3</f>
        <v>9.513894792373158E-12</v>
      </c>
      <c r="R26" s="2">
        <f>O26*J26/Notes!$F$9</f>
        <v>16910.990805969857</v>
      </c>
      <c r="S26" s="2">
        <f>R26/Notes!$C$2</f>
        <v>1.3528792644775885E-8</v>
      </c>
      <c r="U26" s="1">
        <f t="shared" si="8"/>
        <v>69597631.664011732</v>
      </c>
      <c r="V26" s="11">
        <f t="shared" si="3"/>
        <v>0.99791271139041848</v>
      </c>
    </row>
    <row r="27" spans="1:22" x14ac:dyDescent="0.3">
      <c r="A27" t="s">
        <v>16</v>
      </c>
      <c r="B27">
        <v>28</v>
      </c>
      <c r="C27">
        <v>56</v>
      </c>
      <c r="D27" s="1">
        <v>1028560000000</v>
      </c>
      <c r="E27" s="1">
        <v>1358290</v>
      </c>
      <c r="F27" s="1">
        <v>145.80099999999999</v>
      </c>
      <c r="G27" s="1">
        <v>679.25300000000004</v>
      </c>
      <c r="H27" s="1">
        <v>101.349</v>
      </c>
      <c r="I27" s="1">
        <f t="shared" si="4"/>
        <v>679.25300000000004</v>
      </c>
      <c r="J27" s="2">
        <f t="shared" si="5"/>
        <v>524883.6</v>
      </c>
      <c r="K27">
        <f>J27/LN(2)/Notes!$F$9*(1-EXP(-Notes!$F$9*LN(2)/J27))</f>
        <v>0.28261880362384506</v>
      </c>
      <c r="L27">
        <f>EXP(-Notes!$F$10*LN(2)/J27)</f>
        <v>0.99053693274867127</v>
      </c>
      <c r="M27">
        <f t="shared" si="6"/>
        <v>0.27994436287866253</v>
      </c>
      <c r="O27" s="1">
        <f t="shared" si="7"/>
        <v>2426.3857039850864</v>
      </c>
      <c r="P27">
        <f>O27/Notes!$C$3</f>
        <v>7.4888447653860687E-16</v>
      </c>
      <c r="R27" s="2">
        <f>O27*J27/Notes!$F$9</f>
        <v>491.34647503712443</v>
      </c>
      <c r="S27" s="2">
        <f>R27/Notes!$C$2</f>
        <v>3.9307718002969956E-10</v>
      </c>
      <c r="U27" s="1">
        <f t="shared" si="8"/>
        <v>69598123.010486767</v>
      </c>
      <c r="V27" s="11">
        <f t="shared" si="3"/>
        <v>0.99791975647056574</v>
      </c>
    </row>
    <row r="28" spans="1:22" x14ac:dyDescent="0.3">
      <c r="A28" t="s">
        <v>19</v>
      </c>
      <c r="B28">
        <v>30</v>
      </c>
      <c r="C28">
        <v>63</v>
      </c>
      <c r="D28" s="1">
        <v>3715250000</v>
      </c>
      <c r="E28" s="1">
        <v>1115680</v>
      </c>
      <c r="F28" s="1">
        <v>0.64116700000000004</v>
      </c>
      <c r="G28" s="1">
        <v>557.92899999999997</v>
      </c>
      <c r="H28" s="1">
        <v>31.745000000000001</v>
      </c>
      <c r="I28" s="1">
        <f t="shared" si="4"/>
        <v>557.92899999999997</v>
      </c>
      <c r="J28" s="9">
        <f t="shared" si="5"/>
        <v>2308.2012000000004</v>
      </c>
      <c r="K28">
        <f>J28/LN(2)/Notes!$F$9*(1-EXP(-Notes!$F$9*LN(2)/J28))</f>
        <v>1.2847339601134086E-3</v>
      </c>
      <c r="L28">
        <f>EXP(-Notes!$F$10*LN(2)/J28)</f>
        <v>0.11507831208746973</v>
      </c>
      <c r="M28">
        <f t="shared" si="6"/>
        <v>1.4784501561130171E-4</v>
      </c>
      <c r="O28" s="1">
        <f t="shared" si="7"/>
        <v>3773742.3726671124</v>
      </c>
      <c r="P28">
        <f>O28/Notes!$C$3</f>
        <v>1.164735300205899E-12</v>
      </c>
      <c r="R28" s="2">
        <f>O28*J28/Notes!$F$9</f>
        <v>3360.5542720220205</v>
      </c>
      <c r="S28" s="2">
        <f>R28/Notes!$C$2</f>
        <v>2.6884434176176162E-9</v>
      </c>
      <c r="U28" s="1">
        <f t="shared" si="8"/>
        <v>69601483.564758793</v>
      </c>
      <c r="V28" s="11">
        <f t="shared" si="3"/>
        <v>0.99796794115365328</v>
      </c>
    </row>
    <row r="29" spans="1:22" x14ac:dyDescent="0.3">
      <c r="A29" t="s">
        <v>21</v>
      </c>
      <c r="B29">
        <v>22</v>
      </c>
      <c r="C29">
        <v>45</v>
      </c>
      <c r="D29" s="1">
        <v>17746100000</v>
      </c>
      <c r="E29" s="1">
        <v>1109370</v>
      </c>
      <c r="F29" s="1">
        <v>3.07999</v>
      </c>
      <c r="G29" s="1">
        <v>554.77300000000002</v>
      </c>
      <c r="H29" s="1">
        <v>75.922600000000003</v>
      </c>
      <c r="I29" s="1">
        <f t="shared" si="4"/>
        <v>554.77300000000002</v>
      </c>
      <c r="J29" s="2">
        <f t="shared" si="5"/>
        <v>11087.964</v>
      </c>
      <c r="K29">
        <f>J29/LN(2)/Notes!$F$9*(1-EXP(-Notes!$F$9*LN(2)/J29))</f>
        <v>6.1715087485938866E-3</v>
      </c>
      <c r="L29">
        <f>EXP(-Notes!$F$10*LN(2)/J29)</f>
        <v>0.63756628355780609</v>
      </c>
      <c r="M29">
        <f t="shared" si="6"/>
        <v>3.9347458967854913E-3</v>
      </c>
      <c r="O29" s="1">
        <f t="shared" si="7"/>
        <v>140993.34863103216</v>
      </c>
      <c r="P29">
        <f>O29/Notes!$C$3</f>
        <v>4.351646562686178E-14</v>
      </c>
      <c r="R29" s="2">
        <f>O29*J29/Notes!$F$9</f>
        <v>603.13625534735104</v>
      </c>
      <c r="S29" s="2">
        <f>R29/Notes!$C$2</f>
        <v>4.8250900427788087E-10</v>
      </c>
      <c r="U29" s="1">
        <f t="shared" si="8"/>
        <v>69602086.701014146</v>
      </c>
      <c r="V29" s="11">
        <f t="shared" si="3"/>
        <v>0.99797658911079679</v>
      </c>
    </row>
    <row r="30" spans="1:22" x14ac:dyDescent="0.3">
      <c r="A30" t="s">
        <v>18</v>
      </c>
      <c r="B30">
        <v>21</v>
      </c>
      <c r="C30">
        <v>46</v>
      </c>
      <c r="D30" s="1">
        <v>9829020000000</v>
      </c>
      <c r="E30" s="1">
        <v>941087</v>
      </c>
      <c r="F30" s="1">
        <v>2010.96</v>
      </c>
      <c r="G30" s="1">
        <v>470.61799999999999</v>
      </c>
      <c r="H30" s="1">
        <v>40.609400000000001</v>
      </c>
      <c r="I30" s="1">
        <f t="shared" si="4"/>
        <v>470.61799999999999</v>
      </c>
      <c r="J30" s="2">
        <f t="shared" si="5"/>
        <v>7239456</v>
      </c>
      <c r="K30">
        <f>J30/LN(2)/Notes!$F$9*(1-EXP(-Notes!$F$9*LN(2)/J30))</f>
        <v>0.88557195034703073</v>
      </c>
      <c r="L30">
        <f>EXP(-Notes!$F$10*LN(2)/J30)</f>
        <v>0.99931086812446712</v>
      </c>
      <c r="M30">
        <f t="shared" si="6"/>
        <v>0.88496167448796881</v>
      </c>
      <c r="O30" s="1">
        <f t="shared" si="7"/>
        <v>531.79478113817243</v>
      </c>
      <c r="P30">
        <f>O30/Notes!$C$3</f>
        <v>1.6413419170931249E-16</v>
      </c>
      <c r="R30" s="2">
        <f>O30*J30/Notes!$F$9</f>
        <v>1485.3028237189155</v>
      </c>
      <c r="S30" s="2">
        <f>R30/Notes!$C$2</f>
        <v>1.1882422589751325E-9</v>
      </c>
      <c r="U30" s="1">
        <f t="shared" si="8"/>
        <v>69603572.003837869</v>
      </c>
      <c r="V30" s="11">
        <f t="shared" si="3"/>
        <v>0.99799788584938709</v>
      </c>
    </row>
    <row r="31" spans="1:22" x14ac:dyDescent="0.3">
      <c r="A31" t="s">
        <v>18</v>
      </c>
      <c r="B31">
        <v>21</v>
      </c>
      <c r="C31">
        <v>48</v>
      </c>
      <c r="D31" s="1">
        <v>212359000000</v>
      </c>
      <c r="E31" s="1">
        <v>936290</v>
      </c>
      <c r="F31" s="1">
        <v>43.67</v>
      </c>
      <c r="G31" s="1">
        <v>468.22</v>
      </c>
      <c r="H31" s="1">
        <v>85.141800000000003</v>
      </c>
      <c r="I31" s="1">
        <f t="shared" si="4"/>
        <v>468.22</v>
      </c>
      <c r="J31" s="2">
        <f t="shared" si="5"/>
        <v>157212.00000000003</v>
      </c>
      <c r="K31">
        <f>J31/LN(2)/Notes!$F$9*(1-EXP(-Notes!$F$9*LN(2)/J31))</f>
        <v>8.7502509235664425E-2</v>
      </c>
      <c r="L31">
        <f>EXP(-Notes!$F$10*LN(2)/J31)</f>
        <v>0.96875379990055188</v>
      </c>
      <c r="M31">
        <f t="shared" si="6"/>
        <v>8.4768388322883054E-2</v>
      </c>
      <c r="O31" s="1">
        <f t="shared" si="7"/>
        <v>5523.521318071409</v>
      </c>
      <c r="P31">
        <f>O31/Notes!$C$3</f>
        <v>1.7047905302689534E-15</v>
      </c>
      <c r="R31" s="2">
        <f>O31*J31/Notes!$F$9</f>
        <v>335.01691105580346</v>
      </c>
      <c r="S31" s="2">
        <f>R31/Notes!$C$2</f>
        <v>2.6801352884464277E-10</v>
      </c>
      <c r="U31" s="1">
        <f t="shared" si="8"/>
        <v>69603907.020748928</v>
      </c>
      <c r="V31" s="11">
        <f t="shared" si="3"/>
        <v>0.99800268942712511</v>
      </c>
    </row>
    <row r="32" spans="1:22" x14ac:dyDescent="0.3">
      <c r="A32" t="s">
        <v>13</v>
      </c>
      <c r="B32">
        <v>24</v>
      </c>
      <c r="C32">
        <v>49</v>
      </c>
      <c r="D32" s="1">
        <v>2905770000</v>
      </c>
      <c r="E32" s="1">
        <v>793590</v>
      </c>
      <c r="F32" s="1">
        <v>0.70499800000000001</v>
      </c>
      <c r="G32" s="1">
        <v>396.858</v>
      </c>
      <c r="H32" s="1">
        <v>29.965599999999998</v>
      </c>
      <c r="I32" s="1">
        <f t="shared" si="4"/>
        <v>396.858</v>
      </c>
      <c r="J32" s="9">
        <f t="shared" si="5"/>
        <v>2537.9928</v>
      </c>
      <c r="K32">
        <f>J32/LN(2)/Notes!$F$9*(1-EXP(-Notes!$F$9*LN(2)/J32))</f>
        <v>1.4126348867175519E-3</v>
      </c>
      <c r="L32">
        <f>EXP(-Notes!$F$10*LN(2)/J32)</f>
        <v>0.13996252669076123</v>
      </c>
      <c r="M32">
        <f t="shared" si="6"/>
        <v>1.9771594803650583E-4</v>
      </c>
      <c r="O32" s="1">
        <f t="shared" si="7"/>
        <v>2007212.8927441151</v>
      </c>
      <c r="P32">
        <f>O32/Notes!$C$3</f>
        <v>6.1951015208151705E-13</v>
      </c>
      <c r="R32" s="2">
        <f>O32*J32/Notes!$F$9</f>
        <v>1965.3903818872438</v>
      </c>
      <c r="S32" s="2">
        <f>R32/Notes!$C$2</f>
        <v>1.5723123055097951E-9</v>
      </c>
      <c r="U32" s="1">
        <f t="shared" si="8"/>
        <v>69605872.411130816</v>
      </c>
      <c r="V32" s="11">
        <f t="shared" si="3"/>
        <v>0.99803086981197497</v>
      </c>
    </row>
    <row r="33" spans="1:22" x14ac:dyDescent="0.3">
      <c r="A33" t="s">
        <v>18</v>
      </c>
      <c r="B33">
        <v>21</v>
      </c>
      <c r="C33">
        <v>43</v>
      </c>
      <c r="D33" s="1">
        <v>15501300000</v>
      </c>
      <c r="E33" s="1">
        <v>767063</v>
      </c>
      <c r="F33" s="1">
        <v>3.8909899999999999</v>
      </c>
      <c r="G33" s="1">
        <v>383.59300000000002</v>
      </c>
      <c r="H33" s="1">
        <v>66.843100000000007</v>
      </c>
      <c r="I33" s="1">
        <f t="shared" si="4"/>
        <v>383.59300000000002</v>
      </c>
      <c r="J33" s="2">
        <f t="shared" si="5"/>
        <v>14007.563999999998</v>
      </c>
      <c r="K33">
        <f>J33/LN(2)/Notes!$F$9*(1-EXP(-Notes!$F$9*LN(2)/J33))</f>
        <v>7.7965444127063152E-3</v>
      </c>
      <c r="L33">
        <f>EXP(-Notes!$F$10*LN(2)/J33)</f>
        <v>0.70027427578075296</v>
      </c>
      <c r="M33">
        <f t="shared" si="6"/>
        <v>5.4597194922003907E-3</v>
      </c>
      <c r="O33" s="1">
        <f t="shared" si="7"/>
        <v>70258.737751635548</v>
      </c>
      <c r="P33">
        <f>O33/Notes!$C$3</f>
        <v>2.1684795602356649E-14</v>
      </c>
      <c r="R33" s="2">
        <f>O33*J33/Notes!$F$9</f>
        <v>379.68895278366165</v>
      </c>
      <c r="S33" s="2">
        <f>R33/Notes!$C$2</f>
        <v>3.0375116222692929E-10</v>
      </c>
      <c r="U33" s="1">
        <f t="shared" si="8"/>
        <v>69606252.100083604</v>
      </c>
      <c r="V33" s="11">
        <f t="shared" si="3"/>
        <v>0.99803631391148384</v>
      </c>
    </row>
    <row r="34" spans="1:22" x14ac:dyDescent="0.3">
      <c r="A34" t="s">
        <v>14</v>
      </c>
      <c r="B34">
        <v>25</v>
      </c>
      <c r="C34">
        <v>51</v>
      </c>
      <c r="D34" s="1">
        <v>2980220000</v>
      </c>
      <c r="E34" s="1">
        <v>745214</v>
      </c>
      <c r="F34" s="1">
        <v>0.76999899999999999</v>
      </c>
      <c r="G34" s="1">
        <v>372.666</v>
      </c>
      <c r="H34" s="1">
        <v>31.926600000000001</v>
      </c>
      <c r="I34" s="1">
        <f t="shared" si="4"/>
        <v>372.666</v>
      </c>
      <c r="J34" s="9">
        <f t="shared" si="5"/>
        <v>2771.9964</v>
      </c>
      <c r="K34">
        <f>J34/LN(2)/Notes!$F$9*(1-EXP(-Notes!$F$9*LN(2)/J34))</f>
        <v>1.5428801927631402E-3</v>
      </c>
      <c r="L34">
        <f>EXP(-Notes!$F$10*LN(2)/J34)</f>
        <v>0.16523532230738042</v>
      </c>
      <c r="M34">
        <f t="shared" si="6"/>
        <v>2.5493830593289069E-4</v>
      </c>
      <c r="O34" s="1">
        <f t="shared" si="7"/>
        <v>1461788.9557095419</v>
      </c>
      <c r="P34">
        <f>O34/Notes!$C$3</f>
        <v>4.5116943077454998E-13</v>
      </c>
      <c r="R34" s="2">
        <f>O34*J34/Notes!$F$9</f>
        <v>1563.3000473713771</v>
      </c>
      <c r="S34" s="2">
        <f>R34/Notes!$C$2</f>
        <v>1.2506400378971016E-9</v>
      </c>
      <c r="U34" s="1">
        <f t="shared" si="8"/>
        <v>69607815.400130972</v>
      </c>
      <c r="V34" s="11">
        <f t="shared" si="3"/>
        <v>0.99805872899877468</v>
      </c>
    </row>
    <row r="35" spans="1:22" x14ac:dyDescent="0.3">
      <c r="A35" t="s">
        <v>13</v>
      </c>
      <c r="B35">
        <v>24</v>
      </c>
      <c r="C35">
        <v>48</v>
      </c>
      <c r="D35" s="1">
        <v>81469000000</v>
      </c>
      <c r="E35" s="1">
        <v>727557</v>
      </c>
      <c r="F35" s="1">
        <v>21.56</v>
      </c>
      <c r="G35" s="1">
        <v>363.83600000000001</v>
      </c>
      <c r="H35" s="1">
        <v>74.912700000000001</v>
      </c>
      <c r="I35" s="1">
        <f t="shared" si="4"/>
        <v>363.83600000000001</v>
      </c>
      <c r="J35" s="2">
        <f t="shared" si="5"/>
        <v>77616</v>
      </c>
      <c r="K35">
        <f>J35/LN(2)/Notes!$F$9*(1-EXP(-Notes!$F$9*LN(2)/J35))</f>
        <v>4.3200701498350869E-2</v>
      </c>
      <c r="L35">
        <f>EXP(-Notes!$F$10*LN(2)/J35)</f>
        <v>0.93772423344208555</v>
      </c>
      <c r="M35">
        <f t="shared" si="6"/>
        <v>4.0510344696701422E-2</v>
      </c>
      <c r="O35" s="1">
        <f t="shared" si="7"/>
        <v>8981.3108904409182</v>
      </c>
      <c r="P35">
        <f>O35/Notes!$C$3</f>
        <v>2.7720095340867033E-15</v>
      </c>
      <c r="R35" s="2">
        <f>O35*J35/Notes!$F$9</f>
        <v>268.94036499709193</v>
      </c>
      <c r="S35" s="2">
        <f>R35/Notes!$C$2</f>
        <v>2.1515229199767353E-10</v>
      </c>
      <c r="U35" s="1">
        <f t="shared" si="8"/>
        <v>69608084.340495974</v>
      </c>
      <c r="V35" s="11">
        <f t="shared" si="3"/>
        <v>0.99806258515023305</v>
      </c>
    </row>
    <row r="36" spans="1:22" x14ac:dyDescent="0.3">
      <c r="A36" t="s">
        <v>22</v>
      </c>
      <c r="B36">
        <v>19</v>
      </c>
      <c r="C36">
        <v>42</v>
      </c>
      <c r="D36" s="1">
        <v>40670500000</v>
      </c>
      <c r="E36" s="1">
        <v>633553</v>
      </c>
      <c r="F36" s="1">
        <v>12.36</v>
      </c>
      <c r="G36" s="1">
        <v>316.827</v>
      </c>
      <c r="H36" s="1">
        <v>65.712299999999999</v>
      </c>
      <c r="I36" s="1">
        <f t="shared" si="4"/>
        <v>316.827</v>
      </c>
      <c r="J36" s="2">
        <f t="shared" si="5"/>
        <v>44495.999999999993</v>
      </c>
      <c r="K36">
        <f>J36/LN(2)/Notes!$F$9*(1-EXP(-Notes!$F$9*LN(2)/J36))</f>
        <v>2.4766264868593867E-2</v>
      </c>
      <c r="L36">
        <f>EXP(-Notes!$F$10*LN(2)/J36)</f>
        <v>0.89390145610497251</v>
      </c>
      <c r="M36">
        <f t="shared" si="6"/>
        <v>2.2138600228317484E-2</v>
      </c>
      <c r="O36" s="1">
        <f t="shared" si="7"/>
        <v>14311.067399588641</v>
      </c>
      <c r="P36">
        <f>O36/Notes!$C$3</f>
        <v>4.4169961109841486E-15</v>
      </c>
      <c r="R36" s="2">
        <f>O36*J36/Notes!$F$9</f>
        <v>245.67332369293828</v>
      </c>
      <c r="S36" s="2">
        <f>R36/Notes!$C$2</f>
        <v>1.9653865895435062E-10</v>
      </c>
      <c r="U36" s="1">
        <f t="shared" si="8"/>
        <v>69608330.013819665</v>
      </c>
      <c r="V36" s="11">
        <f t="shared" si="3"/>
        <v>0.99806610769154225</v>
      </c>
    </row>
    <row r="37" spans="1:22" x14ac:dyDescent="0.3">
      <c r="A37" t="s">
        <v>19</v>
      </c>
      <c r="B37">
        <v>30</v>
      </c>
      <c r="C37">
        <v>65</v>
      </c>
      <c r="D37" s="1">
        <v>16578000000000</v>
      </c>
      <c r="E37" s="1">
        <v>544939</v>
      </c>
      <c r="F37" s="1">
        <v>5857.43</v>
      </c>
      <c r="G37" s="1">
        <v>272.51299999999998</v>
      </c>
      <c r="H37" s="1">
        <v>18.957000000000001</v>
      </c>
      <c r="I37" s="1">
        <f t="shared" si="4"/>
        <v>272.51299999999998</v>
      </c>
      <c r="J37" s="2">
        <f t="shared" si="5"/>
        <v>21086748.000000004</v>
      </c>
      <c r="K37">
        <f>J37/LN(2)/Notes!$F$9*(1-EXP(-Notes!$F$9*LN(2)/J37))</f>
        <v>0.95858346004636696</v>
      </c>
      <c r="L37">
        <f>EXP(-Notes!$F$10*LN(2)/J37)</f>
        <v>0.9997633552044195</v>
      </c>
      <c r="M37">
        <f t="shared" si="6"/>
        <v>0.95835661625941748</v>
      </c>
      <c r="O37" s="1">
        <f t="shared" si="7"/>
        <v>284.35448284757649</v>
      </c>
      <c r="P37">
        <f>O37/Notes!$C$3</f>
        <v>8.7763729273943358E-17</v>
      </c>
      <c r="R37" s="2">
        <f>O37*J37/Notes!$F$9</f>
        <v>2313.3145534248338</v>
      </c>
      <c r="S37" s="2">
        <f>R37/Notes!$C$2</f>
        <v>1.8506516427398671E-9</v>
      </c>
      <c r="U37" s="1">
        <f t="shared" si="8"/>
        <v>69610643.328373089</v>
      </c>
      <c r="V37" s="11">
        <f t="shared" si="3"/>
        <v>0.99809927672248644</v>
      </c>
    </row>
    <row r="38" spans="1:22" x14ac:dyDescent="0.3">
      <c r="A38" t="s">
        <v>14</v>
      </c>
      <c r="B38">
        <v>25</v>
      </c>
      <c r="C38" t="s">
        <v>23</v>
      </c>
      <c r="D38" s="1">
        <v>623129000</v>
      </c>
      <c r="E38" s="1">
        <v>341169</v>
      </c>
      <c r="F38" s="1">
        <v>0.35166700000000001</v>
      </c>
      <c r="G38" s="1">
        <v>170.61199999999999</v>
      </c>
      <c r="H38" s="1">
        <v>5.8272599999999999</v>
      </c>
      <c r="I38" s="1">
        <f t="shared" si="4"/>
        <v>170.61199999999999</v>
      </c>
      <c r="J38" s="9">
        <f t="shared" si="5"/>
        <v>1266.0012000000002</v>
      </c>
      <c r="K38">
        <f>J38/LN(2)/Notes!$F$9*(1-EXP(-Notes!$F$9*LN(2)/J38))</f>
        <v>7.0465032908930444E-4</v>
      </c>
      <c r="L38">
        <f>EXP(-Notes!$F$10*LN(2)/J38)</f>
        <v>1.9408085201476862E-2</v>
      </c>
      <c r="M38">
        <f t="shared" si="6"/>
        <v>1.367591362421393E-5</v>
      </c>
      <c r="O38" s="1">
        <f t="shared" si="7"/>
        <v>12475363.963832179</v>
      </c>
      <c r="P38">
        <f>O38/Notes!$C$3</f>
        <v>3.8504209764914129E-12</v>
      </c>
      <c r="R38" s="2">
        <f>O38*J38/Notes!$F$9</f>
        <v>6093.2969709291265</v>
      </c>
      <c r="S38" s="2">
        <f>R38/Notes!$C$2</f>
        <v>4.874637576743301E-9</v>
      </c>
      <c r="U38" s="1">
        <f t="shared" si="8"/>
        <v>69616736.625344023</v>
      </c>
      <c r="V38" s="11">
        <f t="shared" si="3"/>
        <v>0.99818664432905857</v>
      </c>
    </row>
    <row r="39" spans="1:22" x14ac:dyDescent="0.3">
      <c r="A39" t="s">
        <v>15</v>
      </c>
      <c r="B39">
        <v>26</v>
      </c>
      <c r="C39">
        <v>52</v>
      </c>
      <c r="D39" s="1">
        <v>14053300000</v>
      </c>
      <c r="E39" s="1">
        <v>326989</v>
      </c>
      <c r="F39" s="1">
        <v>8.2750000000000004</v>
      </c>
      <c r="G39" s="1">
        <v>163.52099999999999</v>
      </c>
      <c r="H39" s="1">
        <v>46.523800000000001</v>
      </c>
      <c r="I39" s="1">
        <f t="shared" si="4"/>
        <v>163.52099999999999</v>
      </c>
      <c r="J39" s="2">
        <f t="shared" si="5"/>
        <v>29790</v>
      </c>
      <c r="K39">
        <f>J39/LN(2)/Notes!$F$9*(1-EXP(-Notes!$F$9*LN(2)/J39))</f>
        <v>1.6580974254661353E-2</v>
      </c>
      <c r="L39">
        <f>EXP(-Notes!$F$10*LN(2)/J39)</f>
        <v>0.84575291940771535</v>
      </c>
      <c r="M39">
        <f t="shared" si="6"/>
        <v>1.4023407382504006E-2</v>
      </c>
      <c r="O39" s="1">
        <f t="shared" si="7"/>
        <v>11660.575460712447</v>
      </c>
      <c r="P39">
        <f>O39/Notes!$C$3</f>
        <v>3.5989430434297679E-15</v>
      </c>
      <c r="R39" s="2">
        <f>O39*J39/Notes!$F$9</f>
        <v>134.01564157971598</v>
      </c>
      <c r="S39" s="2">
        <f>R39/Notes!$C$2</f>
        <v>1.0721251326377278E-10</v>
      </c>
      <c r="U39" s="1">
        <f t="shared" si="8"/>
        <v>69616870.640985608</v>
      </c>
      <c r="V39" s="11">
        <f t="shared" si="3"/>
        <v>0.99818856588743732</v>
      </c>
    </row>
    <row r="40" spans="1:22" x14ac:dyDescent="0.3">
      <c r="A40" t="s">
        <v>22</v>
      </c>
      <c r="B40">
        <v>19</v>
      </c>
      <c r="C40">
        <v>43</v>
      </c>
      <c r="D40" s="1">
        <v>31563200000</v>
      </c>
      <c r="E40" s="1">
        <v>272521</v>
      </c>
      <c r="F40" s="1">
        <v>22.3</v>
      </c>
      <c r="G40" s="1">
        <v>136.28200000000001</v>
      </c>
      <c r="H40" s="1">
        <v>44.949599999999997</v>
      </c>
      <c r="I40" s="1">
        <f t="shared" si="4"/>
        <v>136.28200000000001</v>
      </c>
      <c r="J40" s="2">
        <f t="shared" si="5"/>
        <v>80280</v>
      </c>
      <c r="K40">
        <f>J40/LN(2)/Notes!$F$9*(1-EXP(-Notes!$F$9*LN(2)/J40))</f>
        <v>4.4683471396784018E-2</v>
      </c>
      <c r="L40">
        <f>EXP(-Notes!$F$10*LN(2)/J40)</f>
        <v>0.93972719265695925</v>
      </c>
      <c r="M40">
        <f t="shared" si="6"/>
        <v>4.1990273133867384E-2</v>
      </c>
      <c r="O40" s="1">
        <f t="shared" si="7"/>
        <v>3245.5611699767996</v>
      </c>
      <c r="P40">
        <f>O40/Notes!$C$3</f>
        <v>1.0017164104866665E-15</v>
      </c>
      <c r="R40" s="2">
        <f>O40*J40/Notes!$F$9</f>
        <v>100.52224179233698</v>
      </c>
      <c r="S40" s="2">
        <f>R40/Notes!$C$2</f>
        <v>8.0417793433869587E-11</v>
      </c>
      <c r="U40" s="1">
        <f t="shared" si="8"/>
        <v>69616971.163227394</v>
      </c>
      <c r="V40" s="11">
        <f t="shared" si="3"/>
        <v>0.99819000720692563</v>
      </c>
    </row>
    <row r="41" spans="1:22" x14ac:dyDescent="0.3">
      <c r="A41" t="s">
        <v>17</v>
      </c>
      <c r="B41">
        <v>23</v>
      </c>
      <c r="C41">
        <v>47</v>
      </c>
      <c r="D41" s="1">
        <v>680403000</v>
      </c>
      <c r="E41" s="1">
        <v>241114</v>
      </c>
      <c r="F41" s="1">
        <v>0.54333399999999998</v>
      </c>
      <c r="G41" s="1">
        <v>120.57599999999999</v>
      </c>
      <c r="H41" s="1">
        <v>12.082000000000001</v>
      </c>
      <c r="I41" s="1">
        <f t="shared" si="4"/>
        <v>120.57599999999999</v>
      </c>
      <c r="J41" s="9">
        <f t="shared" si="5"/>
        <v>1956.0024000000001</v>
      </c>
      <c r="K41">
        <f>J41/LN(2)/Notes!$F$9*(1-EXP(-Notes!$F$9*LN(2)/J41))</f>
        <v>1.0887017602032836E-3</v>
      </c>
      <c r="L41">
        <f>EXP(-Notes!$F$10*LN(2)/J41)</f>
        <v>7.7967836982671998E-2</v>
      </c>
      <c r="M41">
        <f t="shared" si="6"/>
        <v>8.4883721362277685E-5</v>
      </c>
      <c r="O41" s="1">
        <f t="shared" si="7"/>
        <v>1420484.3763315959</v>
      </c>
      <c r="P41">
        <f>O41/Notes!$C$3</f>
        <v>4.3842110380604813E-13</v>
      </c>
      <c r="R41" s="2">
        <f>O41*J41/Notes!$F$9</f>
        <v>1071.9409140690991</v>
      </c>
      <c r="S41" s="2">
        <f>R41/Notes!$C$2</f>
        <v>8.5755273125527932E-10</v>
      </c>
      <c r="U41" s="1">
        <f t="shared" si="8"/>
        <v>69618043.104141459</v>
      </c>
      <c r="V41" s="11">
        <f t="shared" si="3"/>
        <v>0.99820537703257095</v>
      </c>
    </row>
    <row r="42" spans="1:22" x14ac:dyDescent="0.3">
      <c r="A42" t="s">
        <v>16</v>
      </c>
      <c r="B42">
        <v>28</v>
      </c>
      <c r="C42">
        <v>63</v>
      </c>
      <c r="D42" s="1">
        <v>929591000000000</v>
      </c>
      <c r="E42" s="1">
        <v>203980</v>
      </c>
      <c r="F42" s="1">
        <v>877460</v>
      </c>
      <c r="G42" s="1">
        <v>102.006</v>
      </c>
      <c r="H42" s="1">
        <v>1.0402800000000001</v>
      </c>
      <c r="I42" s="1">
        <f t="shared" si="4"/>
        <v>102.006</v>
      </c>
      <c r="J42" s="8">
        <f t="shared" si="5"/>
        <v>3158856000</v>
      </c>
      <c r="K42">
        <f>J42/LN(2)/Notes!$F$9*(1-EXP(-Notes!$F$9*LN(2)/J42))</f>
        <v>0.9997156728701454</v>
      </c>
      <c r="L42">
        <f>EXP(-Notes!$F$10*LN(2)/J42)</f>
        <v>0.99999842010659634</v>
      </c>
      <c r="M42">
        <f t="shared" si="6"/>
        <v>0.9997140934259483</v>
      </c>
      <c r="O42" s="1">
        <f t="shared" si="7"/>
        <v>102.03517252660986</v>
      </c>
      <c r="P42">
        <f>O42/Notes!$C$3</f>
        <v>3.1492337199570946E-17</v>
      </c>
      <c r="R42" s="2">
        <f>O42*J42/Notes!$F$9</f>
        <v>124349.69789610982</v>
      </c>
      <c r="S42" s="2">
        <f>R42/Notes!$C$2</f>
        <v>9.947975831688786E-8</v>
      </c>
      <c r="U42" s="1">
        <f t="shared" si="8"/>
        <v>69742392.802037567</v>
      </c>
      <c r="V42" s="11">
        <f t="shared" si="3"/>
        <v>0.99998834207349563</v>
      </c>
    </row>
    <row r="43" spans="1:22" x14ac:dyDescent="0.3">
      <c r="A43" t="s">
        <v>24</v>
      </c>
      <c r="B43">
        <v>31</v>
      </c>
      <c r="C43">
        <v>66</v>
      </c>
      <c r="D43" s="1">
        <v>6393740000</v>
      </c>
      <c r="E43" s="1">
        <v>129721</v>
      </c>
      <c r="F43" s="1">
        <v>9.4900300000000009</v>
      </c>
      <c r="G43" s="1">
        <v>64.870800000000003</v>
      </c>
      <c r="H43" s="1">
        <v>19.580100000000002</v>
      </c>
      <c r="I43" s="1">
        <f t="shared" si="4"/>
        <v>64.870800000000003</v>
      </c>
      <c r="J43" s="2">
        <f t="shared" si="5"/>
        <v>34164.108000000007</v>
      </c>
      <c r="K43">
        <f>J43/LN(2)/Notes!$F$9*(1-EXP(-Notes!$F$9*LN(2)/J43))</f>
        <v>1.901558224845485E-2</v>
      </c>
      <c r="L43">
        <f>EXP(-Notes!$F$10*LN(2)/J43)</f>
        <v>0.86408941295231823</v>
      </c>
      <c r="M43">
        <f t="shared" si="6"/>
        <v>1.6431163302013874E-2</v>
      </c>
      <c r="O43" s="1">
        <f t="shared" si="7"/>
        <v>3948.0345248622266</v>
      </c>
      <c r="P43">
        <f>O43/Notes!$C$3</f>
        <v>1.2185291743401934E-15</v>
      </c>
      <c r="R43" s="2">
        <f>O43*J43/Notes!$F$9</f>
        <v>52.037452891636505</v>
      </c>
      <c r="S43" s="2">
        <f>R43/Notes!$C$2</f>
        <v>4.1629962313309204E-11</v>
      </c>
      <c r="U43" s="1">
        <f t="shared" si="8"/>
        <v>69742444.839490458</v>
      </c>
      <c r="V43" s="11">
        <f t="shared" si="3"/>
        <v>0.99998908820284604</v>
      </c>
    </row>
    <row r="44" spans="1:22" x14ac:dyDescent="0.3">
      <c r="A44" t="s">
        <v>25</v>
      </c>
      <c r="B44">
        <v>4</v>
      </c>
      <c r="C44">
        <v>7</v>
      </c>
      <c r="D44" s="1">
        <v>828643000000</v>
      </c>
      <c r="E44" s="1">
        <v>124912</v>
      </c>
      <c r="F44" s="1">
        <v>1277.28</v>
      </c>
      <c r="G44" s="1">
        <v>62.465899999999998</v>
      </c>
      <c r="H44" s="1">
        <v>17.772400000000001</v>
      </c>
      <c r="I44" s="1">
        <f t="shared" si="4"/>
        <v>62.465899999999998</v>
      </c>
      <c r="J44" s="2">
        <f t="shared" si="5"/>
        <v>4598208</v>
      </c>
      <c r="K44">
        <f>J44/LN(2)/Notes!$F$9*(1-EXP(-Notes!$F$9*LN(2)/J44))</f>
        <v>0.82777842727450546</v>
      </c>
      <c r="L44">
        <f>EXP(-Notes!$F$10*LN(2)/J44)</f>
        <v>0.99891523994211751</v>
      </c>
      <c r="M44">
        <f t="shared" si="6"/>
        <v>0.82688048629982125</v>
      </c>
      <c r="O44" s="1">
        <f t="shared" si="7"/>
        <v>75.544049031228781</v>
      </c>
      <c r="P44">
        <f>O44/Notes!$C$3</f>
        <v>2.3316064515811353E-17</v>
      </c>
      <c r="R44" s="2">
        <f>O44*J44/Notes!$F$9</f>
        <v>134.01514298139986</v>
      </c>
      <c r="S44" s="2">
        <f>R44/Notes!$C$2</f>
        <v>1.0721211438511989E-10</v>
      </c>
      <c r="U44" s="1">
        <f t="shared" si="8"/>
        <v>69742578.854633436</v>
      </c>
      <c r="V44" s="11">
        <f t="shared" si="3"/>
        <v>0.99999100975407562</v>
      </c>
    </row>
    <row r="45" spans="1:22" x14ac:dyDescent="0.3">
      <c r="A45" t="s">
        <v>26</v>
      </c>
      <c r="B45">
        <v>18</v>
      </c>
      <c r="C45">
        <v>37</v>
      </c>
      <c r="D45" s="1">
        <v>503044000000</v>
      </c>
      <c r="E45" s="1">
        <v>115174</v>
      </c>
      <c r="F45" s="1">
        <v>840.95799999999997</v>
      </c>
      <c r="G45" s="1">
        <v>57.596200000000003</v>
      </c>
      <c r="H45" s="1">
        <v>20.1782</v>
      </c>
      <c r="I45" s="1">
        <f t="shared" si="4"/>
        <v>57.596200000000003</v>
      </c>
      <c r="J45" s="2">
        <f t="shared" si="5"/>
        <v>3027448.8</v>
      </c>
      <c r="K45">
        <f>J45/LN(2)/Notes!$F$9*(1-EXP(-Notes!$F$9*LN(2)/J45))</f>
        <v>0.754203357387635</v>
      </c>
      <c r="L45">
        <f>EXP(-Notes!$F$10*LN(2)/J45)</f>
        <v>0.99835288759233587</v>
      </c>
      <c r="M45">
        <f t="shared" si="6"/>
        <v>0.75296109967977987</v>
      </c>
      <c r="O45" s="1">
        <f t="shared" si="7"/>
        <v>76.492929082916206</v>
      </c>
      <c r="P45">
        <f>O45/Notes!$C$3</f>
        <v>2.3608928729295124E-17</v>
      </c>
      <c r="R45" s="2">
        <f>O45*J45/Notes!$F$9</f>
        <v>89.343528688487567</v>
      </c>
      <c r="S45" s="2">
        <f>R45/Notes!$C$2</f>
        <v>7.1474822950790055E-11</v>
      </c>
      <c r="U45" s="1">
        <f t="shared" si="8"/>
        <v>69742668.198162124</v>
      </c>
      <c r="V45" s="11">
        <f t="shared" si="3"/>
        <v>0.99999229078966301</v>
      </c>
    </row>
    <row r="46" spans="1:22" x14ac:dyDescent="0.3">
      <c r="A46" t="s">
        <v>27</v>
      </c>
      <c r="B46">
        <v>20</v>
      </c>
      <c r="C46">
        <v>47</v>
      </c>
      <c r="D46" s="1">
        <v>53404100000</v>
      </c>
      <c r="E46" s="1">
        <v>94452.7</v>
      </c>
      <c r="F46" s="1">
        <v>108.864</v>
      </c>
      <c r="G46" s="1">
        <v>47.233899999999998</v>
      </c>
      <c r="H46" s="1">
        <v>27.1967</v>
      </c>
      <c r="I46" s="1">
        <f t="shared" si="4"/>
        <v>47.233899999999998</v>
      </c>
      <c r="J46" s="2">
        <f t="shared" si="5"/>
        <v>391910.40000000002</v>
      </c>
      <c r="K46">
        <f>J46/LN(2)/Notes!$F$9*(1-EXP(-Notes!$F$9*LN(2)/J46))</f>
        <v>0.21590814664937014</v>
      </c>
      <c r="L46">
        <f>EXP(-Notes!$F$10*LN(2)/J46)</f>
        <v>0.98734655125456527</v>
      </c>
      <c r="M46">
        <f t="shared" si="6"/>
        <v>0.21317616398202052</v>
      </c>
      <c r="O46" s="1">
        <f t="shared" si="7"/>
        <v>221.5721453923139</v>
      </c>
      <c r="P46">
        <f>O46/Notes!$C$3</f>
        <v>6.8386464627257376E-17</v>
      </c>
      <c r="R46" s="2">
        <f>O46*J46/Notes!$F$9</f>
        <v>33.501708383317862</v>
      </c>
      <c r="S46" s="2">
        <f>R46/Notes!$C$2</f>
        <v>2.6801366706654288E-11</v>
      </c>
      <c r="U46" s="1">
        <f t="shared" si="8"/>
        <v>69742701.699870512</v>
      </c>
      <c r="V46" s="11">
        <f t="shared" si="3"/>
        <v>0.99999277114768459</v>
      </c>
    </row>
    <row r="47" spans="1:22" x14ac:dyDescent="0.3">
      <c r="A47" t="s">
        <v>27</v>
      </c>
      <c r="B47">
        <v>20</v>
      </c>
      <c r="C47">
        <v>45</v>
      </c>
      <c r="D47" s="1">
        <v>1880650000000</v>
      </c>
      <c r="E47" s="1">
        <v>92784</v>
      </c>
      <c r="F47" s="1">
        <v>3902.63</v>
      </c>
      <c r="G47" s="1">
        <v>46.3994</v>
      </c>
      <c r="H47" s="1">
        <v>9.3925900000000002</v>
      </c>
      <c r="I47" s="1">
        <f t="shared" si="4"/>
        <v>46.3994</v>
      </c>
      <c r="J47" s="2">
        <f t="shared" si="5"/>
        <v>14049468.000000002</v>
      </c>
      <c r="K47">
        <f>J47/LN(2)/Notes!$F$9*(1-EXP(-Notes!$F$9*LN(2)/J47))</f>
        <v>0.9387008723224205</v>
      </c>
      <c r="L47">
        <f>EXP(-Notes!$F$10*LN(2)/J47)</f>
        <v>0.9996448425369171</v>
      </c>
      <c r="M47">
        <f t="shared" si="6"/>
        <v>0.93836748570201278</v>
      </c>
      <c r="O47" s="1">
        <f t="shared" si="7"/>
        <v>49.446939186397337</v>
      </c>
      <c r="P47">
        <f>O47/Notes!$C$3</f>
        <v>1.5261400983455968E-17</v>
      </c>
      <c r="R47" s="2">
        <f>O47*J47/Notes!$F$9</f>
        <v>268.01820594029147</v>
      </c>
      <c r="S47" s="2">
        <f>R47/Notes!$C$2</f>
        <v>2.1441456475223317E-10</v>
      </c>
      <c r="U47" s="1">
        <f t="shared" si="8"/>
        <v>69742969.718076453</v>
      </c>
      <c r="V47" s="11">
        <f t="shared" si="3"/>
        <v>0.99999661407693663</v>
      </c>
    </row>
    <row r="48" spans="1:22" x14ac:dyDescent="0.3">
      <c r="A48" t="s">
        <v>18</v>
      </c>
      <c r="B48">
        <v>21</v>
      </c>
      <c r="C48">
        <v>49</v>
      </c>
      <c r="D48" s="1">
        <v>298118000</v>
      </c>
      <c r="E48" s="1">
        <v>60209.8</v>
      </c>
      <c r="F48" s="1">
        <v>0.95333199999999996</v>
      </c>
      <c r="G48" s="1">
        <v>30.1097</v>
      </c>
      <c r="H48" s="1">
        <v>10.5486</v>
      </c>
      <c r="I48" s="1">
        <f t="shared" si="4"/>
        <v>30.1097</v>
      </c>
      <c r="J48" s="9">
        <f t="shared" si="5"/>
        <v>3431.9951999999998</v>
      </c>
      <c r="K48">
        <f>J48/LN(2)/Notes!$F$9*(1-EXP(-Notes!$F$9*LN(2)/J48))</f>
        <v>1.9102324287788293E-3</v>
      </c>
      <c r="L48">
        <f>EXP(-Notes!$F$10*LN(2)/J48)</f>
        <v>0.23359721316639875</v>
      </c>
      <c r="M48">
        <f t="shared" si="6"/>
        <v>4.4622497186281581E-4</v>
      </c>
      <c r="O48" s="1">
        <f t="shared" si="7"/>
        <v>67476.501537562333</v>
      </c>
      <c r="P48">
        <f>O48/Notes!$C$3</f>
        <v>2.0826080721469856E-14</v>
      </c>
      <c r="R48" s="2">
        <f>O48*J48/Notes!$F$9</f>
        <v>89.343761338621349</v>
      </c>
      <c r="S48" s="2">
        <f>R48/Notes!$C$2</f>
        <v>7.1475009070897084E-11</v>
      </c>
      <c r="U48" s="1">
        <f t="shared" si="8"/>
        <v>69743059.061837792</v>
      </c>
      <c r="V48" s="11">
        <f t="shared" si="3"/>
        <v>0.99999789511585979</v>
      </c>
    </row>
    <row r="49" spans="1:22" x14ac:dyDescent="0.3">
      <c r="A49" t="s">
        <v>28</v>
      </c>
      <c r="B49">
        <v>15</v>
      </c>
      <c r="C49">
        <v>33</v>
      </c>
      <c r="D49" s="1">
        <v>113686000000</v>
      </c>
      <c r="E49" s="1">
        <v>35992.5</v>
      </c>
      <c r="F49" s="1">
        <v>608.16</v>
      </c>
      <c r="G49" s="1">
        <v>17.999099999999999</v>
      </c>
      <c r="H49" s="1">
        <v>12.7094</v>
      </c>
      <c r="I49" s="1">
        <f t="shared" si="4"/>
        <v>17.999099999999999</v>
      </c>
      <c r="J49" s="2">
        <f t="shared" si="5"/>
        <v>2189376</v>
      </c>
      <c r="K49">
        <f>J49/LN(2)/Notes!$F$9*(1-EXP(-Notes!$F$9*LN(2)/J49))</f>
        <v>0.68221861474215417</v>
      </c>
      <c r="L49">
        <f>EXP(-Notes!$F$10*LN(2)/J49)</f>
        <v>0.99772310651928253</v>
      </c>
      <c r="M49">
        <f t="shared" si="6"/>
        <v>0.68066527562582368</v>
      </c>
      <c r="O49" s="1">
        <f t="shared" si="7"/>
        <v>26.443393903781995</v>
      </c>
      <c r="P49">
        <f>O49/Notes!$C$3</f>
        <v>8.1615413283277769E-18</v>
      </c>
      <c r="R49" s="2">
        <f>O49*J49/Notes!$F$9</f>
        <v>22.335853384061192</v>
      </c>
      <c r="S49" s="2">
        <f>R49/Notes!$C$2</f>
        <v>1.7868682707248953E-11</v>
      </c>
      <c r="U49" s="1">
        <f t="shared" si="8"/>
        <v>69743081.397691175</v>
      </c>
      <c r="V49" s="11">
        <f t="shared" si="3"/>
        <v>0.99999821537434386</v>
      </c>
    </row>
    <row r="50" spans="1:22" x14ac:dyDescent="0.3">
      <c r="A50" t="s">
        <v>26</v>
      </c>
      <c r="B50">
        <v>18</v>
      </c>
      <c r="C50">
        <v>41</v>
      </c>
      <c r="D50" s="1">
        <v>286253000</v>
      </c>
      <c r="E50" s="1">
        <v>30169.9</v>
      </c>
      <c r="F50" s="1">
        <v>1.82683</v>
      </c>
      <c r="G50" s="1">
        <v>15.087400000000001</v>
      </c>
      <c r="H50" s="1">
        <v>10.6533</v>
      </c>
      <c r="I50" s="1">
        <f t="shared" si="4"/>
        <v>15.087400000000001</v>
      </c>
      <c r="J50" s="9">
        <f t="shared" si="5"/>
        <v>6576.5879999999997</v>
      </c>
      <c r="K50">
        <f>J50/LN(2)/Notes!$F$9*(1-EXP(-Notes!$F$9*LN(2)/J50))</f>
        <v>3.6604980299266461E-3</v>
      </c>
      <c r="L50">
        <f>EXP(-Notes!$F$10*LN(2)/J50)</f>
        <v>0.46820342107091073</v>
      </c>
      <c r="M50">
        <f t="shared" si="6"/>
        <v>1.7138577004349846E-3</v>
      </c>
      <c r="O50" s="1">
        <f t="shared" si="7"/>
        <v>8803.1812653820398</v>
      </c>
      <c r="P50">
        <f>O50/Notes!$C$3</f>
        <v>2.7170312547475433E-15</v>
      </c>
      <c r="R50" s="2">
        <f>O50*J50/Notes!$F$9</f>
        <v>22.335993931997045</v>
      </c>
      <c r="S50" s="2">
        <f>R50/Notes!$C$2</f>
        <v>1.7868795145597634E-11</v>
      </c>
      <c r="U50" s="1">
        <f t="shared" si="8"/>
        <v>69743103.733685106</v>
      </c>
      <c r="V50" s="11">
        <f t="shared" si="3"/>
        <v>0.99999853563484309</v>
      </c>
    </row>
    <row r="51" spans="1:22" x14ac:dyDescent="0.3">
      <c r="A51" t="s">
        <v>28</v>
      </c>
      <c r="B51">
        <v>15</v>
      </c>
      <c r="C51">
        <v>32</v>
      </c>
      <c r="D51" s="1">
        <v>43762600000</v>
      </c>
      <c r="E51" s="1">
        <v>24616.9</v>
      </c>
      <c r="F51" s="1">
        <v>342.28899999999999</v>
      </c>
      <c r="G51" s="1">
        <v>12.3104</v>
      </c>
      <c r="H51" s="1">
        <v>12.3104</v>
      </c>
      <c r="I51" s="1">
        <f t="shared" si="4"/>
        <v>12.3104</v>
      </c>
      <c r="J51" s="2">
        <f t="shared" si="5"/>
        <v>1232240.3999999999</v>
      </c>
      <c r="K51">
        <f>J51/LN(2)/Notes!$F$9*(1-EXP(-Notes!$F$9*LN(2)/J51))</f>
        <v>0.52626296657849758</v>
      </c>
      <c r="L51">
        <f>EXP(-Notes!$F$10*LN(2)/J51)</f>
        <v>0.99595812061533828</v>
      </c>
      <c r="M51">
        <f t="shared" si="6"/>
        <v>0.524135875142973</v>
      </c>
      <c r="O51" s="1">
        <f t="shared" si="7"/>
        <v>23.487039494562335</v>
      </c>
      <c r="P51">
        <f>O51/Notes!$C$3</f>
        <v>7.2490862637538072E-18</v>
      </c>
      <c r="R51" s="2">
        <f>O51*J51/Notes!$F$9</f>
        <v>11.165771196603119</v>
      </c>
      <c r="S51" s="2">
        <f>R51/Notes!$C$2</f>
        <v>8.9326169572824951E-12</v>
      </c>
      <c r="U51" s="1">
        <f t="shared" si="8"/>
        <v>69743114.899456307</v>
      </c>
      <c r="V51" s="11">
        <f t="shared" si="3"/>
        <v>0.99999869573317901</v>
      </c>
    </row>
    <row r="52" spans="1:22" x14ac:dyDescent="0.3">
      <c r="A52" t="s">
        <v>24</v>
      </c>
      <c r="B52">
        <v>31</v>
      </c>
      <c r="C52">
        <v>67</v>
      </c>
      <c r="D52" s="1">
        <v>8163140000</v>
      </c>
      <c r="E52" s="1">
        <v>20081.3</v>
      </c>
      <c r="F52" s="1">
        <v>78.268699999999995</v>
      </c>
      <c r="G52" s="1">
        <v>10.042199999999999</v>
      </c>
      <c r="H52" s="1">
        <v>9.9686800000000009</v>
      </c>
      <c r="I52" s="1">
        <f t="shared" si="4"/>
        <v>10.042199999999999</v>
      </c>
      <c r="J52" s="2">
        <f t="shared" si="5"/>
        <v>281767.31999999995</v>
      </c>
      <c r="K52">
        <f>J52/LN(2)/Notes!$F$9*(1-EXP(-Notes!$F$9*LN(2)/J52))</f>
        <v>0.15656354061365757</v>
      </c>
      <c r="L52">
        <f>EXP(-Notes!$F$10*LN(2)/J52)</f>
        <v>0.98244394618225062</v>
      </c>
      <c r="M52">
        <f t="shared" si="6"/>
        <v>0.15381490266874681</v>
      </c>
      <c r="O52" s="1">
        <f t="shared" si="7"/>
        <v>65.287562035693725</v>
      </c>
      <c r="P52">
        <f>O52/Notes!$C$3</f>
        <v>2.0150482109782013E-17</v>
      </c>
      <c r="R52" s="2">
        <f>O52*J52/Notes!$F$9</f>
        <v>7.0971841759765288</v>
      </c>
      <c r="S52" s="2">
        <f>R52/Notes!$C$2</f>
        <v>5.6777473407812233E-12</v>
      </c>
      <c r="U52" s="1">
        <f t="shared" si="8"/>
        <v>69743121.996640489</v>
      </c>
      <c r="V52" s="11">
        <f t="shared" si="3"/>
        <v>0.99999879749483589</v>
      </c>
    </row>
    <row r="53" spans="1:22" x14ac:dyDescent="0.3">
      <c r="A53" t="s">
        <v>29</v>
      </c>
      <c r="B53">
        <v>14</v>
      </c>
      <c r="C53">
        <v>31</v>
      </c>
      <c r="D53" s="1">
        <v>258482000</v>
      </c>
      <c r="E53" s="1">
        <v>18983.5</v>
      </c>
      <c r="F53" s="1">
        <v>2.6216599999999999</v>
      </c>
      <c r="G53" s="1">
        <v>9.4932599999999994</v>
      </c>
      <c r="H53" s="1">
        <v>9.4932599999999994</v>
      </c>
      <c r="I53" s="1">
        <f t="shared" si="4"/>
        <v>9.4932599999999994</v>
      </c>
      <c r="J53" s="2">
        <f t="shared" si="5"/>
        <v>9437.9760000000006</v>
      </c>
      <c r="K53">
        <f>J53/LN(2)/Notes!$F$9*(1-EXP(-Notes!$F$9*LN(2)/J53))</f>
        <v>5.2531331679124445E-3</v>
      </c>
      <c r="L53">
        <f>EXP(-Notes!$F$10*LN(2)/J53)</f>
        <v>0.58932058676900667</v>
      </c>
      <c r="M53">
        <f t="shared" si="6"/>
        <v>3.0957795208898927E-3</v>
      </c>
      <c r="O53" s="1">
        <f t="shared" si="7"/>
        <v>3066.5168291025871</v>
      </c>
      <c r="P53">
        <f>O53/Notes!$C$3</f>
        <v>9.4645581145141568E-16</v>
      </c>
      <c r="R53" s="2">
        <f>O53*J53/Notes!$F$9</f>
        <v>11.165784041923734</v>
      </c>
      <c r="S53" s="2">
        <f>R53/Notes!$C$2</f>
        <v>8.9326272335389876E-12</v>
      </c>
      <c r="U53" s="1">
        <f t="shared" si="8"/>
        <v>69743133.162424535</v>
      </c>
      <c r="V53" s="11">
        <f t="shared" si="3"/>
        <v>0.999998957593356</v>
      </c>
    </row>
    <row r="54" spans="1:22" x14ac:dyDescent="0.3">
      <c r="A54" t="s">
        <v>30</v>
      </c>
      <c r="B54">
        <v>17</v>
      </c>
      <c r="C54">
        <v>38</v>
      </c>
      <c r="D54" s="1">
        <v>55651600</v>
      </c>
      <c r="E54" s="1">
        <v>17264</v>
      </c>
      <c r="F54" s="1">
        <v>0.620668</v>
      </c>
      <c r="G54" s="1">
        <v>8.6333699999999993</v>
      </c>
      <c r="H54" s="1">
        <v>3.8398099999999999</v>
      </c>
      <c r="I54" s="1">
        <f t="shared" si="4"/>
        <v>8.6333699999999993</v>
      </c>
      <c r="J54" s="9">
        <f t="shared" si="5"/>
        <v>2234.4047999999998</v>
      </c>
      <c r="K54">
        <f>J54/LN(2)/Notes!$F$9*(1-EXP(-Notes!$F$9*LN(2)/J54))</f>
        <v>1.2436592300534321E-3</v>
      </c>
      <c r="L54">
        <f>EXP(-Notes!$F$10*LN(2)/J54)</f>
        <v>0.10714714796618552</v>
      </c>
      <c r="M54">
        <f t="shared" si="6"/>
        <v>1.3325453954204746E-4</v>
      </c>
      <c r="O54" s="1">
        <f t="shared" si="7"/>
        <v>64788.562023253289</v>
      </c>
      <c r="P54">
        <f>O54/Notes!$C$3</f>
        <v>1.9996469760263361E-14</v>
      </c>
      <c r="R54" s="2">
        <f>O54*J54/Notes!$F$9</f>
        <v>55.850260019234128</v>
      </c>
      <c r="S54" s="2">
        <f>R54/Notes!$C$2</f>
        <v>4.4680208015387303E-11</v>
      </c>
      <c r="U54" s="1">
        <f t="shared" si="8"/>
        <v>69743189.012684554</v>
      </c>
      <c r="V54" s="11">
        <f t="shared" si="3"/>
        <v>0.99999975839193311</v>
      </c>
    </row>
    <row r="55" spans="1:22" x14ac:dyDescent="0.3">
      <c r="A55" t="s">
        <v>24</v>
      </c>
      <c r="B55">
        <v>31</v>
      </c>
      <c r="C55">
        <v>68</v>
      </c>
      <c r="D55" s="1">
        <v>83136300</v>
      </c>
      <c r="E55" s="1">
        <v>14205.4</v>
      </c>
      <c r="F55" s="1">
        <v>1.12683</v>
      </c>
      <c r="G55" s="1">
        <v>7.1038300000000003</v>
      </c>
      <c r="H55" s="1">
        <v>2.6979600000000001</v>
      </c>
      <c r="I55" s="1">
        <f t="shared" si="4"/>
        <v>7.1038300000000003</v>
      </c>
      <c r="J55" s="9">
        <f t="shared" si="5"/>
        <v>4056.5880000000006</v>
      </c>
      <c r="K55">
        <f>J55/LN(2)/Notes!$F$9*(1-EXP(-Notes!$F$9*LN(2)/J55))</f>
        <v>2.2578778512845985E-3</v>
      </c>
      <c r="L55">
        <f>EXP(-Notes!$F$10*LN(2)/J55)</f>
        <v>0.29221646563313819</v>
      </c>
      <c r="M55">
        <f t="shared" si="6"/>
        <v>6.5978908553372977E-4</v>
      </c>
      <c r="O55" s="1">
        <f t="shared" si="7"/>
        <v>10766.819512107309</v>
      </c>
      <c r="P55">
        <f>O55/Notes!$C$3</f>
        <v>3.3230924420084289E-15</v>
      </c>
      <c r="R55" s="2">
        <f>O55*J55/Notes!$F$9</f>
        <v>16.850521153927613</v>
      </c>
      <c r="S55" s="2">
        <f>R55/Notes!$C$2</f>
        <v>1.348041692314209E-11</v>
      </c>
      <c r="U55" s="1">
        <f t="shared" si="8"/>
        <v>69743205.863205701</v>
      </c>
      <c r="V55" s="11">
        <f t="shared" si="3"/>
        <v>1</v>
      </c>
    </row>
    <row r="56" spans="1:22" x14ac:dyDescent="0.3">
      <c r="A56" t="s">
        <v>30</v>
      </c>
      <c r="B56">
        <v>17</v>
      </c>
      <c r="C56">
        <v>39</v>
      </c>
      <c r="D56" s="1">
        <v>34731200</v>
      </c>
      <c r="E56" s="1">
        <v>7216.38</v>
      </c>
      <c r="F56" s="1">
        <v>0.92666599999999999</v>
      </c>
      <c r="G56" s="1">
        <v>3.6087600000000002</v>
      </c>
      <c r="H56" s="1">
        <v>3.6087600000000002</v>
      </c>
      <c r="I56" s="1">
        <f t="shared" si="4"/>
        <v>3.6087600000000002</v>
      </c>
      <c r="J56" s="9">
        <f t="shared" si="5"/>
        <v>3335.9975999999997</v>
      </c>
      <c r="K56">
        <f>J56/LN(2)/Notes!$F$9*(1-EXP(-Notes!$F$9*LN(2)/J56))</f>
        <v>1.8568006149450168E-3</v>
      </c>
      <c r="L56">
        <f>EXP(-Notes!$F$10*LN(2)/J56)</f>
        <v>0.22402397863406848</v>
      </c>
      <c r="M56">
        <f t="shared" si="6"/>
        <v>4.1596786129016766E-4</v>
      </c>
      <c r="O56" s="1">
        <f t="shared" si="7"/>
        <v>8675.5740907652216</v>
      </c>
      <c r="P56">
        <f>O56/Notes!$C$3</f>
        <v>2.6776463243102535E-15</v>
      </c>
      <c r="R56" s="2">
        <f>O56*J56/Notes!$F$9</f>
        <v>11.165777139434784</v>
      </c>
      <c r="S56" s="2">
        <f>R56/Notes!$C$2</f>
        <v>8.9326217115478272E-12</v>
      </c>
      <c r="U56" s="1">
        <f t="shared" si="8"/>
        <v>69743217.028982848</v>
      </c>
      <c r="V56" s="11">
        <f t="shared" si="3"/>
        <v>1.0000001600984212</v>
      </c>
    </row>
    <row r="57" spans="1:22" x14ac:dyDescent="0.3">
      <c r="A57" t="s">
        <v>31</v>
      </c>
      <c r="B57">
        <v>16</v>
      </c>
      <c r="C57">
        <v>35</v>
      </c>
      <c r="D57" s="1">
        <v>74266800000</v>
      </c>
      <c r="E57" s="1">
        <v>6808.46</v>
      </c>
      <c r="F57" s="1">
        <v>2100.2399999999998</v>
      </c>
      <c r="G57" s="1">
        <v>3.4047700000000001</v>
      </c>
      <c r="H57" s="1">
        <v>3.4047700000000001</v>
      </c>
      <c r="I57" s="1">
        <f t="shared" si="4"/>
        <v>3.4047700000000001</v>
      </c>
      <c r="J57" s="2">
        <f t="shared" si="5"/>
        <v>7560864</v>
      </c>
      <c r="K57">
        <f>J57/LN(2)/Notes!$F$9*(1-EXP(-Notes!$F$9*LN(2)/J57))</f>
        <v>0.89006564809880206</v>
      </c>
      <c r="L57">
        <f>EXP(-Notes!$F$10*LN(2)/J57)</f>
        <v>0.99934015305881363</v>
      </c>
      <c r="M57">
        <f t="shared" si="6"/>
        <v>0.88947834100344902</v>
      </c>
      <c r="O57" s="1">
        <f t="shared" si="7"/>
        <v>3.8278278886015031</v>
      </c>
      <c r="P57">
        <f>O57/Notes!$C$3</f>
        <v>1.1814283606794763E-18</v>
      </c>
      <c r="R57" s="2">
        <f>O57*J57/Notes!$F$9</f>
        <v>11.165773951050584</v>
      </c>
      <c r="S57" s="2">
        <f>R57/Notes!$C$2</f>
        <v>8.9326191608404668E-12</v>
      </c>
      <c r="U57" s="1">
        <f t="shared" si="8"/>
        <v>69743228.194756806</v>
      </c>
      <c r="V57" s="11">
        <f t="shared" si="3"/>
        <v>1.0000003201967966</v>
      </c>
    </row>
    <row r="58" spans="1:22" x14ac:dyDescent="0.3">
      <c r="A58" t="s">
        <v>22</v>
      </c>
      <c r="B58">
        <v>19</v>
      </c>
      <c r="C58">
        <v>44</v>
      </c>
      <c r="D58" s="1">
        <v>2878120</v>
      </c>
      <c r="E58" s="1">
        <v>1502.46</v>
      </c>
      <c r="F58" s="1">
        <v>0.36883199999999999</v>
      </c>
      <c r="G58" s="1">
        <v>0.75134999999999996</v>
      </c>
      <c r="H58" s="1">
        <v>0.53053600000000001</v>
      </c>
      <c r="I58" s="1">
        <f t="shared" si="4"/>
        <v>0.75134999999999996</v>
      </c>
      <c r="J58" s="9">
        <f t="shared" si="5"/>
        <v>1327.7952</v>
      </c>
      <c r="K58">
        <f>J58/LN(2)/Notes!$F$9*(1-EXP(-Notes!$F$9*LN(2)/J58))</f>
        <v>7.390445796127197E-4</v>
      </c>
      <c r="L58">
        <f>EXP(-Notes!$F$10*LN(2)/J58)</f>
        <v>2.331620834619872E-2</v>
      </c>
      <c r="M58">
        <f t="shared" si="6"/>
        <v>1.7231717395379021E-5</v>
      </c>
      <c r="O58" s="1">
        <f t="shared" si="7"/>
        <v>43602.734583001416</v>
      </c>
      <c r="P58">
        <f>O58/Notes!$C$3</f>
        <v>1.3457634130555992E-14</v>
      </c>
      <c r="R58" s="2">
        <f>O58*J58/Notes!$F$9</f>
        <v>22.336227502385526</v>
      </c>
      <c r="S58" s="2">
        <f>R58/Notes!$C$2</f>
        <v>1.7868982001908421E-11</v>
      </c>
      <c r="U58" s="1">
        <f t="shared" si="8"/>
        <v>69743250.530984312</v>
      </c>
      <c r="V58" s="11">
        <f t="shared" si="3"/>
        <v>1.000000640460645</v>
      </c>
    </row>
    <row r="59" spans="1:22" x14ac:dyDescent="0.3">
      <c r="A59" t="s">
        <v>21</v>
      </c>
      <c r="B59">
        <v>22</v>
      </c>
      <c r="C59">
        <v>44</v>
      </c>
      <c r="D59" s="1">
        <v>1335540000000</v>
      </c>
      <c r="E59" s="1">
        <v>488.91800000000001</v>
      </c>
      <c r="F59" s="1">
        <v>525949</v>
      </c>
      <c r="G59" s="1">
        <v>0.24449799999999999</v>
      </c>
      <c r="H59" s="1">
        <v>5.9938699999999998E-2</v>
      </c>
      <c r="I59" s="1">
        <f t="shared" si="4"/>
        <v>0.24449799999999999</v>
      </c>
      <c r="J59" s="8">
        <f t="shared" si="5"/>
        <v>1893416400</v>
      </c>
      <c r="K59">
        <f>J59/LN(2)/Notes!$F$9*(1-EXP(-Notes!$F$9*LN(2)/J59))</f>
        <v>0.9995257067177028</v>
      </c>
      <c r="L59">
        <f>EXP(-Notes!$F$10*LN(2)/J59)</f>
        <v>0.99999736420730123</v>
      </c>
      <c r="M59">
        <f t="shared" si="6"/>
        <v>0.9995230721751428</v>
      </c>
      <c r="O59" s="1">
        <f t="shared" si="7"/>
        <v>0.24461466353941003</v>
      </c>
      <c r="P59">
        <f>O59/Notes!$C$3</f>
        <v>7.5498352944262352E-20</v>
      </c>
      <c r="R59" s="2">
        <f>O59*J59/Notes!$F$9</f>
        <v>178.68727454706828</v>
      </c>
      <c r="S59" s="2">
        <f>R59/Notes!$C$2</f>
        <v>1.4294981963765463E-10</v>
      </c>
      <c r="U59" s="1">
        <f t="shared" si="8"/>
        <v>69743429.218258858</v>
      </c>
      <c r="V59" s="11">
        <f t="shared" si="3"/>
        <v>1.0000032025349337</v>
      </c>
    </row>
    <row r="60" spans="1:22" x14ac:dyDescent="0.3">
      <c r="A60" t="s">
        <v>15</v>
      </c>
      <c r="B60">
        <v>26</v>
      </c>
      <c r="C60">
        <v>53</v>
      </c>
      <c r="D60" s="1">
        <v>235106</v>
      </c>
      <c r="E60" s="1">
        <v>319.161</v>
      </c>
      <c r="F60" s="1">
        <v>0.14183299999999999</v>
      </c>
      <c r="G60" s="1">
        <v>0.159606</v>
      </c>
      <c r="H60" s="1">
        <v>1.1684999999999999E-2</v>
      </c>
      <c r="I60" s="1">
        <f t="shared" si="4"/>
        <v>0.159606</v>
      </c>
      <c r="J60" s="9">
        <f t="shared" si="5"/>
        <v>510.59879999999993</v>
      </c>
      <c r="K60">
        <f>J60/LN(2)/Notes!$F$9*(1-EXP(-Notes!$F$9*LN(2)/J60))</f>
        <v>2.8419689685333933E-4</v>
      </c>
      <c r="L60">
        <f>EXP(-Notes!$F$10*LN(2)/J60)</f>
        <v>5.6904776493593426E-5</v>
      </c>
      <c r="M60">
        <f t="shared" si="6"/>
        <v>1.6172160895612099E-8</v>
      </c>
      <c r="O60" s="1">
        <f t="shared" si="7"/>
        <v>9869182.0487208348</v>
      </c>
      <c r="P60">
        <f>O60/Notes!$C$3</f>
        <v>3.0460438421977885E-12</v>
      </c>
      <c r="R60" s="2">
        <f>O60*J60/Notes!$F$9</f>
        <v>1944.1329132169751</v>
      </c>
      <c r="S60" s="2">
        <f>R60/Notes!$C$2</f>
        <v>1.5553063305735801E-9</v>
      </c>
      <c r="U60" s="1">
        <f t="shared" si="8"/>
        <v>69745373.351172075</v>
      </c>
      <c r="V60" s="11">
        <f t="shared" si="3"/>
        <v>1.0000310781235182</v>
      </c>
    </row>
    <row r="61" spans="1:22" x14ac:dyDescent="0.3">
      <c r="A61" t="s">
        <v>16</v>
      </c>
      <c r="B61">
        <v>28</v>
      </c>
      <c r="C61">
        <v>59</v>
      </c>
      <c r="D61" s="1">
        <v>1070710000000000</v>
      </c>
      <c r="E61" s="1">
        <v>309.44900000000001</v>
      </c>
      <c r="F61" s="1">
        <v>666202000</v>
      </c>
      <c r="G61" s="1">
        <v>0.154749</v>
      </c>
      <c r="H61" s="1">
        <v>1.3680999999999999E-3</v>
      </c>
      <c r="I61" s="1">
        <f t="shared" si="4"/>
        <v>0.154749</v>
      </c>
      <c r="J61" s="8">
        <f t="shared" si="5"/>
        <v>2398327200000</v>
      </c>
      <c r="K61">
        <f>J61/LN(2)/Notes!$F$9*(1-EXP(-Notes!$F$9*LN(2)/J61))</f>
        <v>0.99999962545567966</v>
      </c>
      <c r="L61">
        <f>EXP(-Notes!$F$10*LN(2)/J61)</f>
        <v>0.9999999979191081</v>
      </c>
      <c r="M61">
        <f t="shared" si="6"/>
        <v>0.99999962337478854</v>
      </c>
      <c r="O61" s="1">
        <f t="shared" si="7"/>
        <v>0.1547490582823968</v>
      </c>
      <c r="P61">
        <f>O61/Notes!$C$3</f>
        <v>4.776205502543111E-20</v>
      </c>
      <c r="R61" s="2">
        <f>O61*J61/Notes!$F$9</f>
        <v>143186.29461923515</v>
      </c>
      <c r="S61" s="2">
        <f>R61/Notes!$C$2</f>
        <v>1.1454903569538812E-7</v>
      </c>
      <c r="U61" s="1">
        <f t="shared" si="8"/>
        <v>69888559.645791307</v>
      </c>
      <c r="V61" s="11">
        <f t="shared" si="3"/>
        <v>1.0020841282069928</v>
      </c>
    </row>
    <row r="62" spans="1:22" x14ac:dyDescent="0.3">
      <c r="A62" t="s">
        <v>22</v>
      </c>
      <c r="B62">
        <v>19</v>
      </c>
      <c r="C62">
        <v>45</v>
      </c>
      <c r="D62" s="1">
        <v>393846</v>
      </c>
      <c r="E62" s="1">
        <v>262.99900000000002</v>
      </c>
      <c r="F62" s="1">
        <v>0.28833399999999998</v>
      </c>
      <c r="G62" s="1">
        <v>0.13152</v>
      </c>
      <c r="H62" s="1">
        <v>0.13152</v>
      </c>
      <c r="I62" s="1">
        <f t="shared" si="4"/>
        <v>0.13152</v>
      </c>
      <c r="J62" s="9">
        <f t="shared" si="5"/>
        <v>1038.0023999999999</v>
      </c>
      <c r="K62">
        <f>J62/LN(2)/Notes!$F$9*(1-EXP(-Notes!$F$9*LN(2)/J62))</f>
        <v>5.7774726655510881E-4</v>
      </c>
      <c r="L62">
        <f>EXP(-Notes!$F$10*LN(2)/J62)</f>
        <v>8.1646109257524444E-3</v>
      </c>
      <c r="M62">
        <f t="shared" si="6"/>
        <v>4.7170816448394512E-6</v>
      </c>
      <c r="O62" s="1">
        <f t="shared" si="7"/>
        <v>27881.6458782062</v>
      </c>
      <c r="P62">
        <f>O62/Notes!$C$3</f>
        <v>8.6054462587056166E-15</v>
      </c>
      <c r="R62" s="2">
        <f>O62*J62/Notes!$F$9</f>
        <v>11.165592337009313</v>
      </c>
      <c r="S62" s="2">
        <f>R62/Notes!$C$2</f>
        <v>8.9324738696074505E-12</v>
      </c>
      <c r="U62" s="1">
        <f t="shared" si="8"/>
        <v>69888570.81138365</v>
      </c>
      <c r="V62" s="11">
        <f t="shared" si="3"/>
        <v>1.0020842883027641</v>
      </c>
    </row>
    <row r="63" spans="1:22" x14ac:dyDescent="0.3">
      <c r="A63" t="s">
        <v>26</v>
      </c>
      <c r="B63">
        <v>18</v>
      </c>
      <c r="C63">
        <v>39</v>
      </c>
      <c r="D63" s="1">
        <v>1169060000000</v>
      </c>
      <c r="E63" s="1">
        <v>95.458600000000004</v>
      </c>
      <c r="F63" s="1">
        <v>2358000</v>
      </c>
      <c r="G63" s="1">
        <v>4.7736899999999999E-2</v>
      </c>
      <c r="H63" s="1">
        <v>1.3030399999999999E-2</v>
      </c>
      <c r="I63" s="1">
        <f t="shared" si="4"/>
        <v>4.7736899999999999E-2</v>
      </c>
      <c r="J63" s="8">
        <f t="shared" si="5"/>
        <v>8488800000</v>
      </c>
      <c r="K63">
        <f>J63/LN(2)/Notes!$F$9*(1-EXP(-Notes!$F$9*LN(2)/J63))</f>
        <v>0.99989418346824699</v>
      </c>
      <c r="L63">
        <f>EXP(-Notes!$F$10*LN(2)/J63)</f>
        <v>0.99999941208907817</v>
      </c>
      <c r="M63">
        <f t="shared" si="6"/>
        <v>0.99989359561953584</v>
      </c>
      <c r="O63" s="1">
        <f t="shared" si="7"/>
        <v>4.7741979955799325E-2</v>
      </c>
      <c r="P63">
        <f>O63/Notes!$C$3</f>
        <v>1.4735178998703496E-20</v>
      </c>
      <c r="R63" s="2">
        <f>O63*J63/Notes!$F$9</f>
        <v>156.35498435524278</v>
      </c>
      <c r="S63" s="2">
        <f>R63/Notes!$C$2</f>
        <v>1.2508398748419423E-10</v>
      </c>
      <c r="U63" s="1">
        <f t="shared" si="8"/>
        <v>69888727.166368008</v>
      </c>
      <c r="V63" s="11">
        <f t="shared" si="3"/>
        <v>1.0020865301696589</v>
      </c>
    </row>
    <row r="64" spans="1:22" x14ac:dyDescent="0.3">
      <c r="A64" t="s">
        <v>14</v>
      </c>
      <c r="B64">
        <v>25</v>
      </c>
      <c r="C64">
        <v>53</v>
      </c>
      <c r="D64" s="1">
        <v>231715000000000</v>
      </c>
      <c r="E64" s="1">
        <v>1.36086</v>
      </c>
      <c r="F64" s="1">
        <v>32784100000</v>
      </c>
      <c r="G64" s="1">
        <v>6.8053799999999995E-4</v>
      </c>
      <c r="H64" s="1">
        <v>1.2548799999999999E-5</v>
      </c>
      <c r="I64" s="1">
        <f t="shared" si="4"/>
        <v>6.8053799999999995E-4</v>
      </c>
      <c r="J64" s="8">
        <f t="shared" si="5"/>
        <v>118022760000000</v>
      </c>
      <c r="K64">
        <f>J64/LN(2)/Notes!$F$9*(1-EXP(-Notes!$F$9*LN(2)/J64))</f>
        <v>0.99999999114182303</v>
      </c>
      <c r="L64">
        <f>EXP(-Notes!$F$10*LN(2)/J64)</f>
        <v>0.99999999995771438</v>
      </c>
      <c r="M64">
        <f t="shared" si="6"/>
        <v>0.99999999109953741</v>
      </c>
      <c r="O64" s="1">
        <f t="shared" si="7"/>
        <v>6.8053800605710302E-4</v>
      </c>
      <c r="P64">
        <f>O64/Notes!$C$3</f>
        <v>2.1004259446206883E-22</v>
      </c>
      <c r="R64" s="2">
        <f>O64*J64/Notes!$F$9</f>
        <v>30987.258394967597</v>
      </c>
      <c r="S64" s="2">
        <f>R64/Notes!$C$2</f>
        <v>2.4789806715974077E-8</v>
      </c>
      <c r="U64" s="1">
        <f t="shared" si="8"/>
        <v>69919714.424762979</v>
      </c>
      <c r="V64" s="11">
        <f t="shared" si="3"/>
        <v>1.0025308352171749</v>
      </c>
    </row>
    <row r="67" spans="9:11" x14ac:dyDescent="0.3">
      <c r="I67" t="s">
        <v>62</v>
      </c>
      <c r="J67" s="5">
        <f>60*60*24*365.34*20</f>
        <v>631307519.99999988</v>
      </c>
      <c r="K67" t="s">
        <v>63</v>
      </c>
    </row>
    <row r="68" spans="9:11" x14ac:dyDescent="0.3">
      <c r="I68" t="s">
        <v>64</v>
      </c>
      <c r="J68" s="6">
        <f>60*60*2</f>
        <v>7200</v>
      </c>
      <c r="K68" t="s">
        <v>63</v>
      </c>
    </row>
    <row r="69" spans="9:11" x14ac:dyDescent="0.3">
      <c r="I69" t="s">
        <v>65</v>
      </c>
      <c r="J69" s="7">
        <f>5*24*60*60</f>
        <v>432000</v>
      </c>
      <c r="K69" t="s">
        <v>63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53BDA-676C-4AEE-8A9B-8C355D8854AD}">
  <dimension ref="A1:V69"/>
  <sheetViews>
    <sheetView topLeftCell="L1" workbookViewId="0">
      <selection activeCell="V2" sqref="V2"/>
    </sheetView>
    <sheetView workbookViewId="1">
      <selection activeCell="S14" sqref="S14"/>
    </sheetView>
  </sheetViews>
  <sheetFormatPr defaultRowHeight="14.4" x14ac:dyDescent="0.3"/>
  <cols>
    <col min="10" max="10" width="9.44140625" customWidth="1"/>
    <col min="18" max="18" width="9.5546875" style="2" bestFit="1" customWidth="1"/>
    <col min="19" max="19" width="9.21875" style="2" bestFit="1" customWidth="1"/>
  </cols>
  <sheetData>
    <row r="1" spans="1:22" x14ac:dyDescent="0.3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44</v>
      </c>
      <c r="J1" s="2" t="s">
        <v>46</v>
      </c>
      <c r="K1" s="13" t="s">
        <v>47</v>
      </c>
      <c r="L1" s="13"/>
      <c r="M1" s="13"/>
      <c r="N1" t="s">
        <v>48</v>
      </c>
      <c r="O1" s="13" t="s">
        <v>49</v>
      </c>
      <c r="P1" s="13"/>
      <c r="R1" s="14" t="s">
        <v>50</v>
      </c>
      <c r="S1" s="14"/>
      <c r="U1" t="s">
        <v>51</v>
      </c>
      <c r="V1" s="3" t="s">
        <v>52</v>
      </c>
    </row>
    <row r="2" spans="1:22" x14ac:dyDescent="0.3">
      <c r="G2" t="s">
        <v>53</v>
      </c>
      <c r="I2" t="s">
        <v>54</v>
      </c>
      <c r="J2" s="2" t="s">
        <v>55</v>
      </c>
      <c r="K2" s="4" t="s">
        <v>56</v>
      </c>
      <c r="L2" s="4" t="s">
        <v>57</v>
      </c>
      <c r="M2" t="s">
        <v>58</v>
      </c>
      <c r="O2" t="s">
        <v>59</v>
      </c>
      <c r="P2" t="s">
        <v>60</v>
      </c>
      <c r="R2" s="2" t="s">
        <v>59</v>
      </c>
      <c r="S2" s="2" t="s">
        <v>61</v>
      </c>
      <c r="V2" s="3"/>
    </row>
    <row r="3" spans="1:22" x14ac:dyDescent="0.3">
      <c r="A3" t="s">
        <v>11</v>
      </c>
      <c r="B3">
        <v>29</v>
      </c>
      <c r="C3">
        <v>64</v>
      </c>
      <c r="D3" s="1">
        <v>1.03198E+16</v>
      </c>
      <c r="E3" s="1">
        <v>156455000000</v>
      </c>
      <c r="F3" s="1">
        <v>12.7</v>
      </c>
      <c r="G3" s="1">
        <v>78240000</v>
      </c>
      <c r="H3" s="1">
        <v>53675.1</v>
      </c>
      <c r="I3" s="1">
        <f>G3</f>
        <v>78240000</v>
      </c>
      <c r="J3" s="2">
        <f>F3*60*60</f>
        <v>45720</v>
      </c>
      <c r="K3">
        <f>J3/LN(2)/Notes!$F$9*(1-EXP(-Notes!$F$9*LN(2)/J3))</f>
        <v>2.544753752679144E-2</v>
      </c>
      <c r="L3">
        <f>EXP(-Notes!$F$10*LN(2)/J3)</f>
        <v>0.8965896093199025</v>
      </c>
      <c r="M3">
        <f t="shared" ref="M3:M4" si="0">K3*L3</f>
        <v>2.2815997729299493E-2</v>
      </c>
      <c r="O3" s="1">
        <f>I3/M3</f>
        <v>3429172851.7980599</v>
      </c>
      <c r="P3">
        <f>O3/Notes!$C$3</f>
        <v>1.0583866826537222E-9</v>
      </c>
      <c r="R3" s="2">
        <f>O3*J3/Notes!$F$9</f>
        <v>60486798.913660228</v>
      </c>
      <c r="S3" s="2">
        <f>R3/Notes!$C$2</f>
        <v>4.8389439130928181E-5</v>
      </c>
      <c r="U3" s="1">
        <f>R3</f>
        <v>60486798.913660228</v>
      </c>
      <c r="V3" s="11">
        <f>U3/$U$55</f>
        <v>0.90469713726325685</v>
      </c>
    </row>
    <row r="4" spans="1:22" x14ac:dyDescent="0.3">
      <c r="A4" t="s">
        <v>11</v>
      </c>
      <c r="B4">
        <v>29</v>
      </c>
      <c r="C4">
        <v>61</v>
      </c>
      <c r="D4" s="1">
        <v>6943490000000</v>
      </c>
      <c r="E4" s="1">
        <v>401111000</v>
      </c>
      <c r="F4" s="1">
        <v>3.3330099999999998</v>
      </c>
      <c r="G4" s="1">
        <v>200587</v>
      </c>
      <c r="H4" s="1">
        <v>1563.1</v>
      </c>
      <c r="I4" s="1">
        <f t="shared" ref="I4" si="1">G4</f>
        <v>200587</v>
      </c>
      <c r="J4" s="2">
        <f t="shared" ref="J4" si="2">F4*60*60</f>
        <v>11998.835999999999</v>
      </c>
      <c r="K4">
        <f>J4/LN(2)/Notes!$F$9*(1-EXP(-Notes!$F$9*LN(2)/J4))</f>
        <v>6.6784958308796155E-3</v>
      </c>
      <c r="L4">
        <f>EXP(-Notes!$F$10*LN(2)/J4)</f>
        <v>0.65972733809768691</v>
      </c>
      <c r="M4">
        <f t="shared" si="0"/>
        <v>4.4059862770027087E-3</v>
      </c>
      <c r="O4" s="1">
        <f>I4/M4</f>
        <v>45526015.604491338</v>
      </c>
      <c r="P4">
        <f>O4/Notes!$C$3</f>
        <v>1.4051239384102265E-11</v>
      </c>
      <c r="R4" s="2">
        <f>O4*J4/Notes!$F$9</f>
        <v>210748.14620823012</v>
      </c>
      <c r="S4" s="2">
        <f>R4/Notes!$C$2</f>
        <v>1.6859851696658408E-7</v>
      </c>
      <c r="U4" s="1">
        <f>U3+R4</f>
        <v>60697547.059868455</v>
      </c>
      <c r="V4" s="11">
        <f t="shared" ref="V4:V64" si="3">U4/$U$55</f>
        <v>0.90784928364862394</v>
      </c>
    </row>
    <row r="5" spans="1:22" x14ac:dyDescent="0.3">
      <c r="A5" t="s">
        <v>12</v>
      </c>
      <c r="B5">
        <v>27</v>
      </c>
      <c r="C5">
        <v>58</v>
      </c>
      <c r="D5" s="1">
        <v>1090810000000000</v>
      </c>
      <c r="E5" s="1">
        <v>123499000</v>
      </c>
      <c r="F5" s="1">
        <v>1700.63</v>
      </c>
      <c r="G5" s="1">
        <v>61759.3</v>
      </c>
      <c r="H5" s="1">
        <v>516.88499999999999</v>
      </c>
      <c r="I5" s="1">
        <f t="shared" ref="I5:I64" si="4">G5</f>
        <v>61759.3</v>
      </c>
      <c r="J5" s="2">
        <f t="shared" ref="J5:J64" si="5">F5*60*60</f>
        <v>6122268</v>
      </c>
      <c r="K5">
        <f>J5/LN(2)/Notes!$F$9*(1-EXP(-Notes!$F$9*LN(2)/J5))</f>
        <v>0.86662923490711019</v>
      </c>
      <c r="L5">
        <f>EXP(-Notes!$F$10*LN(2)/J5)</f>
        <v>0.99918516697625426</v>
      </c>
      <c r="M5">
        <f t="shared" ref="M5:M64" si="6">K5*L5</f>
        <v>0.8659230767871644</v>
      </c>
      <c r="O5" s="1">
        <f t="shared" ref="O5:O64" si="7">I5/M5</f>
        <v>71321.924147287558</v>
      </c>
      <c r="P5">
        <f>O5/Notes!$C$3</f>
        <v>2.2012939551631962E-14</v>
      </c>
      <c r="R5" s="2">
        <f>O5*J5/Notes!$F$9</f>
        <v>168461.3942536134</v>
      </c>
      <c r="S5" s="2">
        <f>R5/Notes!$C$2</f>
        <v>1.3476911540289072E-7</v>
      </c>
      <c r="U5" s="1">
        <f t="shared" ref="U5:U64" si="8">U4+R5</f>
        <v>60866008.454122066</v>
      </c>
      <c r="V5" s="11">
        <f t="shared" si="3"/>
        <v>0.91036894982137295</v>
      </c>
    </row>
    <row r="6" spans="1:22" x14ac:dyDescent="0.3">
      <c r="A6" t="s">
        <v>12</v>
      </c>
      <c r="B6">
        <v>27</v>
      </c>
      <c r="C6">
        <v>61</v>
      </c>
      <c r="D6" s="1">
        <v>635946000000</v>
      </c>
      <c r="E6" s="1">
        <v>74209200</v>
      </c>
      <c r="F6" s="1">
        <v>1.65001</v>
      </c>
      <c r="G6" s="1">
        <v>37110.5</v>
      </c>
      <c r="H6" s="1">
        <v>518.13599999999997</v>
      </c>
      <c r="I6" s="1">
        <f t="shared" si="4"/>
        <v>37110.5</v>
      </c>
      <c r="J6" s="9">
        <f t="shared" si="5"/>
        <v>5940.0359999999991</v>
      </c>
      <c r="K6">
        <f>J6/LN(2)/Notes!$F$9*(1-EXP(-Notes!$F$9*LN(2)/J6))</f>
        <v>3.306196172801664E-3</v>
      </c>
      <c r="L6">
        <f>EXP(-Notes!$F$10*LN(2)/J6)</f>
        <v>0.43163571071420187</v>
      </c>
      <c r="M6">
        <f t="shared" si="6"/>
        <v>1.4270723348078205E-3</v>
      </c>
      <c r="O6" s="1">
        <f t="shared" si="7"/>
        <v>26004638.373847783</v>
      </c>
      <c r="P6">
        <f>O6/Notes!$C$3</f>
        <v>8.0261229548912916E-12</v>
      </c>
      <c r="R6" s="2">
        <f>O6*J6/Notes!$F$9</f>
        <v>59594.324115600801</v>
      </c>
      <c r="S6" s="2">
        <f>R6/Notes!$C$2</f>
        <v>4.7675459292480641E-8</v>
      </c>
      <c r="U6" s="1">
        <f t="shared" si="8"/>
        <v>60925602.778237671</v>
      </c>
      <c r="V6" s="11">
        <f t="shared" si="3"/>
        <v>0.91126029827083355</v>
      </c>
    </row>
    <row r="7" spans="1:22" x14ac:dyDescent="0.3">
      <c r="A7" t="s">
        <v>13</v>
      </c>
      <c r="B7">
        <v>24</v>
      </c>
      <c r="C7">
        <v>51</v>
      </c>
      <c r="D7" s="1">
        <v>91732900000000</v>
      </c>
      <c r="E7" s="1">
        <v>26565500</v>
      </c>
      <c r="F7" s="1">
        <v>664.86</v>
      </c>
      <c r="G7" s="1">
        <v>13284.9</v>
      </c>
      <c r="H7" s="1">
        <v>370.12</v>
      </c>
      <c r="I7" s="1">
        <f t="shared" si="4"/>
        <v>13284.9</v>
      </c>
      <c r="J7" s="2">
        <f t="shared" si="5"/>
        <v>2393496</v>
      </c>
      <c r="K7">
        <f>J7/LN(2)/Notes!$F$9*(1-EXP(-Notes!$F$9*LN(2)/J7))</f>
        <v>0.70331616269322916</v>
      </c>
      <c r="L7">
        <f>EXP(-Notes!$F$10*LN(2)/J7)</f>
        <v>0.99791708015316227</v>
      </c>
      <c r="M7">
        <f t="shared" si="6"/>
        <v>0.7018512114993537</v>
      </c>
      <c r="O7" s="1">
        <f t="shared" si="7"/>
        <v>18928.370831788801</v>
      </c>
      <c r="P7">
        <f>O7/Notes!$C$3</f>
        <v>5.8420897628977783E-15</v>
      </c>
      <c r="R7" s="2">
        <f>O7*J7/Notes!$F$9</f>
        <v>17478.773098920974</v>
      </c>
      <c r="S7" s="2">
        <f>R7/Notes!$C$2</f>
        <v>1.3983018479136779E-8</v>
      </c>
      <c r="U7" s="1">
        <f t="shared" si="8"/>
        <v>60943081.551336594</v>
      </c>
      <c r="V7" s="11">
        <f t="shared" si="3"/>
        <v>0.91152172714902624</v>
      </c>
    </row>
    <row r="8" spans="1:22" x14ac:dyDescent="0.3">
      <c r="A8" t="s">
        <v>14</v>
      </c>
      <c r="B8">
        <v>25</v>
      </c>
      <c r="C8">
        <v>52</v>
      </c>
      <c r="D8" s="1">
        <v>15713900000000</v>
      </c>
      <c r="E8" s="1">
        <v>22547900</v>
      </c>
      <c r="F8" s="1">
        <v>134.184</v>
      </c>
      <c r="G8" s="1">
        <v>11275.7</v>
      </c>
      <c r="H8" s="1">
        <v>441.125</v>
      </c>
      <c r="I8" s="1">
        <f t="shared" si="4"/>
        <v>11275.7</v>
      </c>
      <c r="J8" s="2">
        <f t="shared" si="5"/>
        <v>483062.4</v>
      </c>
      <c r="K8">
        <f>J8/LN(2)/Notes!$F$9*(1-EXP(-Notes!$F$9*LN(2)/J8))</f>
        <v>0.26234968714286616</v>
      </c>
      <c r="L8">
        <f>EXP(-Notes!$F$10*LN(2)/J8)</f>
        <v>0.98972189045355274</v>
      </c>
      <c r="M8">
        <f t="shared" si="6"/>
        <v>0.25965322831893561</v>
      </c>
      <c r="O8" s="1">
        <f t="shared" si="7"/>
        <v>43425.995790623885</v>
      </c>
      <c r="P8">
        <f>O8/Notes!$C$3</f>
        <v>1.3403085120562928E-14</v>
      </c>
      <c r="R8" s="2">
        <f>O8*J8/Notes!$F$9</f>
        <v>8093.1580821792713</v>
      </c>
      <c r="S8" s="2">
        <f>R8/Notes!$C$2</f>
        <v>6.4745264657434172E-9</v>
      </c>
      <c r="U8" s="1">
        <f t="shared" si="8"/>
        <v>60951174.709418774</v>
      </c>
      <c r="V8" s="11">
        <f t="shared" si="3"/>
        <v>0.91164277599075483</v>
      </c>
    </row>
    <row r="9" spans="1:22" x14ac:dyDescent="0.3">
      <c r="A9" t="s">
        <v>12</v>
      </c>
      <c r="B9">
        <v>27</v>
      </c>
      <c r="C9">
        <v>57</v>
      </c>
      <c r="D9" s="1">
        <v>718714000000000</v>
      </c>
      <c r="E9" s="1">
        <v>21218400</v>
      </c>
      <c r="F9" s="1">
        <v>6521.78</v>
      </c>
      <c r="G9" s="1">
        <v>10610.9</v>
      </c>
      <c r="H9" s="1">
        <v>118.70099999999999</v>
      </c>
      <c r="I9" s="1">
        <f t="shared" si="4"/>
        <v>10610.9</v>
      </c>
      <c r="J9" s="2">
        <f t="shared" si="5"/>
        <v>23478408</v>
      </c>
      <c r="K9">
        <f>J9/LN(2)/Notes!$F$9*(1-EXP(-Notes!$F$9*LN(2)/J9))</f>
        <v>0.96269608749763658</v>
      </c>
      <c r="L9">
        <f>EXP(-Notes!$F$10*LN(2)/J9)</f>
        <v>0.99978745878677944</v>
      </c>
      <c r="M9">
        <f t="shared" si="6"/>
        <v>0.96249147490323717</v>
      </c>
      <c r="O9" s="1">
        <f t="shared" si="7"/>
        <v>11024.409334188391</v>
      </c>
      <c r="P9">
        <f>O9/Notes!$C$3</f>
        <v>3.4025954735149356E-15</v>
      </c>
      <c r="R9" s="2">
        <f>O9*J9/Notes!$F$9</f>
        <v>99859.405982671073</v>
      </c>
      <c r="S9" s="2">
        <f>R9/Notes!$C$2</f>
        <v>7.9887524786136864E-8</v>
      </c>
      <c r="U9" s="1">
        <f t="shared" si="8"/>
        <v>61051034.115401447</v>
      </c>
      <c r="V9" s="11">
        <f t="shared" si="3"/>
        <v>0.91313636666415599</v>
      </c>
    </row>
    <row r="10" spans="1:22" x14ac:dyDescent="0.3">
      <c r="A10" t="s">
        <v>14</v>
      </c>
      <c r="B10">
        <v>25</v>
      </c>
      <c r="C10">
        <v>56</v>
      </c>
      <c r="D10" s="1">
        <v>213131000000</v>
      </c>
      <c r="E10" s="1">
        <v>15912400</v>
      </c>
      <c r="F10" s="1">
        <v>2.5789</v>
      </c>
      <c r="G10" s="1">
        <v>7957.47</v>
      </c>
      <c r="H10" s="1">
        <v>278.45600000000002</v>
      </c>
      <c r="I10" s="1">
        <f t="shared" si="4"/>
        <v>7957.47</v>
      </c>
      <c r="J10" s="2">
        <f t="shared" si="5"/>
        <v>9284.0400000000009</v>
      </c>
      <c r="K10">
        <f>J10/LN(2)/Notes!$F$9*(1-EXP(-Notes!$F$9*LN(2)/J10))</f>
        <v>5.1674531124285394E-3</v>
      </c>
      <c r="L10">
        <f>EXP(-Notes!$F$10*LN(2)/J10)</f>
        <v>0.58417622597345531</v>
      </c>
      <c r="M10">
        <f t="shared" si="6"/>
        <v>3.0187032571132892E-3</v>
      </c>
      <c r="O10" s="1">
        <f t="shared" si="7"/>
        <v>2636055.7240096303</v>
      </c>
      <c r="P10">
        <f>O10/Notes!$C$3</f>
        <v>8.1359744568198465E-13</v>
      </c>
      <c r="R10" s="2">
        <f>O10*J10/Notes!$F$9</f>
        <v>9441.8390370117177</v>
      </c>
      <c r="S10" s="2">
        <f>R10/Notes!$C$2</f>
        <v>7.5534712296093746E-9</v>
      </c>
      <c r="U10" s="1">
        <f t="shared" si="8"/>
        <v>61060475.954438455</v>
      </c>
      <c r="V10" s="11">
        <f t="shared" si="3"/>
        <v>0.91327758763965305</v>
      </c>
    </row>
    <row r="11" spans="1:22" x14ac:dyDescent="0.3">
      <c r="A11" t="s">
        <v>12</v>
      </c>
      <c r="B11">
        <v>27</v>
      </c>
      <c r="C11">
        <v>56</v>
      </c>
      <c r="D11" s="1">
        <v>139145000000000</v>
      </c>
      <c r="E11" s="1">
        <v>14453600</v>
      </c>
      <c r="F11" s="1">
        <v>1853.59</v>
      </c>
      <c r="G11" s="1">
        <v>7227.95</v>
      </c>
      <c r="H11" s="1">
        <v>168.65199999999999</v>
      </c>
      <c r="I11" s="1">
        <f t="shared" si="4"/>
        <v>7227.95</v>
      </c>
      <c r="J11" s="2">
        <f t="shared" si="5"/>
        <v>6672924</v>
      </c>
      <c r="K11">
        <f>J11/LN(2)/Notes!$F$9*(1-EXP(-Notes!$F$9*LN(2)/J11))</f>
        <v>0.8766891561846385</v>
      </c>
      <c r="L11">
        <f>EXP(-Notes!$F$10*LN(2)/J11)</f>
        <v>0.99925238262633553</v>
      </c>
      <c r="M11">
        <f t="shared" si="6"/>
        <v>0.87603372814017166</v>
      </c>
      <c r="O11" s="1">
        <f t="shared" si="7"/>
        <v>8250.7668002064365</v>
      </c>
      <c r="P11">
        <f>O11/Notes!$C$3</f>
        <v>2.5465329630266781E-15</v>
      </c>
      <c r="R11" s="2">
        <f>O11*J11/Notes!$F$9</f>
        <v>21241.02615721479</v>
      </c>
      <c r="S11" s="2">
        <f>R11/Notes!$C$2</f>
        <v>1.6992820925771831E-8</v>
      </c>
      <c r="U11" s="1">
        <f t="shared" si="8"/>
        <v>61081716.980595671</v>
      </c>
      <c r="V11" s="11">
        <f t="shared" si="3"/>
        <v>0.9135952882933841</v>
      </c>
    </row>
    <row r="12" spans="1:22" x14ac:dyDescent="0.3">
      <c r="A12" t="s">
        <v>16</v>
      </c>
      <c r="B12">
        <v>28</v>
      </c>
      <c r="C12">
        <v>57</v>
      </c>
      <c r="D12" s="1">
        <v>1706760000000</v>
      </c>
      <c r="E12" s="1">
        <v>9230940</v>
      </c>
      <c r="F12" s="1">
        <v>35.6</v>
      </c>
      <c r="G12" s="1">
        <v>4616.2</v>
      </c>
      <c r="H12" s="1">
        <v>267.00400000000002</v>
      </c>
      <c r="I12" s="1">
        <f t="shared" si="4"/>
        <v>4616.2</v>
      </c>
      <c r="J12" s="2">
        <f t="shared" si="5"/>
        <v>128160</v>
      </c>
      <c r="K12">
        <f>J12/LN(2)/Notes!$F$9*(1-EXP(-Notes!$F$9*LN(2)/J12))</f>
        <v>7.1333196583164657E-2</v>
      </c>
      <c r="L12">
        <f>EXP(-Notes!$F$10*LN(2)/J12)</f>
        <v>0.96180759565133245</v>
      </c>
      <c r="M12">
        <f t="shared" si="6"/>
        <v>6.8608810295777437E-2</v>
      </c>
      <c r="O12" s="1">
        <f t="shared" si="7"/>
        <v>67282.90404831733</v>
      </c>
      <c r="P12">
        <f>O12/Notes!$C$3</f>
        <v>2.0766328409974485E-14</v>
      </c>
      <c r="R12" s="2">
        <f>O12*J12/Notes!$F$9</f>
        <v>3326.7658112779127</v>
      </c>
      <c r="S12" s="2">
        <f>R12/Notes!$C$2</f>
        <v>2.6614126490223302E-9</v>
      </c>
      <c r="U12" s="1">
        <f t="shared" si="8"/>
        <v>61085043.74640695</v>
      </c>
      <c r="V12" s="11">
        <f t="shared" si="3"/>
        <v>0.91364504651434908</v>
      </c>
    </row>
    <row r="13" spans="1:22" x14ac:dyDescent="0.3">
      <c r="A13" t="s">
        <v>12</v>
      </c>
      <c r="B13">
        <v>27</v>
      </c>
      <c r="C13">
        <v>55</v>
      </c>
      <c r="D13" s="1">
        <v>832712000000</v>
      </c>
      <c r="E13" s="1">
        <v>9146100</v>
      </c>
      <c r="F13" s="1">
        <v>17.53</v>
      </c>
      <c r="G13" s="1">
        <v>4573.78</v>
      </c>
      <c r="H13" s="1">
        <v>265.50900000000001</v>
      </c>
      <c r="I13" s="1">
        <f t="shared" si="4"/>
        <v>4573.78</v>
      </c>
      <c r="J13" s="2">
        <f t="shared" si="5"/>
        <v>63108.000000000015</v>
      </c>
      <c r="K13">
        <f>J13/LN(2)/Notes!$F$9*(1-EXP(-Notes!$F$9*LN(2)/J13))</f>
        <v>3.5125616759406383E-2</v>
      </c>
      <c r="L13">
        <f>EXP(-Notes!$F$10*LN(2)/J13)</f>
        <v>0.92396484668855727</v>
      </c>
      <c r="M13">
        <f t="shared" si="6"/>
        <v>3.2454835103945937E-2</v>
      </c>
      <c r="O13" s="1">
        <f t="shared" si="7"/>
        <v>140927.53777214256</v>
      </c>
      <c r="P13">
        <f>O13/Notes!$C$3</f>
        <v>4.3496153633377332E-14</v>
      </c>
      <c r="R13" s="2">
        <f>O13*J13/Notes!$F$9</f>
        <v>3431.1940793689719</v>
      </c>
      <c r="S13" s="2">
        <f>R13/Notes!$C$2</f>
        <v>2.7449552634951776E-9</v>
      </c>
      <c r="U13" s="1">
        <f t="shared" si="8"/>
        <v>61088474.940486319</v>
      </c>
      <c r="V13" s="11">
        <f t="shared" si="3"/>
        <v>0.91369636666216236</v>
      </c>
    </row>
    <row r="14" spans="1:22" x14ac:dyDescent="0.3">
      <c r="A14" t="s">
        <v>15</v>
      </c>
      <c r="B14">
        <v>26</v>
      </c>
      <c r="C14">
        <v>59</v>
      </c>
      <c r="D14" s="1">
        <v>49481400000000</v>
      </c>
      <c r="E14" s="1">
        <v>8926190</v>
      </c>
      <c r="F14" s="1">
        <v>1067.33</v>
      </c>
      <c r="G14" s="1">
        <v>4463.8100000000004</v>
      </c>
      <c r="H14" s="1">
        <v>159.512</v>
      </c>
      <c r="I14" s="1">
        <f t="shared" si="4"/>
        <v>4463.8100000000004</v>
      </c>
      <c r="J14" s="2">
        <f t="shared" si="5"/>
        <v>3842387.9999999995</v>
      </c>
      <c r="K14">
        <f>J14/LN(2)/Notes!$F$9*(1-EXP(-Notes!$F$9*LN(2)/J14))</f>
        <v>0.79875696137980801</v>
      </c>
      <c r="L14">
        <f>EXP(-Notes!$F$10*LN(2)/J14)</f>
        <v>0.99870199988640984</v>
      </c>
      <c r="M14">
        <f t="shared" si="6"/>
        <v>0.79772017475320611</v>
      </c>
      <c r="O14" s="1">
        <f t="shared" si="7"/>
        <v>5595.7090484529708</v>
      </c>
      <c r="P14">
        <f>O14/Notes!$C$3</f>
        <v>1.7270706939669663E-15</v>
      </c>
      <c r="R14" s="2">
        <f>O14*J14/Notes!$F$9</f>
        <v>8295.0946370629299</v>
      </c>
      <c r="S14" s="2">
        <f>R14/Notes!$C$2</f>
        <v>6.6360757096503439E-9</v>
      </c>
      <c r="U14" s="1">
        <f t="shared" si="8"/>
        <v>61096770.035123385</v>
      </c>
      <c r="V14" s="11">
        <f t="shared" si="3"/>
        <v>0.91382043585587502</v>
      </c>
    </row>
    <row r="15" spans="1:22" x14ac:dyDescent="0.3">
      <c r="A15" t="s">
        <v>17</v>
      </c>
      <c r="B15">
        <v>23</v>
      </c>
      <c r="C15">
        <v>48</v>
      </c>
      <c r="D15" s="1">
        <v>17146200000000</v>
      </c>
      <c r="E15" s="1">
        <v>8611520</v>
      </c>
      <c r="F15" s="1">
        <v>383.36399999999998</v>
      </c>
      <c r="G15" s="1">
        <v>4306.45</v>
      </c>
      <c r="H15" s="1">
        <v>241.02199999999999</v>
      </c>
      <c r="I15" s="1">
        <f t="shared" si="4"/>
        <v>4306.45</v>
      </c>
      <c r="J15" s="2">
        <f t="shared" si="5"/>
        <v>1380110.4</v>
      </c>
      <c r="K15">
        <f>J15/LN(2)/Notes!$F$9*(1-EXP(-Notes!$F$9*LN(2)/J15))</f>
        <v>0.55919211052840256</v>
      </c>
      <c r="L15">
        <f>EXP(-Notes!$F$10*LN(2)/J15)</f>
        <v>0.99639039954501529</v>
      </c>
      <c r="M15">
        <f t="shared" si="6"/>
        <v>0.55717365043181544</v>
      </c>
      <c r="O15" s="1">
        <f t="shared" si="7"/>
        <v>7729.0984537091008</v>
      </c>
      <c r="P15">
        <f>O15/Notes!$C$3</f>
        <v>2.3855242141077472E-15</v>
      </c>
      <c r="R15" s="2">
        <f>O15*J15/Notes!$F$9</f>
        <v>4115.3584716774103</v>
      </c>
      <c r="S15" s="2">
        <f>R15/Notes!$C$2</f>
        <v>3.2922867773419285E-9</v>
      </c>
      <c r="U15" s="1">
        <f t="shared" si="8"/>
        <v>61100885.393595062</v>
      </c>
      <c r="V15" s="11">
        <f t="shared" si="3"/>
        <v>0.91388198900623185</v>
      </c>
    </row>
    <row r="16" spans="1:22" x14ac:dyDescent="0.3">
      <c r="A16" t="s">
        <v>16</v>
      </c>
      <c r="B16">
        <v>28</v>
      </c>
      <c r="C16">
        <v>65</v>
      </c>
      <c r="D16" s="1">
        <v>112400000000</v>
      </c>
      <c r="E16" s="1">
        <v>8597500</v>
      </c>
      <c r="F16" s="1">
        <v>2.5171999999999999</v>
      </c>
      <c r="G16" s="1">
        <v>4299.43</v>
      </c>
      <c r="H16" s="1">
        <v>221.24199999999999</v>
      </c>
      <c r="I16" s="1">
        <f t="shared" si="4"/>
        <v>4299.43</v>
      </c>
      <c r="J16" s="2">
        <f t="shared" si="5"/>
        <v>9061.9199999999983</v>
      </c>
      <c r="K16">
        <f>J16/LN(2)/Notes!$F$9*(1-EXP(-Notes!$F$9*LN(2)/J16))</f>
        <v>5.0438221623968034E-3</v>
      </c>
      <c r="L16">
        <f>EXP(-Notes!$F$10*LN(2)/J16)</f>
        <v>0.57652952245201294</v>
      </c>
      <c r="M16">
        <f t="shared" si="6"/>
        <v>2.9079123826195085E-3</v>
      </c>
      <c r="O16" s="1">
        <f t="shared" si="7"/>
        <v>1478528.041524753</v>
      </c>
      <c r="P16">
        <f>O16/Notes!$C$3</f>
        <v>4.5633581528541758E-13</v>
      </c>
      <c r="R16" s="2">
        <f>O16*J16/Notes!$F$9</f>
        <v>5169.0983140640383</v>
      </c>
      <c r="S16" s="2">
        <f>R16/Notes!$C$2</f>
        <v>4.1352786512512304E-9</v>
      </c>
      <c r="U16" s="1">
        <f t="shared" si="8"/>
        <v>61106054.491909124</v>
      </c>
      <c r="V16" s="11">
        <f t="shared" si="3"/>
        <v>0.91395930287522409</v>
      </c>
    </row>
    <row r="17" spans="1:22" x14ac:dyDescent="0.3">
      <c r="A17" t="s">
        <v>14</v>
      </c>
      <c r="B17">
        <v>25</v>
      </c>
      <c r="C17">
        <v>54</v>
      </c>
      <c r="D17" s="1">
        <v>263431000000000</v>
      </c>
      <c r="E17" s="1">
        <v>6771080</v>
      </c>
      <c r="F17" s="1">
        <v>7490.86</v>
      </c>
      <c r="G17" s="1">
        <v>3386.08</v>
      </c>
      <c r="H17" s="1">
        <v>60.825400000000002</v>
      </c>
      <c r="I17" s="1">
        <f t="shared" si="4"/>
        <v>3386.08</v>
      </c>
      <c r="J17" s="2">
        <f t="shared" si="5"/>
        <v>26967096</v>
      </c>
      <c r="K17">
        <f>J17/LN(2)/Notes!$F$9*(1-EXP(-Notes!$F$9*LN(2)/J17))</f>
        <v>0.96741595810052217</v>
      </c>
      <c r="L17">
        <f>EXP(-Notes!$F$10*LN(2)/J17)</f>
        <v>0.99981495234300177</v>
      </c>
      <c r="M17">
        <f t="shared" si="6"/>
        <v>0.96723694004413296</v>
      </c>
      <c r="O17" s="1">
        <f t="shared" si="7"/>
        <v>3500.7761385183453</v>
      </c>
      <c r="P17">
        <f>O17/Notes!$C$3</f>
        <v>1.0804864625056622E-15</v>
      </c>
      <c r="R17" s="2">
        <f>O17*J17/Notes!$F$9</f>
        <v>36421.977701363241</v>
      </c>
      <c r="S17" s="2">
        <f>R17/Notes!$C$2</f>
        <v>2.9137582161090594E-8</v>
      </c>
      <c r="U17" s="1">
        <f t="shared" si="8"/>
        <v>61142476.46961049</v>
      </c>
      <c r="V17" s="11">
        <f t="shared" si="3"/>
        <v>0.91450406403884466</v>
      </c>
    </row>
    <row r="18" spans="1:22" x14ac:dyDescent="0.3">
      <c r="A18" t="s">
        <v>15</v>
      </c>
      <c r="B18">
        <v>26</v>
      </c>
      <c r="C18">
        <v>55</v>
      </c>
      <c r="D18" s="1">
        <v>418316000000000</v>
      </c>
      <c r="E18" s="1">
        <v>3357070</v>
      </c>
      <c r="F18" s="1">
        <v>23992</v>
      </c>
      <c r="G18" s="1">
        <v>1678.8</v>
      </c>
      <c r="H18" s="1">
        <v>24.689900000000002</v>
      </c>
      <c r="I18" s="1">
        <f t="shared" si="4"/>
        <v>1678.8</v>
      </c>
      <c r="J18" s="2">
        <f t="shared" si="5"/>
        <v>86371200</v>
      </c>
      <c r="K18">
        <f>J18/LN(2)/Notes!$F$9*(1-EXP(-Notes!$F$9*LN(2)/J18))</f>
        <v>0.98967106794867588</v>
      </c>
      <c r="L18">
        <f>EXP(-Notes!$F$10*LN(2)/J18)</f>
        <v>0.99994222014376499</v>
      </c>
      <c r="M18">
        <f t="shared" si="6"/>
        <v>0.98961388489664981</v>
      </c>
      <c r="O18" s="1">
        <f t="shared" si="7"/>
        <v>1696.4192051279931</v>
      </c>
      <c r="P18">
        <f>O18/Notes!$C$3</f>
        <v>5.2358617442222012E-16</v>
      </c>
      <c r="R18" s="2">
        <f>O18*J18/Notes!$F$9</f>
        <v>56528.457735320575</v>
      </c>
      <c r="S18" s="2">
        <f>R18/Notes!$C$2</f>
        <v>4.522276618825646E-8</v>
      </c>
      <c r="U18" s="1">
        <f t="shared" si="8"/>
        <v>61199004.927345812</v>
      </c>
      <c r="V18" s="11">
        <f t="shared" si="3"/>
        <v>0.91534955652324701</v>
      </c>
    </row>
    <row r="19" spans="1:22" x14ac:dyDescent="0.3">
      <c r="A19" t="s">
        <v>12</v>
      </c>
      <c r="B19">
        <v>27</v>
      </c>
      <c r="C19">
        <v>60</v>
      </c>
      <c r="D19" s="1">
        <v>799495000000000</v>
      </c>
      <c r="E19" s="1">
        <v>3331410</v>
      </c>
      <c r="F19" s="1">
        <v>46207.3</v>
      </c>
      <c r="G19" s="1">
        <v>1665.97</v>
      </c>
      <c r="H19" s="1">
        <v>17.519200000000001</v>
      </c>
      <c r="I19" s="1">
        <f t="shared" si="4"/>
        <v>1665.97</v>
      </c>
      <c r="J19" s="2">
        <f t="shared" si="5"/>
        <v>166346280</v>
      </c>
      <c r="K19">
        <f>J19/LN(2)/Notes!$F$9*(1-EXP(-Notes!$F$9*LN(2)/J19))</f>
        <v>0.99461909616201583</v>
      </c>
      <c r="L19">
        <f>EXP(-Notes!$F$10*LN(2)/J19)</f>
        <v>0.99996999881910908</v>
      </c>
      <c r="M19">
        <f t="shared" si="6"/>
        <v>0.99458925641459428</v>
      </c>
      <c r="O19" s="1">
        <f t="shared" si="7"/>
        <v>1675.0331750070111</v>
      </c>
      <c r="P19">
        <f>O19/Notes!$C$3</f>
        <v>5.1698554784167011E-16</v>
      </c>
      <c r="R19" s="2">
        <f>O19*J19/Notes!$F$9</f>
        <v>107498.2783715298</v>
      </c>
      <c r="S19" s="2">
        <f>R19/Notes!$C$2</f>
        <v>8.5998622697223835E-8</v>
      </c>
      <c r="U19" s="1">
        <f t="shared" si="8"/>
        <v>61306503.20571734</v>
      </c>
      <c r="V19" s="11">
        <f t="shared" si="3"/>
        <v>0.91695740131665837</v>
      </c>
    </row>
    <row r="20" spans="1:22" x14ac:dyDescent="0.3">
      <c r="A20" t="s">
        <v>18</v>
      </c>
      <c r="B20">
        <v>21</v>
      </c>
      <c r="C20">
        <v>47</v>
      </c>
      <c r="D20" s="1">
        <v>1240300000000</v>
      </c>
      <c r="E20" s="1">
        <v>2970970</v>
      </c>
      <c r="F20" s="1">
        <v>80.380600000000001</v>
      </c>
      <c r="G20" s="1">
        <v>1485.72</v>
      </c>
      <c r="H20" s="1">
        <v>146.05799999999999</v>
      </c>
      <c r="I20" s="1">
        <f t="shared" si="4"/>
        <v>1485.72</v>
      </c>
      <c r="J20" s="2">
        <f t="shared" si="5"/>
        <v>289370.16000000003</v>
      </c>
      <c r="K20">
        <f>J20/LN(2)/Notes!$F$9*(1-EXP(-Notes!$F$9*LN(2)/J20))</f>
        <v>0.16073806866540608</v>
      </c>
      <c r="L20">
        <f>EXP(-Notes!$F$10*LN(2)/J20)</f>
        <v>0.98290124310536831</v>
      </c>
      <c r="M20">
        <f t="shared" si="6"/>
        <v>0.15798964750558367</v>
      </c>
      <c r="O20" s="1">
        <f t="shared" si="7"/>
        <v>9403.9073031509342</v>
      </c>
      <c r="P20">
        <f>O20/Notes!$C$3</f>
        <v>2.9024405256638684E-15</v>
      </c>
      <c r="R20" s="2">
        <f>O20*J20/Notes!$F$9</f>
        <v>1049.8495991272973</v>
      </c>
      <c r="S20" s="2">
        <f>R20/Notes!$C$2</f>
        <v>8.3987967930183787E-10</v>
      </c>
      <c r="U20" s="1">
        <f t="shared" si="8"/>
        <v>61307553.055316471</v>
      </c>
      <c r="V20" s="11">
        <f t="shared" si="3"/>
        <v>0.91697310384917696</v>
      </c>
    </row>
    <row r="21" spans="1:22" x14ac:dyDescent="0.3">
      <c r="A21" t="s">
        <v>11</v>
      </c>
      <c r="B21">
        <v>29</v>
      </c>
      <c r="C21">
        <v>62</v>
      </c>
      <c r="D21" s="1">
        <v>2337400000</v>
      </c>
      <c r="E21" s="1">
        <v>2792420</v>
      </c>
      <c r="F21" s="1">
        <v>0.161167</v>
      </c>
      <c r="G21" s="1">
        <v>1396.43</v>
      </c>
      <c r="H21" s="1">
        <v>6.7146699999999999</v>
      </c>
      <c r="I21" s="1">
        <f t="shared" si="4"/>
        <v>1396.43</v>
      </c>
      <c r="J21" s="9">
        <f t="shared" si="5"/>
        <v>580.20120000000009</v>
      </c>
      <c r="K21">
        <f>J21/LN(2)/Notes!$F$9*(1-EXP(-Notes!$F$9*LN(2)/J21))</f>
        <v>3.2293726618743275E-4</v>
      </c>
      <c r="L21">
        <f>EXP(-Notes!$F$10*LN(2)/J21)</f>
        <v>1.838111247112595E-4</v>
      </c>
      <c r="M21">
        <f t="shared" si="6"/>
        <v>5.9359462109091409E-8</v>
      </c>
      <c r="O21" s="1">
        <f t="shared" si="7"/>
        <v>23524977322.631851</v>
      </c>
      <c r="P21">
        <f>O21/Notes!$C$3</f>
        <v>7.2607954699481021E-9</v>
      </c>
      <c r="R21" s="2">
        <f>O21*J21/Notes!$F$9</f>
        <v>5265902.8057730664</v>
      </c>
      <c r="S21" s="2">
        <f>R21/Notes!$C$2</f>
        <v>4.2127222446184528E-6</v>
      </c>
      <c r="U21" s="1">
        <f t="shared" si="8"/>
        <v>66573455.861089535</v>
      </c>
      <c r="V21" s="11">
        <f t="shared" si="3"/>
        <v>0.99573487135963357</v>
      </c>
    </row>
    <row r="22" spans="1:22" x14ac:dyDescent="0.3">
      <c r="A22" t="s">
        <v>19</v>
      </c>
      <c r="B22">
        <v>30</v>
      </c>
      <c r="C22">
        <v>62</v>
      </c>
      <c r="D22" s="1">
        <v>113796000000</v>
      </c>
      <c r="E22" s="1">
        <v>2385210</v>
      </c>
      <c r="F22" s="1">
        <v>9.1859300000000008</v>
      </c>
      <c r="G22" s="1">
        <v>1192.79</v>
      </c>
      <c r="H22" s="1">
        <v>130.13800000000001</v>
      </c>
      <c r="I22" s="1">
        <f t="shared" si="4"/>
        <v>1192.79</v>
      </c>
      <c r="J22" s="2">
        <f t="shared" si="5"/>
        <v>33069.347999999998</v>
      </c>
      <c r="K22">
        <f>J22/LN(2)/Notes!$F$9*(1-EXP(-Notes!$F$9*LN(2)/J22))</f>
        <v>1.8406243967990493E-2</v>
      </c>
      <c r="L22">
        <f>EXP(-Notes!$F$10*LN(2)/J22)</f>
        <v>0.8599208136113724</v>
      </c>
      <c r="M22">
        <f t="shared" si="6"/>
        <v>1.5827912288483799E-2</v>
      </c>
      <c r="O22" s="1">
        <f t="shared" si="7"/>
        <v>75359.907122296849</v>
      </c>
      <c r="P22">
        <f>O22/Notes!$C$3</f>
        <v>2.3259230593301498E-14</v>
      </c>
      <c r="R22" s="2">
        <f>O22*J22/Notes!$F$9</f>
        <v>961.45948837766696</v>
      </c>
      <c r="S22" s="2">
        <f>R22/Notes!$C$2</f>
        <v>7.6916759070213361E-10</v>
      </c>
      <c r="U22" s="1">
        <f t="shared" si="8"/>
        <v>66574417.320577912</v>
      </c>
      <c r="V22" s="11">
        <f t="shared" si="3"/>
        <v>0.99574925184698537</v>
      </c>
    </row>
    <row r="23" spans="1:22" x14ac:dyDescent="0.3">
      <c r="A23" t="s">
        <v>18</v>
      </c>
      <c r="B23">
        <v>21</v>
      </c>
      <c r="C23">
        <v>44</v>
      </c>
      <c r="D23" s="1">
        <v>40852700000</v>
      </c>
      <c r="E23" s="1">
        <v>1981320</v>
      </c>
      <c r="F23" s="1">
        <v>3.9699900000000001</v>
      </c>
      <c r="G23" s="1">
        <v>990.81799999999998</v>
      </c>
      <c r="H23" s="1">
        <v>112.31</v>
      </c>
      <c r="I23" s="1">
        <f t="shared" si="4"/>
        <v>990.81799999999998</v>
      </c>
      <c r="J23" s="2">
        <f t="shared" si="5"/>
        <v>14291.964</v>
      </c>
      <c r="K23">
        <f>J23/LN(2)/Notes!$F$9*(1-EXP(-Notes!$F$9*LN(2)/J23))</f>
        <v>7.9548401185816336E-3</v>
      </c>
      <c r="L23">
        <f>EXP(-Notes!$F$10*LN(2)/J23)</f>
        <v>0.70525671064965978</v>
      </c>
      <c r="M23">
        <f t="shared" si="6"/>
        <v>5.6102043757748328E-3</v>
      </c>
      <c r="O23" s="1">
        <f t="shared" si="7"/>
        <v>176609.96527656031</v>
      </c>
      <c r="P23">
        <f>O23/Notes!$C$3</f>
        <v>5.4509248542148244E-14</v>
      </c>
      <c r="R23" s="2">
        <f>O23*J23/Notes!$F$9</f>
        <v>973.80527228929395</v>
      </c>
      <c r="S23" s="2">
        <f>R23/Notes!$C$2</f>
        <v>7.7904421783143519E-10</v>
      </c>
      <c r="U23" s="1">
        <f t="shared" si="8"/>
        <v>66575391.125850201</v>
      </c>
      <c r="V23" s="11">
        <f t="shared" si="3"/>
        <v>0.99576381698942829</v>
      </c>
    </row>
    <row r="24" spans="1:22" x14ac:dyDescent="0.3">
      <c r="A24" t="s">
        <v>17</v>
      </c>
      <c r="B24">
        <v>23</v>
      </c>
      <c r="C24">
        <v>49</v>
      </c>
      <c r="D24" s="1">
        <v>72630100000000</v>
      </c>
      <c r="E24" s="1">
        <v>1765690</v>
      </c>
      <c r="F24" s="1">
        <v>7920</v>
      </c>
      <c r="G24" s="1">
        <v>882.98599999999999</v>
      </c>
      <c r="H24" s="1">
        <v>31.779800000000002</v>
      </c>
      <c r="I24" s="1">
        <f t="shared" si="4"/>
        <v>882.98599999999999</v>
      </c>
      <c r="J24" s="2">
        <f t="shared" si="5"/>
        <v>28512000</v>
      </c>
      <c r="K24">
        <f>J24/LN(2)/Notes!$F$9*(1-EXP(-Notes!$F$9*LN(2)/J24))</f>
        <v>0.96914479573957513</v>
      </c>
      <c r="L24">
        <f>EXP(-Notes!$F$10*LN(2)/J24)</f>
        <v>0.999824978151303</v>
      </c>
      <c r="M24">
        <f t="shared" si="6"/>
        <v>0.96897517422576973</v>
      </c>
      <c r="O24" s="1">
        <f t="shared" si="7"/>
        <v>911.25760854040789</v>
      </c>
      <c r="P24">
        <f>O24/Notes!$C$3</f>
        <v>2.812523483149407E-16</v>
      </c>
      <c r="R24" s="2">
        <f>O24*J24/Notes!$F$9</f>
        <v>10023.833693944487</v>
      </c>
      <c r="S24" s="2">
        <f>R24/Notes!$C$2</f>
        <v>8.0190669551555897E-9</v>
      </c>
      <c r="U24" s="1">
        <f t="shared" si="8"/>
        <v>66585414.959544145</v>
      </c>
      <c r="V24" s="11">
        <f t="shared" si="3"/>
        <v>0.99591374282134837</v>
      </c>
    </row>
    <row r="25" spans="1:22" x14ac:dyDescent="0.3">
      <c r="A25" t="s">
        <v>20</v>
      </c>
      <c r="B25">
        <v>1</v>
      </c>
      <c r="C25">
        <v>3</v>
      </c>
      <c r="D25" s="1">
        <v>858871000000000</v>
      </c>
      <c r="E25" s="1">
        <v>1531260</v>
      </c>
      <c r="F25" s="1">
        <v>107995</v>
      </c>
      <c r="G25" s="1">
        <v>765.75199999999995</v>
      </c>
      <c r="H25" s="1">
        <v>8.3693799999999996</v>
      </c>
      <c r="I25" s="1">
        <f t="shared" si="4"/>
        <v>765.75199999999995</v>
      </c>
      <c r="J25" s="2">
        <f t="shared" si="5"/>
        <v>388782000</v>
      </c>
      <c r="K25">
        <f>J25/LN(2)/Notes!$F$9*(1-EXP(-Notes!$F$9*LN(2)/J25))</f>
        <v>0.99769295755861187</v>
      </c>
      <c r="L25">
        <f>EXP(-Notes!$F$10*LN(2)/J25)</f>
        <v>0.99998716342920069</v>
      </c>
      <c r="M25">
        <f t="shared" si="6"/>
        <v>0.99768015060232618</v>
      </c>
      <c r="O25" s="1">
        <f t="shared" si="7"/>
        <v>767.53255994688777</v>
      </c>
      <c r="P25">
        <f>O25/Notes!$C$3</f>
        <v>2.3689276541570611E-16</v>
      </c>
      <c r="R25" s="2">
        <f>O25*J25/Notes!$F$9</f>
        <v>115124.55390481131</v>
      </c>
      <c r="S25" s="2">
        <f>R25/Notes!$C$2</f>
        <v>9.2099643123849054E-8</v>
      </c>
      <c r="U25" s="1">
        <f t="shared" si="8"/>
        <v>66700539.513448954</v>
      </c>
      <c r="V25" s="11">
        <f t="shared" si="3"/>
        <v>0.99763565332441628</v>
      </c>
    </row>
    <row r="26" spans="1:22" x14ac:dyDescent="0.3">
      <c r="A26" t="s">
        <v>11</v>
      </c>
      <c r="B26">
        <v>29</v>
      </c>
      <c r="C26">
        <v>60</v>
      </c>
      <c r="D26" s="1">
        <v>2878920000</v>
      </c>
      <c r="E26" s="1">
        <v>1403320</v>
      </c>
      <c r="F26" s="1">
        <v>0.39499899999999999</v>
      </c>
      <c r="G26" s="1">
        <v>701.77200000000005</v>
      </c>
      <c r="H26" s="1">
        <v>19.488499999999998</v>
      </c>
      <c r="I26" s="1">
        <f t="shared" si="4"/>
        <v>701.77200000000005</v>
      </c>
      <c r="J26" s="9">
        <f t="shared" si="5"/>
        <v>1421.9964</v>
      </c>
      <c r="K26">
        <f>J26/LN(2)/Notes!$F$9*(1-EXP(-Notes!$F$9*LN(2)/J26))</f>
        <v>7.914765256334718E-4</v>
      </c>
      <c r="L26">
        <f>EXP(-Notes!$F$10*LN(2)/J26)</f>
        <v>2.9908431073835083E-2</v>
      </c>
      <c r="M26">
        <f t="shared" si="6"/>
        <v>2.3671821113467158E-5</v>
      </c>
      <c r="O26" s="1">
        <f t="shared" si="7"/>
        <v>29645881.347115885</v>
      </c>
      <c r="P26">
        <f>O26/Notes!$C$3</f>
        <v>9.1499633787394714E-12</v>
      </c>
      <c r="R26" s="2">
        <f>O26*J26/Notes!$F$9</f>
        <v>16264.018730874206</v>
      </c>
      <c r="S26" s="2">
        <f>R26/Notes!$C$2</f>
        <v>1.3011214984699364E-8</v>
      </c>
      <c r="U26" s="1">
        <f t="shared" si="8"/>
        <v>66716803.532179825</v>
      </c>
      <c r="V26" s="11">
        <f t="shared" si="3"/>
        <v>0.99787891320013256</v>
      </c>
    </row>
    <row r="27" spans="1:22" x14ac:dyDescent="0.3">
      <c r="A27" t="s">
        <v>16</v>
      </c>
      <c r="B27">
        <v>28</v>
      </c>
      <c r="C27">
        <v>56</v>
      </c>
      <c r="D27" s="1">
        <v>888331000000</v>
      </c>
      <c r="E27" s="1">
        <v>1173110</v>
      </c>
      <c r="F27" s="1">
        <v>145.80099999999999</v>
      </c>
      <c r="G27" s="1">
        <v>586.64800000000002</v>
      </c>
      <c r="H27" s="1">
        <v>98.114199999999997</v>
      </c>
      <c r="I27" s="1">
        <f t="shared" si="4"/>
        <v>586.64800000000002</v>
      </c>
      <c r="J27" s="2">
        <f t="shared" si="5"/>
        <v>524883.6</v>
      </c>
      <c r="K27">
        <f>J27/LN(2)/Notes!$F$9*(1-EXP(-Notes!$F$9*LN(2)/J27))</f>
        <v>0.28261880362384506</v>
      </c>
      <c r="L27">
        <f>EXP(-Notes!$F$10*LN(2)/J27)</f>
        <v>0.99053693274867127</v>
      </c>
      <c r="M27">
        <f t="shared" si="6"/>
        <v>0.27994436287866253</v>
      </c>
      <c r="O27" s="1">
        <f t="shared" si="7"/>
        <v>2095.5878302656638</v>
      </c>
      <c r="P27">
        <f>O27/Notes!$C$3</f>
        <v>6.4678636736594558E-16</v>
      </c>
      <c r="R27" s="2">
        <f>O27*J27/Notes!$F$9</f>
        <v>424.35944616745007</v>
      </c>
      <c r="S27" s="2">
        <f>R27/Notes!$C$2</f>
        <v>3.3948755693396006E-10</v>
      </c>
      <c r="U27" s="1">
        <f t="shared" si="8"/>
        <v>66717227.891625993</v>
      </c>
      <c r="V27" s="11">
        <f t="shared" si="3"/>
        <v>0.99788526031690872</v>
      </c>
    </row>
    <row r="28" spans="1:22" x14ac:dyDescent="0.3">
      <c r="A28" t="s">
        <v>18</v>
      </c>
      <c r="B28">
        <v>21</v>
      </c>
      <c r="C28">
        <v>48</v>
      </c>
      <c r="D28" s="1">
        <v>261906000000</v>
      </c>
      <c r="E28" s="1">
        <v>1154740</v>
      </c>
      <c r="F28" s="1">
        <v>43.670099999999998</v>
      </c>
      <c r="G28" s="1">
        <v>577.46199999999999</v>
      </c>
      <c r="H28" s="1">
        <v>95.6785</v>
      </c>
      <c r="I28" s="1">
        <f t="shared" si="4"/>
        <v>577.46199999999999</v>
      </c>
      <c r="J28" s="2">
        <f t="shared" si="5"/>
        <v>157212.35999999999</v>
      </c>
      <c r="K28">
        <f>J28/LN(2)/Notes!$F$9*(1-EXP(-Notes!$F$9*LN(2)/J28))</f>
        <v>8.7502709582868501E-2</v>
      </c>
      <c r="L28">
        <f>EXP(-Notes!$F$10*LN(2)/J28)</f>
        <v>0.96875387032144245</v>
      </c>
      <c r="M28">
        <f t="shared" si="6"/>
        <v>8.4768588572017037E-2</v>
      </c>
      <c r="O28" s="1">
        <f t="shared" si="7"/>
        <v>6812.2167624556396</v>
      </c>
      <c r="P28">
        <f>O28/Notes!$C$3</f>
        <v>2.1025360377949503E-15</v>
      </c>
      <c r="R28" s="2">
        <f>O28*J28/Notes!$F$9</f>
        <v>413.18081560849168</v>
      </c>
      <c r="S28" s="2">
        <f>R28/Notes!$C$2</f>
        <v>3.3054465248679336E-10</v>
      </c>
      <c r="U28" s="1">
        <f t="shared" si="8"/>
        <v>66717641.0724416</v>
      </c>
      <c r="V28" s="11">
        <f t="shared" si="3"/>
        <v>0.99789144023563092</v>
      </c>
    </row>
    <row r="29" spans="1:22" x14ac:dyDescent="0.3">
      <c r="A29" t="s">
        <v>21</v>
      </c>
      <c r="B29">
        <v>22</v>
      </c>
      <c r="C29">
        <v>45</v>
      </c>
      <c r="D29" s="1">
        <v>18103100000</v>
      </c>
      <c r="E29" s="1">
        <v>1131680</v>
      </c>
      <c r="F29" s="1">
        <v>3.0800100000000001</v>
      </c>
      <c r="G29" s="1">
        <v>565.92999999999995</v>
      </c>
      <c r="H29" s="1">
        <v>76.400599999999997</v>
      </c>
      <c r="I29" s="1">
        <f t="shared" si="4"/>
        <v>565.92999999999995</v>
      </c>
      <c r="J29" s="2">
        <f t="shared" si="5"/>
        <v>11088.036</v>
      </c>
      <c r="K29">
        <f>J29/LN(2)/Notes!$F$9*(1-EXP(-Notes!$F$9*LN(2)/J29))</f>
        <v>6.1715488234561338E-3</v>
      </c>
      <c r="L29">
        <f>EXP(-Notes!$F$10*LN(2)/J29)</f>
        <v>0.63756814697456132</v>
      </c>
      <c r="M29">
        <f t="shared" si="6"/>
        <v>3.9347829473339617E-3</v>
      </c>
      <c r="O29" s="1">
        <f t="shared" si="7"/>
        <v>143827.50143396083</v>
      </c>
      <c r="P29">
        <f>O29/Notes!$C$3</f>
        <v>4.4391204146284206E-14</v>
      </c>
      <c r="R29" s="2">
        <f>O29*J29/Notes!$F$9</f>
        <v>615.26408707168571</v>
      </c>
      <c r="S29" s="2">
        <f>R29/Notes!$C$2</f>
        <v>4.9221126965734857E-10</v>
      </c>
      <c r="U29" s="1">
        <f t="shared" si="8"/>
        <v>66718256.336528674</v>
      </c>
      <c r="V29" s="11">
        <f t="shared" si="3"/>
        <v>0.99790064270076761</v>
      </c>
    </row>
    <row r="30" spans="1:22" x14ac:dyDescent="0.3">
      <c r="A30" t="s">
        <v>19</v>
      </c>
      <c r="B30">
        <v>30</v>
      </c>
      <c r="C30">
        <v>63</v>
      </c>
      <c r="D30" s="1">
        <v>3663990000</v>
      </c>
      <c r="E30" s="1">
        <v>1100290</v>
      </c>
      <c r="F30" s="1">
        <v>0.64116499999999998</v>
      </c>
      <c r="G30" s="1">
        <v>550.23299999999995</v>
      </c>
      <c r="H30" s="1">
        <v>33.809600000000003</v>
      </c>
      <c r="I30" s="1">
        <f t="shared" si="4"/>
        <v>550.23299999999995</v>
      </c>
      <c r="J30" s="9">
        <f t="shared" si="5"/>
        <v>2308.1939999999995</v>
      </c>
      <c r="K30">
        <f>J30/LN(2)/Notes!$F$9*(1-EXP(-Notes!$F$9*LN(2)/J30))</f>
        <v>1.2847299526271834E-3</v>
      </c>
      <c r="L30">
        <f>EXP(-Notes!$F$10*LN(2)/J30)</f>
        <v>0.11507753595383875</v>
      </c>
      <c r="M30">
        <f t="shared" si="6"/>
        <v>1.4784355731442826E-4</v>
      </c>
      <c r="O30" s="1">
        <f t="shared" si="7"/>
        <v>3721724.5715333037</v>
      </c>
      <c r="P30">
        <f>O30/Notes!$C$3</f>
        <v>1.148680423312748E-12</v>
      </c>
      <c r="R30" s="2">
        <f>O30*J30/Notes!$F$9</f>
        <v>3314.2215762599308</v>
      </c>
      <c r="S30" s="2">
        <f>R30/Notes!$C$2</f>
        <v>2.6513772610079446E-9</v>
      </c>
      <c r="U30" s="1">
        <f t="shared" si="8"/>
        <v>66721570.558104932</v>
      </c>
      <c r="V30" s="11">
        <f t="shared" si="3"/>
        <v>0.99795021329842115</v>
      </c>
    </row>
    <row r="31" spans="1:22" x14ac:dyDescent="0.3">
      <c r="A31" t="s">
        <v>18</v>
      </c>
      <c r="B31">
        <v>21</v>
      </c>
      <c r="C31">
        <v>46</v>
      </c>
      <c r="D31" s="1">
        <v>10345100000000</v>
      </c>
      <c r="E31" s="1">
        <v>990503</v>
      </c>
      <c r="F31" s="1">
        <v>2010.95</v>
      </c>
      <c r="G31" s="1">
        <v>495.33</v>
      </c>
      <c r="H31" s="1">
        <v>39.0443</v>
      </c>
      <c r="I31" s="1">
        <f t="shared" si="4"/>
        <v>495.33</v>
      </c>
      <c r="J31" s="2">
        <f t="shared" si="5"/>
        <v>7239420</v>
      </c>
      <c r="K31">
        <f>J31/LN(2)/Notes!$F$9*(1-EXP(-Notes!$F$9*LN(2)/J31))</f>
        <v>0.88557142648043596</v>
      </c>
      <c r="L31">
        <f>EXP(-Notes!$F$10*LN(2)/J31)</f>
        <v>0.99931086469875108</v>
      </c>
      <c r="M31">
        <f t="shared" si="6"/>
        <v>0.88496114794867098</v>
      </c>
      <c r="O31" s="1">
        <f t="shared" si="7"/>
        <v>559.71948728841801</v>
      </c>
      <c r="P31">
        <f>O31/Notes!$C$3</f>
        <v>1.7275292817543766E-16</v>
      </c>
      <c r="R31" s="2">
        <f>O31*J31/Notes!$F$9</f>
        <v>1563.2887541147836</v>
      </c>
      <c r="S31" s="2">
        <f>R31/Notes!$C$2</f>
        <v>1.2506310032918268E-9</v>
      </c>
      <c r="U31" s="1">
        <f t="shared" si="8"/>
        <v>66723133.846859045</v>
      </c>
      <c r="V31" s="11">
        <f t="shared" si="3"/>
        <v>0.99797359530715635</v>
      </c>
    </row>
    <row r="32" spans="1:22" x14ac:dyDescent="0.3">
      <c r="A32" t="s">
        <v>18</v>
      </c>
      <c r="B32">
        <v>21</v>
      </c>
      <c r="C32">
        <v>43</v>
      </c>
      <c r="D32" s="1">
        <v>18237900000</v>
      </c>
      <c r="E32" s="1">
        <v>902479</v>
      </c>
      <c r="F32" s="1">
        <v>3.891</v>
      </c>
      <c r="G32" s="1">
        <v>451.31099999999998</v>
      </c>
      <c r="H32" s="1">
        <v>69.513300000000001</v>
      </c>
      <c r="I32" s="1">
        <f t="shared" si="4"/>
        <v>451.31099999999998</v>
      </c>
      <c r="J32" s="2">
        <f t="shared" si="5"/>
        <v>14007.6</v>
      </c>
      <c r="K32">
        <f>J32/LN(2)/Notes!$F$9*(1-EXP(-Notes!$F$9*LN(2)/J32))</f>
        <v>7.7965644501374401E-3</v>
      </c>
      <c r="L32">
        <f>EXP(-Notes!$F$10*LN(2)/J32)</f>
        <v>0.7002749169939958</v>
      </c>
      <c r="M32">
        <f t="shared" si="6"/>
        <v>5.4597385231583339E-3</v>
      </c>
      <c r="O32" s="1">
        <f t="shared" si="7"/>
        <v>82661.650935423721</v>
      </c>
      <c r="P32">
        <f>O32/Notes!$C$3</f>
        <v>2.5512855226982631E-14</v>
      </c>
      <c r="R32" s="2">
        <f>O32*J32/Notes!$F$9</f>
        <v>446.71733859685236</v>
      </c>
      <c r="S32" s="2">
        <f>R32/Notes!$C$2</f>
        <v>3.5737387087748188E-10</v>
      </c>
      <c r="U32" s="1">
        <f t="shared" si="8"/>
        <v>66723580.564197645</v>
      </c>
      <c r="V32" s="11">
        <f t="shared" si="3"/>
        <v>0.99798027682948276</v>
      </c>
    </row>
    <row r="33" spans="1:22" x14ac:dyDescent="0.3">
      <c r="A33" t="s">
        <v>13</v>
      </c>
      <c r="B33">
        <v>24</v>
      </c>
      <c r="C33">
        <v>48</v>
      </c>
      <c r="D33" s="1">
        <v>94712500000</v>
      </c>
      <c r="E33" s="1">
        <v>845827</v>
      </c>
      <c r="F33" s="1">
        <v>21.56</v>
      </c>
      <c r="G33" s="1">
        <v>422.98099999999999</v>
      </c>
      <c r="H33" s="1">
        <v>80.012299999999996</v>
      </c>
      <c r="I33" s="1">
        <f t="shared" si="4"/>
        <v>422.98099999999999</v>
      </c>
      <c r="J33" s="2">
        <f t="shared" si="5"/>
        <v>77616</v>
      </c>
      <c r="K33">
        <f>J33/LN(2)/Notes!$F$9*(1-EXP(-Notes!$F$9*LN(2)/J33))</f>
        <v>4.3200701498350869E-2</v>
      </c>
      <c r="L33">
        <f>EXP(-Notes!$F$10*LN(2)/J33)</f>
        <v>0.93772423344208555</v>
      </c>
      <c r="M33">
        <f t="shared" si="6"/>
        <v>4.0510344696701422E-2</v>
      </c>
      <c r="O33" s="1">
        <f t="shared" si="7"/>
        <v>10441.308341531872</v>
      </c>
      <c r="P33">
        <f>O33/Notes!$C$3</f>
        <v>3.2226260313369977E-15</v>
      </c>
      <c r="R33" s="2">
        <f>O33*J33/Notes!$F$9</f>
        <v>312.65917756031553</v>
      </c>
      <c r="S33" s="2">
        <f>R33/Notes!$C$2</f>
        <v>2.5012734204825241E-10</v>
      </c>
      <c r="U33" s="1">
        <f t="shared" si="8"/>
        <v>66723893.223375201</v>
      </c>
      <c r="V33" s="11">
        <f t="shared" si="3"/>
        <v>0.99798495325256942</v>
      </c>
    </row>
    <row r="34" spans="1:22" x14ac:dyDescent="0.3">
      <c r="A34" t="s">
        <v>13</v>
      </c>
      <c r="B34">
        <v>24</v>
      </c>
      <c r="C34">
        <v>49</v>
      </c>
      <c r="D34" s="1">
        <v>3058880000</v>
      </c>
      <c r="E34" s="1">
        <v>835404</v>
      </c>
      <c r="F34" s="1">
        <v>0.70499999999999996</v>
      </c>
      <c r="G34" s="1">
        <v>417.76799999999997</v>
      </c>
      <c r="H34" s="1">
        <v>31.006699999999999</v>
      </c>
      <c r="I34" s="1">
        <f t="shared" si="4"/>
        <v>417.76799999999997</v>
      </c>
      <c r="J34" s="9">
        <f t="shared" si="5"/>
        <v>2538</v>
      </c>
      <c r="K34">
        <f>J34/LN(2)/Notes!$F$9*(1-EXP(-Notes!$F$9*LN(2)/J34))</f>
        <v>1.4126388942037767E-3</v>
      </c>
      <c r="L34">
        <f>EXP(-Notes!$F$10*LN(2)/J34)</f>
        <v>0.13996330745773733</v>
      </c>
      <c r="M34">
        <f t="shared" si="6"/>
        <v>1.9771761187620127E-4</v>
      </c>
      <c r="O34" s="1">
        <f t="shared" si="7"/>
        <v>2112952.8929450191</v>
      </c>
      <c r="P34">
        <f>O34/Notes!$C$3</f>
        <v>6.5214595461266019E-13</v>
      </c>
      <c r="R34" s="2">
        <f>O34*J34/Notes!$F$9</f>
        <v>2068.9330410086645</v>
      </c>
      <c r="S34" s="2">
        <f>R34/Notes!$C$2</f>
        <v>1.6551464328069316E-9</v>
      </c>
      <c r="U34" s="1">
        <f t="shared" si="8"/>
        <v>66725962.156416208</v>
      </c>
      <c r="V34" s="11">
        <f t="shared" si="3"/>
        <v>0.99801589815018343</v>
      </c>
    </row>
    <row r="35" spans="1:22" x14ac:dyDescent="0.3">
      <c r="A35" t="s">
        <v>14</v>
      </c>
      <c r="B35">
        <v>25</v>
      </c>
      <c r="C35">
        <v>51</v>
      </c>
      <c r="D35" s="1">
        <v>3284830000</v>
      </c>
      <c r="E35" s="1">
        <v>821382</v>
      </c>
      <c r="F35" s="1">
        <v>0.77</v>
      </c>
      <c r="G35" s="1">
        <v>410.75599999999997</v>
      </c>
      <c r="H35" s="1">
        <v>34.889899999999997</v>
      </c>
      <c r="I35" s="1">
        <f t="shared" si="4"/>
        <v>410.75599999999997</v>
      </c>
      <c r="J35" s="9">
        <f t="shared" si="5"/>
        <v>2772</v>
      </c>
      <c r="K35">
        <f>J35/LN(2)/Notes!$F$9*(1-EXP(-Notes!$F$9*LN(2)/J35))</f>
        <v>1.5428821965062527E-3</v>
      </c>
      <c r="L35">
        <f>EXP(-Notes!$F$10*LN(2)/J35)</f>
        <v>0.16523570865475917</v>
      </c>
      <c r="M35">
        <f t="shared" si="6"/>
        <v>2.5493923311052208E-4</v>
      </c>
      <c r="O35" s="1">
        <f t="shared" si="7"/>
        <v>1611191.792602309</v>
      </c>
      <c r="P35">
        <f>O35/Notes!$C$3</f>
        <v>4.9728141746984843E-13</v>
      </c>
      <c r="R35" s="2">
        <f>O35*J35/Notes!$F$9</f>
        <v>1723.0801115330248</v>
      </c>
      <c r="S35" s="2">
        <f>R35/Notes!$C$2</f>
        <v>1.3784640892264199E-9</v>
      </c>
      <c r="U35" s="1">
        <f t="shared" si="8"/>
        <v>66727685.236527741</v>
      </c>
      <c r="V35" s="11">
        <f t="shared" si="3"/>
        <v>0.99804167014791156</v>
      </c>
    </row>
    <row r="36" spans="1:22" x14ac:dyDescent="0.3">
      <c r="A36" t="s">
        <v>22</v>
      </c>
      <c r="B36">
        <v>19</v>
      </c>
      <c r="C36">
        <v>42</v>
      </c>
      <c r="D36" s="1">
        <v>51763300000</v>
      </c>
      <c r="E36" s="1">
        <v>806354</v>
      </c>
      <c r="F36" s="1">
        <v>12.36</v>
      </c>
      <c r="G36" s="1">
        <v>403.24099999999999</v>
      </c>
      <c r="H36" s="1">
        <v>76.278300000000002</v>
      </c>
      <c r="I36" s="1">
        <f t="shared" si="4"/>
        <v>403.24099999999999</v>
      </c>
      <c r="J36" s="2">
        <f t="shared" si="5"/>
        <v>44495.999999999993</v>
      </c>
      <c r="K36">
        <f>J36/LN(2)/Notes!$F$9*(1-EXP(-Notes!$F$9*LN(2)/J36))</f>
        <v>2.4766264868593867E-2</v>
      </c>
      <c r="L36">
        <f>EXP(-Notes!$F$10*LN(2)/J36)</f>
        <v>0.89390145610497251</v>
      </c>
      <c r="M36">
        <f t="shared" si="6"/>
        <v>2.2138600228317484E-2</v>
      </c>
      <c r="O36" s="1">
        <f t="shared" si="7"/>
        <v>18214.385545668531</v>
      </c>
      <c r="P36">
        <f>O36/Notes!$C$3</f>
        <v>5.6217239338483122E-15</v>
      </c>
      <c r="R36" s="2">
        <f>O36*J36/Notes!$F$9</f>
        <v>312.68028520064303</v>
      </c>
      <c r="S36" s="2">
        <f>R36/Notes!$C$2</f>
        <v>2.5014422816051441E-10</v>
      </c>
      <c r="U36" s="1">
        <f t="shared" si="8"/>
        <v>66727997.916812941</v>
      </c>
      <c r="V36" s="11">
        <f t="shared" si="3"/>
        <v>0.99804634688670379</v>
      </c>
    </row>
    <row r="37" spans="1:22" x14ac:dyDescent="0.3">
      <c r="A37" t="s">
        <v>19</v>
      </c>
      <c r="B37">
        <v>30</v>
      </c>
      <c r="C37">
        <v>65</v>
      </c>
      <c r="D37" s="1">
        <v>19641200000000</v>
      </c>
      <c r="E37" s="1">
        <v>645629</v>
      </c>
      <c r="F37" s="1">
        <v>5857.44</v>
      </c>
      <c r="G37" s="1">
        <v>322.86599999999999</v>
      </c>
      <c r="H37" s="1">
        <v>21.072500000000002</v>
      </c>
      <c r="I37" s="1">
        <f t="shared" si="4"/>
        <v>322.86599999999999</v>
      </c>
      <c r="J37" s="2">
        <f t="shared" si="5"/>
        <v>21086783.999999996</v>
      </c>
      <c r="K37">
        <f>J37/LN(2)/Notes!$F$9*(1-EXP(-Notes!$F$9*LN(2)/J37))</f>
        <v>0.95858352877415509</v>
      </c>
      <c r="L37">
        <f>EXP(-Notes!$F$10*LN(2)/J37)</f>
        <v>0.99976335560837892</v>
      </c>
      <c r="M37">
        <f t="shared" si="6"/>
        <v>0.95835668535817031</v>
      </c>
      <c r="O37" s="1">
        <f t="shared" si="7"/>
        <v>336.89544293139045</v>
      </c>
      <c r="P37">
        <f>O37/Notes!$C$3</f>
        <v>1.0398007497882421E-16</v>
      </c>
      <c r="R37" s="2">
        <f>O37*J37/Notes!$F$9</f>
        <v>2740.7567267278378</v>
      </c>
      <c r="S37" s="2">
        <f>R37/Notes!$C$2</f>
        <v>2.1926053813822701E-9</v>
      </c>
      <c r="U37" s="1">
        <f t="shared" si="8"/>
        <v>66730738.673539668</v>
      </c>
      <c r="V37" s="11">
        <f t="shared" si="3"/>
        <v>0.99808734020771162</v>
      </c>
    </row>
    <row r="38" spans="1:22" x14ac:dyDescent="0.3">
      <c r="A38" t="s">
        <v>22</v>
      </c>
      <c r="B38">
        <v>19</v>
      </c>
      <c r="C38">
        <v>43</v>
      </c>
      <c r="D38" s="1">
        <v>63112900000</v>
      </c>
      <c r="E38" s="1">
        <v>544924</v>
      </c>
      <c r="F38" s="1">
        <v>22.3</v>
      </c>
      <c r="G38" s="1">
        <v>272.505</v>
      </c>
      <c r="H38" s="1">
        <v>69.727099999999993</v>
      </c>
      <c r="I38" s="1">
        <f t="shared" si="4"/>
        <v>272.505</v>
      </c>
      <c r="J38" s="2">
        <f t="shared" si="5"/>
        <v>80280</v>
      </c>
      <c r="K38">
        <f>J38/LN(2)/Notes!$F$9*(1-EXP(-Notes!$F$9*LN(2)/J38))</f>
        <v>4.4683471396784018E-2</v>
      </c>
      <c r="L38">
        <f>EXP(-Notes!$F$10*LN(2)/J38)</f>
        <v>0.93972719265695925</v>
      </c>
      <c r="M38">
        <f t="shared" si="6"/>
        <v>4.1990273133867384E-2</v>
      </c>
      <c r="O38" s="1">
        <f t="shared" si="7"/>
        <v>6489.7172526417853</v>
      </c>
      <c r="P38">
        <f>O38/Notes!$C$3</f>
        <v>2.0029991520499337E-15</v>
      </c>
      <c r="R38" s="2">
        <f>O38*J38/Notes!$F$9</f>
        <v>201.00096490821085</v>
      </c>
      <c r="S38" s="2">
        <f>R38/Notes!$C$2</f>
        <v>1.6080077192656868E-10</v>
      </c>
      <c r="U38" s="1">
        <f t="shared" si="8"/>
        <v>66730939.674504578</v>
      </c>
      <c r="V38" s="11">
        <f t="shared" si="3"/>
        <v>0.99809034656613704</v>
      </c>
    </row>
    <row r="39" spans="1:22" x14ac:dyDescent="0.3">
      <c r="A39" t="s">
        <v>14</v>
      </c>
      <c r="B39">
        <v>25</v>
      </c>
      <c r="C39" t="s">
        <v>23</v>
      </c>
      <c r="D39" s="1">
        <v>986570000</v>
      </c>
      <c r="E39" s="1">
        <v>540157</v>
      </c>
      <c r="F39" s="1">
        <v>0.35166599999999998</v>
      </c>
      <c r="G39" s="1">
        <v>270.12099999999998</v>
      </c>
      <c r="H39" s="1">
        <v>10.567600000000001</v>
      </c>
      <c r="I39" s="1">
        <f t="shared" si="4"/>
        <v>270.12099999999998</v>
      </c>
      <c r="J39" s="9">
        <f t="shared" si="5"/>
        <v>1265.9975999999999</v>
      </c>
      <c r="K39">
        <f>J39/LN(2)/Notes!$F$9*(1-EXP(-Notes!$F$9*LN(2)/J39))</f>
        <v>7.0464832534619193E-4</v>
      </c>
      <c r="L39">
        <f>EXP(-Notes!$F$10*LN(2)/J39)</f>
        <v>1.9407867644149746E-2</v>
      </c>
      <c r="M39">
        <f t="shared" si="6"/>
        <v>1.3675721433990662E-5</v>
      </c>
      <c r="O39" s="1">
        <f t="shared" si="7"/>
        <v>19751864.741016224</v>
      </c>
      <c r="P39">
        <f>O39/Notes!$C$3</f>
        <v>6.0962545496963655E-12</v>
      </c>
      <c r="R39" s="2">
        <f>O39*J39/Notes!$F$9</f>
        <v>9647.3045361308486</v>
      </c>
      <c r="S39" s="2">
        <f>R39/Notes!$C$2</f>
        <v>7.7178436289046782E-9</v>
      </c>
      <c r="U39" s="1">
        <f t="shared" si="8"/>
        <v>66740586.979040712</v>
      </c>
      <c r="V39" s="11">
        <f t="shared" si="3"/>
        <v>0.99823464067580892</v>
      </c>
    </row>
    <row r="40" spans="1:22" x14ac:dyDescent="0.3">
      <c r="A40" t="s">
        <v>15</v>
      </c>
      <c r="B40">
        <v>26</v>
      </c>
      <c r="C40">
        <v>52</v>
      </c>
      <c r="D40" s="1">
        <v>22249900000</v>
      </c>
      <c r="E40" s="1">
        <v>517706</v>
      </c>
      <c r="F40" s="1">
        <v>8.2750000000000004</v>
      </c>
      <c r="G40" s="1">
        <v>258.89400000000001</v>
      </c>
      <c r="H40" s="1">
        <v>61.115299999999998</v>
      </c>
      <c r="I40" s="1">
        <f t="shared" si="4"/>
        <v>258.89400000000001</v>
      </c>
      <c r="J40" s="2">
        <f t="shared" si="5"/>
        <v>29790</v>
      </c>
      <c r="K40">
        <f>J40/LN(2)/Notes!$F$9*(1-EXP(-Notes!$F$9*LN(2)/J40))</f>
        <v>1.6580974254661353E-2</v>
      </c>
      <c r="L40">
        <f>EXP(-Notes!$F$10*LN(2)/J40)</f>
        <v>0.84575291940771535</v>
      </c>
      <c r="M40">
        <f t="shared" si="6"/>
        <v>1.4023407382504006E-2</v>
      </c>
      <c r="O40" s="1">
        <f t="shared" si="7"/>
        <v>18461.561654623496</v>
      </c>
      <c r="P40">
        <f>O40/Notes!$C$3</f>
        <v>5.6980128563652768E-15</v>
      </c>
      <c r="R40" s="2">
        <f>O40*J40/Notes!$F$9</f>
        <v>212.17975373890201</v>
      </c>
      <c r="S40" s="2">
        <f>R40/Notes!$C$2</f>
        <v>1.6974380299112162E-10</v>
      </c>
      <c r="U40" s="1">
        <f t="shared" si="8"/>
        <v>66740799.158794448</v>
      </c>
      <c r="V40" s="11">
        <f t="shared" si="3"/>
        <v>0.99823781423465541</v>
      </c>
    </row>
    <row r="41" spans="1:22" x14ac:dyDescent="0.3">
      <c r="A41" t="s">
        <v>25</v>
      </c>
      <c r="B41">
        <v>4</v>
      </c>
      <c r="C41">
        <v>7</v>
      </c>
      <c r="D41" s="1">
        <v>1449920000000</v>
      </c>
      <c r="E41" s="1">
        <v>218566</v>
      </c>
      <c r="F41" s="1">
        <v>1277.27</v>
      </c>
      <c r="G41" s="1">
        <v>109.3</v>
      </c>
      <c r="H41" s="1">
        <v>25.467099999999999</v>
      </c>
      <c r="I41" s="1">
        <f t="shared" si="4"/>
        <v>109.3</v>
      </c>
      <c r="J41" s="2">
        <f t="shared" si="5"/>
        <v>4598172</v>
      </c>
      <c r="K41">
        <f>J41/LN(2)/Notes!$F$9*(1-EXP(-Notes!$F$9*LN(2)/J41))</f>
        <v>0.82777724340198722</v>
      </c>
      <c r="L41">
        <f>EXP(-Notes!$F$10*LN(2)/J41)</f>
        <v>0.99891523145392402</v>
      </c>
      <c r="M41">
        <f t="shared" si="6"/>
        <v>0.82687929668518723</v>
      </c>
      <c r="O41" s="1">
        <f t="shared" si="7"/>
        <v>132.18374246176481</v>
      </c>
      <c r="P41">
        <f>O41/Notes!$C$3</f>
        <v>4.0797451377087903E-17</v>
      </c>
      <c r="R41" s="2">
        <f>O41*J41/Notes!$F$9</f>
        <v>234.49212324185882</v>
      </c>
      <c r="S41" s="2">
        <f>R41/Notes!$C$2</f>
        <v>1.8759369859348707E-10</v>
      </c>
      <c r="U41" s="1">
        <f t="shared" si="8"/>
        <v>66741033.650917687</v>
      </c>
      <c r="V41" s="11">
        <f t="shared" si="3"/>
        <v>0.9982413215181688</v>
      </c>
    </row>
    <row r="42" spans="1:22" x14ac:dyDescent="0.3">
      <c r="A42" t="s">
        <v>17</v>
      </c>
      <c r="B42">
        <v>23</v>
      </c>
      <c r="C42">
        <v>47</v>
      </c>
      <c r="D42" s="1">
        <v>595421000</v>
      </c>
      <c r="E42" s="1">
        <v>210999</v>
      </c>
      <c r="F42" s="1">
        <v>0.54333399999999998</v>
      </c>
      <c r="G42" s="1">
        <v>105.51600000000001</v>
      </c>
      <c r="H42" s="1">
        <v>11.375299999999999</v>
      </c>
      <c r="I42" s="1">
        <f t="shared" si="4"/>
        <v>105.51600000000001</v>
      </c>
      <c r="J42" s="9">
        <f t="shared" si="5"/>
        <v>1956.0024000000001</v>
      </c>
      <c r="K42">
        <f>J42/LN(2)/Notes!$F$9*(1-EXP(-Notes!$F$9*LN(2)/J42))</f>
        <v>1.0887017602032836E-3</v>
      </c>
      <c r="L42">
        <f>EXP(-Notes!$F$10*LN(2)/J42)</f>
        <v>7.7967836982671998E-2</v>
      </c>
      <c r="M42">
        <f t="shared" si="6"/>
        <v>8.4883721362277685E-5</v>
      </c>
      <c r="O42" s="1">
        <f t="shared" si="7"/>
        <v>1243065.1991524408</v>
      </c>
      <c r="P42">
        <f>O42/Notes!$C$3</f>
        <v>3.8366209850383975E-13</v>
      </c>
      <c r="R42" s="2">
        <f>O42*J42/Notes!$F$9</f>
        <v>938.05498182818371</v>
      </c>
      <c r="S42" s="2">
        <f>R42/Notes!$C$2</f>
        <v>7.5044398546254701E-10</v>
      </c>
      <c r="U42" s="1">
        <f t="shared" si="8"/>
        <v>66741971.705899514</v>
      </c>
      <c r="V42" s="11">
        <f t="shared" si="3"/>
        <v>0.99825535194583059</v>
      </c>
    </row>
    <row r="43" spans="1:22" x14ac:dyDescent="0.3">
      <c r="A43" t="s">
        <v>26</v>
      </c>
      <c r="B43">
        <v>18</v>
      </c>
      <c r="C43">
        <v>37</v>
      </c>
      <c r="D43" s="1">
        <v>880206000000</v>
      </c>
      <c r="E43" s="1">
        <v>201527</v>
      </c>
      <c r="F43" s="1">
        <v>840.95799999999997</v>
      </c>
      <c r="G43" s="1">
        <v>100.78</v>
      </c>
      <c r="H43" s="1">
        <v>28.379200000000001</v>
      </c>
      <c r="I43" s="1">
        <f t="shared" si="4"/>
        <v>100.78</v>
      </c>
      <c r="J43" s="2">
        <f t="shared" si="5"/>
        <v>3027448.8</v>
      </c>
      <c r="K43">
        <f>J43/LN(2)/Notes!$F$9*(1-EXP(-Notes!$F$9*LN(2)/J43))</f>
        <v>0.754203357387635</v>
      </c>
      <c r="L43">
        <f>EXP(-Notes!$F$10*LN(2)/J43)</f>
        <v>0.99835288759233587</v>
      </c>
      <c r="M43">
        <f t="shared" si="6"/>
        <v>0.75296109967977987</v>
      </c>
      <c r="O43" s="1">
        <f t="shared" si="7"/>
        <v>133.84489589549824</v>
      </c>
      <c r="P43">
        <f>O43/Notes!$C$3</f>
        <v>4.1310153054166124E-17</v>
      </c>
      <c r="R43" s="2">
        <f>O43*J43/Notes!$F$9</f>
        <v>156.33046661456444</v>
      </c>
      <c r="S43" s="2">
        <f>R43/Notes!$C$2</f>
        <v>1.2506437329165154E-10</v>
      </c>
      <c r="U43" s="1">
        <f t="shared" si="8"/>
        <v>66742128.036366127</v>
      </c>
      <c r="V43" s="11">
        <f t="shared" si="3"/>
        <v>0.9982576901705037</v>
      </c>
    </row>
    <row r="44" spans="1:22" x14ac:dyDescent="0.3">
      <c r="A44" t="s">
        <v>16</v>
      </c>
      <c r="B44">
        <v>28</v>
      </c>
      <c r="C44">
        <v>63</v>
      </c>
      <c r="D44" s="1">
        <v>864820000000000</v>
      </c>
      <c r="E44" s="1">
        <v>189767</v>
      </c>
      <c r="F44" s="1">
        <v>877461</v>
      </c>
      <c r="G44" s="1">
        <v>94.898600000000002</v>
      </c>
      <c r="H44" s="1">
        <v>1.0097</v>
      </c>
      <c r="I44" s="1">
        <f t="shared" si="4"/>
        <v>94.898600000000002</v>
      </c>
      <c r="J44" s="8">
        <f t="shared" si="5"/>
        <v>3158859600</v>
      </c>
      <c r="K44">
        <f>J44/LN(2)/Notes!$F$9*(1-EXP(-Notes!$F$9*LN(2)/J44))</f>
        <v>0.99971567319396881</v>
      </c>
      <c r="L44">
        <f>EXP(-Notes!$F$10*LN(2)/J44)</f>
        <v>0.99999842010839679</v>
      </c>
      <c r="M44">
        <f t="shared" si="6"/>
        <v>0.99971409375157116</v>
      </c>
      <c r="O44" s="1">
        <f t="shared" si="7"/>
        <v>94.925739862163326</v>
      </c>
      <c r="P44">
        <f>O44/Notes!$C$3</f>
        <v>2.9298067858692384E-17</v>
      </c>
      <c r="R44" s="2">
        <f>O44*J44/Notes!$F$9</f>
        <v>115685.60364610236</v>
      </c>
      <c r="S44" s="2">
        <f>R44/Notes!$C$2</f>
        <v>9.2548482916881895E-8</v>
      </c>
      <c r="U44" s="1">
        <f t="shared" si="8"/>
        <v>66857813.640012227</v>
      </c>
      <c r="V44" s="11">
        <f t="shared" si="3"/>
        <v>0.99998799225824664</v>
      </c>
    </row>
    <row r="45" spans="1:22" x14ac:dyDescent="0.3">
      <c r="A45" t="s">
        <v>28</v>
      </c>
      <c r="B45">
        <v>15</v>
      </c>
      <c r="C45">
        <v>32</v>
      </c>
      <c r="D45" s="1">
        <v>306367000000</v>
      </c>
      <c r="E45" s="1">
        <v>172335</v>
      </c>
      <c r="F45" s="1">
        <v>342.28800000000001</v>
      </c>
      <c r="G45" s="1">
        <v>86.181200000000004</v>
      </c>
      <c r="H45" s="1">
        <v>32.322699999999998</v>
      </c>
      <c r="I45" s="1">
        <f t="shared" si="4"/>
        <v>86.181200000000004</v>
      </c>
      <c r="J45" s="2">
        <f t="shared" si="5"/>
        <v>1232236.7999999998</v>
      </c>
      <c r="K45">
        <f>J45/LN(2)/Notes!$F$9*(1-EXP(-Notes!$F$9*LN(2)/J45))</f>
        <v>0.52626210891698311</v>
      </c>
      <c r="L45">
        <f>EXP(-Notes!$F$10*LN(2)/J45)</f>
        <v>0.99595810883081781</v>
      </c>
      <c r="M45">
        <f t="shared" si="6"/>
        <v>0.52413501474627633</v>
      </c>
      <c r="O45" s="1">
        <f t="shared" si="7"/>
        <v>164.42557275384218</v>
      </c>
      <c r="P45">
        <f>O45/Notes!$C$3</f>
        <v>5.074863356600067E-17</v>
      </c>
      <c r="R45" s="2">
        <f>O45*J45/Notes!$F$9</f>
        <v>78.16791728717655</v>
      </c>
      <c r="S45" s="2">
        <f>R45/Notes!$C$2</f>
        <v>6.2534333829741244E-11</v>
      </c>
      <c r="U45" s="1">
        <f t="shared" si="8"/>
        <v>66857891.807929516</v>
      </c>
      <c r="V45" s="11">
        <f t="shared" si="3"/>
        <v>0.99998916141072736</v>
      </c>
    </row>
    <row r="46" spans="1:22" x14ac:dyDescent="0.3">
      <c r="A46" t="s">
        <v>24</v>
      </c>
      <c r="B46">
        <v>31</v>
      </c>
      <c r="C46">
        <v>66</v>
      </c>
      <c r="D46" s="1">
        <v>7644810000</v>
      </c>
      <c r="E46" s="1">
        <v>155104</v>
      </c>
      <c r="F46" s="1">
        <v>9.4900099999999998</v>
      </c>
      <c r="G46" s="1">
        <v>77.564300000000003</v>
      </c>
      <c r="H46" s="1">
        <v>20.595600000000001</v>
      </c>
      <c r="I46" s="1">
        <f t="shared" si="4"/>
        <v>77.564300000000003</v>
      </c>
      <c r="J46" s="2">
        <f t="shared" si="5"/>
        <v>34164.035999999993</v>
      </c>
      <c r="K46">
        <f>J46/LN(2)/Notes!$F$9*(1-EXP(-Notes!$F$9*LN(2)/J46))</f>
        <v>1.9015542173592595E-2</v>
      </c>
      <c r="L46">
        <f>EXP(-Notes!$F$10*LN(2)/J46)</f>
        <v>0.86408914693505923</v>
      </c>
      <c r="M46">
        <f t="shared" si="6"/>
        <v>1.6431123615287268E-2</v>
      </c>
      <c r="O46" s="1">
        <f t="shared" si="7"/>
        <v>4720.5718742104382</v>
      </c>
      <c r="P46">
        <f>O46/Notes!$C$3</f>
        <v>1.4569666278427278E-15</v>
      </c>
      <c r="R46" s="2">
        <f>O46*J46/Notes!$F$9</f>
        <v>62.219825405521931</v>
      </c>
      <c r="S46" s="2">
        <f>R46/Notes!$C$2</f>
        <v>4.9775860324417544E-11</v>
      </c>
      <c r="U46" s="1">
        <f t="shared" si="8"/>
        <v>66857954.027754918</v>
      </c>
      <c r="V46" s="11">
        <f t="shared" si="3"/>
        <v>0.99999009202862965</v>
      </c>
    </row>
    <row r="47" spans="1:22" x14ac:dyDescent="0.3">
      <c r="A47" t="s">
        <v>18</v>
      </c>
      <c r="B47">
        <v>21</v>
      </c>
      <c r="C47">
        <v>49</v>
      </c>
      <c r="D47" s="1">
        <v>558936000</v>
      </c>
      <c r="E47" s="1">
        <v>112886</v>
      </c>
      <c r="F47" s="1">
        <v>0.95333400000000001</v>
      </c>
      <c r="G47" s="1">
        <v>56.451999999999998</v>
      </c>
      <c r="H47" s="1">
        <v>14.3101</v>
      </c>
      <c r="I47" s="1">
        <f t="shared" si="4"/>
        <v>56.451999999999998</v>
      </c>
      <c r="J47" s="9">
        <f t="shared" si="5"/>
        <v>3432.0024000000003</v>
      </c>
      <c r="K47">
        <f>J47/LN(2)/Notes!$F$9*(1-EXP(-Notes!$F$9*LN(2)/J47))</f>
        <v>1.9102364362650543E-3</v>
      </c>
      <c r="L47">
        <f>EXP(-Notes!$F$10*LN(2)/J47)</f>
        <v>0.23359792579708447</v>
      </c>
      <c r="M47">
        <f t="shared" si="6"/>
        <v>4.4622726929353121E-4</v>
      </c>
      <c r="O47" s="1">
        <f t="shared" si="7"/>
        <v>126509.52526808823</v>
      </c>
      <c r="P47">
        <f>O47/Notes!$C$3</f>
        <v>3.9046149774101306E-14</v>
      </c>
      <c r="R47" s="2">
        <f>O47*J47/Notes!$F$9</f>
        <v>167.50809966934395</v>
      </c>
      <c r="S47" s="2">
        <f>R47/Notes!$C$2</f>
        <v>1.3400647973547516E-10</v>
      </c>
      <c r="U47" s="1">
        <f t="shared" si="8"/>
        <v>66858121.535854585</v>
      </c>
      <c r="V47" s="11">
        <f t="shared" si="3"/>
        <v>0.99999259743643698</v>
      </c>
    </row>
    <row r="48" spans="1:22" x14ac:dyDescent="0.3">
      <c r="A48" t="s">
        <v>27</v>
      </c>
      <c r="B48">
        <v>20</v>
      </c>
      <c r="C48">
        <v>45</v>
      </c>
      <c r="D48" s="1">
        <v>1880650000000</v>
      </c>
      <c r="E48" s="1">
        <v>92784</v>
      </c>
      <c r="F48" s="1">
        <v>3902.63</v>
      </c>
      <c r="G48" s="1">
        <v>46.3994</v>
      </c>
      <c r="H48" s="1">
        <v>9.8230799999999991</v>
      </c>
      <c r="I48" s="1">
        <f t="shared" si="4"/>
        <v>46.3994</v>
      </c>
      <c r="J48" s="2">
        <f t="shared" si="5"/>
        <v>14049468.000000002</v>
      </c>
      <c r="K48">
        <f>J48/LN(2)/Notes!$F$9*(1-EXP(-Notes!$F$9*LN(2)/J48))</f>
        <v>0.9387008723224205</v>
      </c>
      <c r="L48">
        <f>EXP(-Notes!$F$10*LN(2)/J48)</f>
        <v>0.9996448425369171</v>
      </c>
      <c r="M48">
        <f t="shared" si="6"/>
        <v>0.93836748570201278</v>
      </c>
      <c r="O48" s="1">
        <f t="shared" si="7"/>
        <v>49.446939186397337</v>
      </c>
      <c r="P48">
        <f>O48/Notes!$C$3</f>
        <v>1.5261400983455968E-17</v>
      </c>
      <c r="R48" s="2">
        <f>O48*J48/Notes!$F$9</f>
        <v>268.01820594029147</v>
      </c>
      <c r="S48" s="2">
        <f>R48/Notes!$C$2</f>
        <v>2.1441456475223317E-10</v>
      </c>
      <c r="U48" s="1">
        <f t="shared" si="8"/>
        <v>66858389.554060526</v>
      </c>
      <c r="V48" s="11">
        <f t="shared" si="3"/>
        <v>0.99999660616739983</v>
      </c>
    </row>
    <row r="49" spans="1:22" x14ac:dyDescent="0.3">
      <c r="A49" t="s">
        <v>24</v>
      </c>
      <c r="B49">
        <v>31</v>
      </c>
      <c r="C49">
        <v>67</v>
      </c>
      <c r="D49" s="1">
        <v>21015800000</v>
      </c>
      <c r="E49" s="1">
        <v>51699</v>
      </c>
      <c r="F49" s="1">
        <v>78.268500000000003</v>
      </c>
      <c r="G49" s="1">
        <v>25.8536</v>
      </c>
      <c r="H49" s="1">
        <v>15.958500000000001</v>
      </c>
      <c r="I49" s="1">
        <f t="shared" si="4"/>
        <v>25.8536</v>
      </c>
      <c r="J49" s="2">
        <f t="shared" si="5"/>
        <v>281766.60000000003</v>
      </c>
      <c r="K49">
        <f>J49/LN(2)/Notes!$F$9*(1-EXP(-Notes!$F$9*LN(2)/J49))</f>
        <v>0.15656314489435913</v>
      </c>
      <c r="L49">
        <f>EXP(-Notes!$F$10*LN(2)/J49)</f>
        <v>0.98244390171727158</v>
      </c>
      <c r="M49">
        <f t="shared" si="6"/>
        <v>0.1538145069351407</v>
      </c>
      <c r="O49" s="1">
        <f t="shared" si="7"/>
        <v>168.08297549529411</v>
      </c>
      <c r="P49">
        <f>O49/Notes!$C$3</f>
        <v>5.1877461572621639E-17</v>
      </c>
      <c r="R49" s="2">
        <f>O49*J49/Notes!$F$9</f>
        <v>18.271669954935319</v>
      </c>
      <c r="S49" s="2">
        <f>R49/Notes!$C$2</f>
        <v>1.4617335963948254E-11</v>
      </c>
      <c r="U49" s="1">
        <f t="shared" si="8"/>
        <v>66858407.82573048</v>
      </c>
      <c r="V49" s="11">
        <f t="shared" si="3"/>
        <v>0.99999687945558491</v>
      </c>
    </row>
    <row r="50" spans="1:22" x14ac:dyDescent="0.3">
      <c r="A50" t="s">
        <v>24</v>
      </c>
      <c r="B50">
        <v>31</v>
      </c>
      <c r="C50">
        <v>68</v>
      </c>
      <c r="D50" s="1">
        <v>147888000</v>
      </c>
      <c r="E50" s="1">
        <v>25269.5</v>
      </c>
      <c r="F50" s="1">
        <v>1.12683</v>
      </c>
      <c r="G50" s="1">
        <v>12.636799999999999</v>
      </c>
      <c r="H50" s="1">
        <v>5.0744300000000004</v>
      </c>
      <c r="I50" s="1">
        <f t="shared" si="4"/>
        <v>12.636799999999999</v>
      </c>
      <c r="J50" s="9">
        <f t="shared" si="5"/>
        <v>4056.5880000000006</v>
      </c>
      <c r="K50">
        <f>J50/LN(2)/Notes!$F$9*(1-EXP(-Notes!$F$9*LN(2)/J50))</f>
        <v>2.2578778512845985E-3</v>
      </c>
      <c r="L50">
        <f>EXP(-Notes!$F$10*LN(2)/J50)</f>
        <v>0.29221646563313819</v>
      </c>
      <c r="M50">
        <f t="shared" si="6"/>
        <v>6.5978908553372977E-4</v>
      </c>
      <c r="O50" s="1">
        <f t="shared" si="7"/>
        <v>19152.78727258361</v>
      </c>
      <c r="P50">
        <f>O50/Notes!$C$3</f>
        <v>5.9113540964764228E-15</v>
      </c>
      <c r="R50" s="2">
        <f>O50*J50/Notes!$F$9</f>
        <v>29.97491011439638</v>
      </c>
      <c r="S50" s="2">
        <f>R50/Notes!$C$2</f>
        <v>2.3979928091517103E-11</v>
      </c>
      <c r="U50" s="1">
        <f t="shared" si="8"/>
        <v>66858437.800640598</v>
      </c>
      <c r="V50" s="11">
        <f t="shared" si="3"/>
        <v>0.99999732778837591</v>
      </c>
    </row>
    <row r="51" spans="1:22" x14ac:dyDescent="0.3">
      <c r="A51" t="s">
        <v>30</v>
      </c>
      <c r="B51">
        <v>17</v>
      </c>
      <c r="C51">
        <v>38</v>
      </c>
      <c r="D51" s="1">
        <v>66747400</v>
      </c>
      <c r="E51" s="1">
        <v>20706.099999999999</v>
      </c>
      <c r="F51" s="1">
        <v>0.620668</v>
      </c>
      <c r="G51" s="1">
        <v>10.354699999999999</v>
      </c>
      <c r="H51" s="1">
        <v>4.2008200000000002</v>
      </c>
      <c r="I51" s="1">
        <f t="shared" si="4"/>
        <v>10.354699999999999</v>
      </c>
      <c r="J51" s="9">
        <f t="shared" si="5"/>
        <v>2234.4047999999998</v>
      </c>
      <c r="K51">
        <f>J51/LN(2)/Notes!$F$9*(1-EXP(-Notes!$F$9*LN(2)/J51))</f>
        <v>1.2436592300534321E-3</v>
      </c>
      <c r="L51">
        <f>EXP(-Notes!$F$10*LN(2)/J51)</f>
        <v>0.10714714796618552</v>
      </c>
      <c r="M51">
        <f t="shared" si="6"/>
        <v>1.3325453954204746E-4</v>
      </c>
      <c r="O51" s="1">
        <f t="shared" si="7"/>
        <v>77706.170728485027</v>
      </c>
      <c r="P51">
        <f>O51/Notes!$C$3</f>
        <v>2.3983386027310193E-14</v>
      </c>
      <c r="R51" s="2">
        <f>O51*J51/Notes!$F$9</f>
        <v>66.985741074593534</v>
      </c>
      <c r="S51" s="2">
        <f>R51/Notes!$C$2</f>
        <v>5.3588592859674827E-11</v>
      </c>
      <c r="U51" s="1">
        <f t="shared" si="8"/>
        <v>66858504.786381669</v>
      </c>
      <c r="V51" s="11">
        <f t="shared" si="3"/>
        <v>0.99999832968977043</v>
      </c>
    </row>
    <row r="52" spans="1:22" x14ac:dyDescent="0.3">
      <c r="A52" t="s">
        <v>31</v>
      </c>
      <c r="B52">
        <v>16</v>
      </c>
      <c r="C52">
        <v>35</v>
      </c>
      <c r="D52" s="1">
        <v>222829000000</v>
      </c>
      <c r="E52" s="1">
        <v>20428</v>
      </c>
      <c r="F52" s="1">
        <v>2100.2399999999998</v>
      </c>
      <c r="G52" s="1">
        <v>10.2156</v>
      </c>
      <c r="H52" s="1">
        <v>5.8820399999999999</v>
      </c>
      <c r="I52" s="1">
        <f t="shared" si="4"/>
        <v>10.2156</v>
      </c>
      <c r="J52" s="2">
        <f t="shared" si="5"/>
        <v>7560864</v>
      </c>
      <c r="K52">
        <f>J52/LN(2)/Notes!$F$9*(1-EXP(-Notes!$F$9*LN(2)/J52))</f>
        <v>0.89006564809880206</v>
      </c>
      <c r="L52">
        <f>EXP(-Notes!$F$10*LN(2)/J52)</f>
        <v>0.99934015305881363</v>
      </c>
      <c r="M52">
        <f t="shared" si="6"/>
        <v>0.88947834100344902</v>
      </c>
      <c r="O52" s="1">
        <f t="shared" si="7"/>
        <v>11.484933954069589</v>
      </c>
      <c r="P52">
        <f>O52/Notes!$C$3</f>
        <v>3.5447327018733302E-18</v>
      </c>
      <c r="R52" s="2">
        <f>O52*J52/Notes!$F$9</f>
        <v>33.501552344020993</v>
      </c>
      <c r="S52" s="2">
        <f>R52/Notes!$C$2</f>
        <v>2.6801241875216793E-11</v>
      </c>
      <c r="U52" s="1">
        <f t="shared" si="8"/>
        <v>66858538.287934013</v>
      </c>
      <c r="V52" s="11">
        <f t="shared" si="3"/>
        <v>0.99999883077032103</v>
      </c>
    </row>
    <row r="53" spans="1:22" x14ac:dyDescent="0.3">
      <c r="A53" t="s">
        <v>28</v>
      </c>
      <c r="B53">
        <v>15</v>
      </c>
      <c r="C53">
        <v>33</v>
      </c>
      <c r="D53" s="1">
        <v>56832000000</v>
      </c>
      <c r="E53" s="1">
        <v>17992.8</v>
      </c>
      <c r="F53" s="1">
        <v>608.15899999999999</v>
      </c>
      <c r="G53" s="1">
        <v>8.9978300000000004</v>
      </c>
      <c r="H53" s="1">
        <v>8.9978300000000004</v>
      </c>
      <c r="I53" s="1">
        <f t="shared" si="4"/>
        <v>8.9978300000000004</v>
      </c>
      <c r="J53" s="2">
        <f t="shared" si="5"/>
        <v>2189372.4</v>
      </c>
      <c r="K53">
        <f>J53/LN(2)/Notes!$F$9*(1-EXP(-Notes!$F$9*LN(2)/J53))</f>
        <v>0.68221821672422578</v>
      </c>
      <c r="L53">
        <f>EXP(-Notes!$F$10*LN(2)/J53)</f>
        <v>0.99772310277963649</v>
      </c>
      <c r="M53">
        <f t="shared" si="6"/>
        <v>0.68066487596288505</v>
      </c>
      <c r="O53" s="1">
        <f t="shared" si="7"/>
        <v>13.219177774189466</v>
      </c>
      <c r="P53">
        <f>O53/Notes!$C$3</f>
        <v>4.0799931401819343E-18</v>
      </c>
      <c r="R53" s="2">
        <f>O53*J53/Notes!$F$9</f>
        <v>11.165780466629572</v>
      </c>
      <c r="S53" s="2">
        <f>R53/Notes!$C$2</f>
        <v>8.9326243733036582E-12</v>
      </c>
      <c r="U53" s="1">
        <f t="shared" si="8"/>
        <v>66858549.453714482</v>
      </c>
      <c r="V53" s="11">
        <f t="shared" si="3"/>
        <v>0.99999899777617696</v>
      </c>
    </row>
    <row r="54" spans="1:22" x14ac:dyDescent="0.3">
      <c r="A54" t="s">
        <v>30</v>
      </c>
      <c r="B54">
        <v>17</v>
      </c>
      <c r="C54">
        <v>39</v>
      </c>
      <c r="D54" s="1">
        <v>69475900</v>
      </c>
      <c r="E54" s="1">
        <v>14435.6</v>
      </c>
      <c r="F54" s="1">
        <v>0.92666400000000004</v>
      </c>
      <c r="G54" s="1">
        <v>7.2189500000000004</v>
      </c>
      <c r="H54" s="1">
        <v>5.0973800000000002</v>
      </c>
      <c r="I54" s="1">
        <f t="shared" si="4"/>
        <v>7.2189500000000004</v>
      </c>
      <c r="J54" s="9">
        <f t="shared" si="5"/>
        <v>3335.9904000000001</v>
      </c>
      <c r="K54">
        <f>J54/LN(2)/Notes!$F$9*(1-EXP(-Notes!$F$9*LN(2)/J54))</f>
        <v>1.8567966074587924E-3</v>
      </c>
      <c r="L54">
        <f>EXP(-Notes!$F$10*LN(2)/J54)</f>
        <v>0.22402325530863326</v>
      </c>
      <c r="M54">
        <f t="shared" si="6"/>
        <v>4.1596562044894517E-4</v>
      </c>
      <c r="O54" s="1">
        <f t="shared" si="7"/>
        <v>17354.679437710984</v>
      </c>
      <c r="P54">
        <f>O54/Notes!$C$3</f>
        <v>5.3563825425033901E-15</v>
      </c>
      <c r="R54" s="2">
        <f>O54*J54/Notes!$F$9</f>
        <v>22.336050925648628</v>
      </c>
      <c r="S54" s="2">
        <f>R54/Notes!$C$2</f>
        <v>1.7868840740518901E-11</v>
      </c>
      <c r="U54" s="1">
        <f t="shared" si="8"/>
        <v>66858571.78976541</v>
      </c>
      <c r="V54" s="11">
        <f t="shared" si="3"/>
        <v>0.9999993318550453</v>
      </c>
    </row>
    <row r="55" spans="1:22" x14ac:dyDescent="0.3">
      <c r="A55" t="s">
        <v>22</v>
      </c>
      <c r="B55">
        <v>19</v>
      </c>
      <c r="C55">
        <v>44</v>
      </c>
      <c r="D55" s="1">
        <v>5756240</v>
      </c>
      <c r="E55" s="1">
        <v>3004.91</v>
      </c>
      <c r="F55" s="1">
        <v>0.368834</v>
      </c>
      <c r="G55" s="1">
        <v>1.5026900000000001</v>
      </c>
      <c r="H55" s="1">
        <v>0.74843199999999999</v>
      </c>
      <c r="I55" s="1">
        <f t="shared" si="4"/>
        <v>1.5026900000000001</v>
      </c>
      <c r="J55" s="9">
        <f t="shared" si="5"/>
        <v>1327.8024</v>
      </c>
      <c r="K55">
        <f>J55/LN(2)/Notes!$F$9*(1-EXP(-Notes!$F$9*LN(2)/J55))</f>
        <v>7.390485870989444E-4</v>
      </c>
      <c r="L55">
        <f>EXP(-Notes!$F$10*LN(2)/J55)</f>
        <v>2.3316683559144655E-2</v>
      </c>
      <c r="M55">
        <f t="shared" si="6"/>
        <v>1.7232162040219042E-5</v>
      </c>
      <c r="O55" s="1">
        <f t="shared" si="7"/>
        <v>87202.638676028786</v>
      </c>
      <c r="P55">
        <f>O55/Notes!$C$3</f>
        <v>2.6914394653095305E-14</v>
      </c>
      <c r="R55" s="2">
        <f>O55*J55/Notes!$F$9</f>
        <v>44.671247268658888</v>
      </c>
      <c r="S55" s="2">
        <f>R55/Notes!$C$2</f>
        <v>3.573699781492711E-11</v>
      </c>
      <c r="U55" s="1">
        <f t="shared" si="8"/>
        <v>66858616.461012676</v>
      </c>
      <c r="V55" s="11">
        <f t="shared" si="3"/>
        <v>1</v>
      </c>
    </row>
    <row r="56" spans="1:22" x14ac:dyDescent="0.3">
      <c r="A56" t="s">
        <v>21</v>
      </c>
      <c r="B56">
        <v>22</v>
      </c>
      <c r="C56">
        <v>44</v>
      </c>
      <c r="D56" s="1">
        <v>1168430000000</v>
      </c>
      <c r="E56" s="1">
        <v>427.74400000000003</v>
      </c>
      <c r="F56" s="1">
        <v>525947</v>
      </c>
      <c r="G56" s="1">
        <v>0.21390600000000001</v>
      </c>
      <c r="H56" s="1">
        <v>5.6203700000000002E-2</v>
      </c>
      <c r="I56" s="1">
        <f t="shared" si="4"/>
        <v>0.21390600000000001</v>
      </c>
      <c r="J56" s="8">
        <f t="shared" si="5"/>
        <v>1893409200</v>
      </c>
      <c r="K56">
        <f>J56/LN(2)/Notes!$F$9*(1-EXP(-Notes!$F$9*LN(2)/J56))</f>
        <v>0.9995257049146169</v>
      </c>
      <c r="L56">
        <f>EXP(-Notes!$F$10*LN(2)/J56)</f>
        <v>0.99999736419727825</v>
      </c>
      <c r="M56">
        <f t="shared" si="6"/>
        <v>0.99952307036204346</v>
      </c>
      <c r="O56" s="1">
        <f t="shared" si="7"/>
        <v>0.21400806678981385</v>
      </c>
      <c r="P56">
        <f>O56/Notes!$C$3</f>
        <v>6.6051872465991935E-20</v>
      </c>
      <c r="R56" s="2">
        <f>O56*J56/Notes!$F$9</f>
        <v>156.32902875541976</v>
      </c>
      <c r="S56" s="2">
        <f>R56/Notes!$C$2</f>
        <v>1.2506322300433581E-10</v>
      </c>
      <c r="U56" s="1">
        <f t="shared" si="8"/>
        <v>66858772.790041432</v>
      </c>
      <c r="V56" s="11">
        <f t="shared" si="3"/>
        <v>1.0000023382031671</v>
      </c>
    </row>
    <row r="57" spans="1:22" x14ac:dyDescent="0.3">
      <c r="A57" t="s">
        <v>15</v>
      </c>
      <c r="B57">
        <v>26</v>
      </c>
      <c r="C57">
        <v>53</v>
      </c>
      <c r="D57" s="1">
        <v>251663</v>
      </c>
      <c r="E57" s="1">
        <v>341.63799999999998</v>
      </c>
      <c r="F57" s="1">
        <v>0.14183299999999999</v>
      </c>
      <c r="G57" s="1">
        <v>0.170846</v>
      </c>
      <c r="H57" s="1">
        <v>1.29584E-2</v>
      </c>
      <c r="I57" s="1">
        <f t="shared" si="4"/>
        <v>0.170846</v>
      </c>
      <c r="J57" s="9">
        <f t="shared" si="5"/>
        <v>510.59879999999993</v>
      </c>
      <c r="K57">
        <f>J57/LN(2)/Notes!$F$9*(1-EXP(-Notes!$F$9*LN(2)/J57))</f>
        <v>2.8419689685333933E-4</v>
      </c>
      <c r="L57">
        <f>EXP(-Notes!$F$10*LN(2)/J57)</f>
        <v>5.6904776493593426E-5</v>
      </c>
      <c r="M57">
        <f t="shared" si="6"/>
        <v>1.6172160895612099E-8</v>
      </c>
      <c r="O57" s="1">
        <f t="shared" si="7"/>
        <v>10564203.578159718</v>
      </c>
      <c r="P57">
        <f>O57/Notes!$C$3</f>
        <v>3.2605566599258387E-12</v>
      </c>
      <c r="R57" s="2">
        <f>O57*J57/Notes!$F$9</f>
        <v>2081.0453973626763</v>
      </c>
      <c r="S57" s="2">
        <f>R57/Notes!$C$2</f>
        <v>1.664836317890141E-9</v>
      </c>
      <c r="U57" s="1">
        <f t="shared" si="8"/>
        <v>66860853.835438795</v>
      </c>
      <c r="V57" s="11">
        <f t="shared" si="3"/>
        <v>1.0000334642645115</v>
      </c>
    </row>
    <row r="58" spans="1:22" x14ac:dyDescent="0.3">
      <c r="A58" t="s">
        <v>16</v>
      </c>
      <c r="B58">
        <v>28</v>
      </c>
      <c r="C58">
        <v>59</v>
      </c>
      <c r="D58" s="1">
        <v>1067100000000000</v>
      </c>
      <c r="E58" s="1">
        <v>308.40499999999997</v>
      </c>
      <c r="F58" s="1">
        <v>666203000</v>
      </c>
      <c r="G58" s="1">
        <v>0.154227</v>
      </c>
      <c r="H58" s="1">
        <v>1.3875199999999999E-3</v>
      </c>
      <c r="I58" s="1">
        <f t="shared" si="4"/>
        <v>0.154227</v>
      </c>
      <c r="J58" s="8">
        <f t="shared" si="5"/>
        <v>2398330800000</v>
      </c>
      <c r="K58">
        <f>J58/LN(2)/Notes!$F$9*(1-EXP(-Notes!$F$9*LN(2)/J58))</f>
        <v>0.99999962549492916</v>
      </c>
      <c r="L58">
        <f>EXP(-Notes!$F$10*LN(2)/J58)</f>
        <v>0.99999999791911121</v>
      </c>
      <c r="M58">
        <f t="shared" si="6"/>
        <v>0.99999962341404114</v>
      </c>
      <c r="O58" s="1">
        <f t="shared" si="7"/>
        <v>0.15422705807974454</v>
      </c>
      <c r="P58">
        <f>O58/Notes!$C$3</f>
        <v>4.760094385177301E-20</v>
      </c>
      <c r="R58" s="2">
        <f>O58*J58/Notes!$F$9</f>
        <v>142703.5121859723</v>
      </c>
      <c r="S58" s="2">
        <f>R58/Notes!$C$2</f>
        <v>1.1416280974877784E-7</v>
      </c>
      <c r="U58" s="1">
        <f t="shared" si="8"/>
        <v>67003557.347624771</v>
      </c>
      <c r="V58" s="11">
        <f t="shared" si="3"/>
        <v>1.002167871461962</v>
      </c>
    </row>
    <row r="59" spans="1:22" x14ac:dyDescent="0.3">
      <c r="A59" t="s">
        <v>22</v>
      </c>
      <c r="B59">
        <v>19</v>
      </c>
      <c r="C59">
        <v>45</v>
      </c>
      <c r="D59" s="1">
        <v>393846</v>
      </c>
      <c r="E59" s="1">
        <v>262.99900000000002</v>
      </c>
      <c r="F59" s="1">
        <v>0.28833399999999998</v>
      </c>
      <c r="G59" s="1">
        <v>0.13152</v>
      </c>
      <c r="H59" s="1">
        <v>0.13152</v>
      </c>
      <c r="I59" s="1">
        <f t="shared" si="4"/>
        <v>0.13152</v>
      </c>
      <c r="J59" s="9">
        <f t="shared" si="5"/>
        <v>1038.0023999999999</v>
      </c>
      <c r="K59">
        <f>J59/LN(2)/Notes!$F$9*(1-EXP(-Notes!$F$9*LN(2)/J59))</f>
        <v>5.7774726655510881E-4</v>
      </c>
      <c r="L59">
        <f>EXP(-Notes!$F$10*LN(2)/J59)</f>
        <v>8.1646109257524444E-3</v>
      </c>
      <c r="M59">
        <f t="shared" si="6"/>
        <v>4.7170816448394512E-6</v>
      </c>
      <c r="O59" s="1">
        <f t="shared" si="7"/>
        <v>27881.6458782062</v>
      </c>
      <c r="P59">
        <f>O59/Notes!$C$3</f>
        <v>8.6054462587056166E-15</v>
      </c>
      <c r="R59" s="2">
        <f>O59*J59/Notes!$F$9</f>
        <v>11.165592337009313</v>
      </c>
      <c r="S59" s="2">
        <f>R59/Notes!$C$2</f>
        <v>8.9324738696074505E-12</v>
      </c>
      <c r="U59" s="1">
        <f t="shared" si="8"/>
        <v>67003568.513217106</v>
      </c>
      <c r="V59" s="11">
        <f t="shared" si="3"/>
        <v>1.002168038465004</v>
      </c>
    </row>
    <row r="60" spans="1:22" x14ac:dyDescent="0.3">
      <c r="A60" t="s">
        <v>26</v>
      </c>
      <c r="B60">
        <v>18</v>
      </c>
      <c r="C60">
        <v>39</v>
      </c>
      <c r="D60" s="1">
        <v>1335800000000</v>
      </c>
      <c r="E60" s="1">
        <v>109.074</v>
      </c>
      <c r="F60" s="1">
        <v>2358000</v>
      </c>
      <c r="G60" s="1">
        <v>5.4545700000000003E-2</v>
      </c>
      <c r="H60" s="1">
        <v>1.43318E-2</v>
      </c>
      <c r="I60" s="1">
        <f t="shared" si="4"/>
        <v>5.4545700000000003E-2</v>
      </c>
      <c r="J60" s="8">
        <f t="shared" si="5"/>
        <v>8488800000</v>
      </c>
      <c r="K60">
        <f>J60/LN(2)/Notes!$F$9*(1-EXP(-Notes!$F$9*LN(2)/J60))</f>
        <v>0.99989418346824699</v>
      </c>
      <c r="L60">
        <f>EXP(-Notes!$F$10*LN(2)/J60)</f>
        <v>0.99999941208907817</v>
      </c>
      <c r="M60">
        <f t="shared" si="6"/>
        <v>0.99989359561953584</v>
      </c>
      <c r="O60" s="1">
        <f t="shared" si="7"/>
        <v>5.4551504519041741E-2</v>
      </c>
      <c r="P60">
        <f>O60/Notes!$C$3</f>
        <v>1.6836884110815351E-20</v>
      </c>
      <c r="R60" s="2">
        <f>O60*J60/Notes!$F$9</f>
        <v>178.6561772998617</v>
      </c>
      <c r="S60" s="2">
        <f>R60/Notes!$C$2</f>
        <v>1.4292494183988935E-10</v>
      </c>
      <c r="U60" s="1">
        <f t="shared" si="8"/>
        <v>67003747.169394404</v>
      </c>
      <c r="V60" s="11">
        <f t="shared" si="3"/>
        <v>1.0021707106138871</v>
      </c>
    </row>
    <row r="61" spans="1:22" x14ac:dyDescent="0.3">
      <c r="A61" t="s">
        <v>24</v>
      </c>
      <c r="B61">
        <v>31</v>
      </c>
      <c r="C61">
        <v>65</v>
      </c>
      <c r="D61" s="1">
        <v>100275</v>
      </c>
      <c r="E61" s="1">
        <v>76.212100000000007</v>
      </c>
      <c r="F61" s="1">
        <v>0.25333299999999997</v>
      </c>
      <c r="G61" s="1">
        <v>3.8112100000000003E-2</v>
      </c>
      <c r="H61" s="1">
        <v>3.8112100000000003E-2</v>
      </c>
      <c r="I61" s="1">
        <f t="shared" si="4"/>
        <v>3.8112100000000003E-2</v>
      </c>
      <c r="J61" s="9">
        <f t="shared" si="5"/>
        <v>911.99879999999985</v>
      </c>
      <c r="K61">
        <f>J61/LN(2)/Notes!$F$9*(1-EXP(-Notes!$F$9*LN(2)/J61))</f>
        <v>5.0761425387989409E-4</v>
      </c>
      <c r="L61">
        <f>EXP(-Notes!$F$10*LN(2)/J61)</f>
        <v>4.2018860975075656E-3</v>
      </c>
      <c r="M61">
        <f t="shared" si="6"/>
        <v>2.1329372762746026E-6</v>
      </c>
      <c r="O61" s="1">
        <f t="shared" si="7"/>
        <v>17868.364168010961</v>
      </c>
      <c r="P61">
        <f>O61/Notes!$C$3</f>
        <v>5.5149272123490625E-15</v>
      </c>
      <c r="R61" s="2">
        <f>O61*J61/Notes!$F$9</f>
        <v>6.2870087496871117</v>
      </c>
      <c r="S61" s="2">
        <f>R61/Notes!$C$2</f>
        <v>5.0296069997496893E-12</v>
      </c>
      <c r="U61" s="1">
        <f t="shared" si="8"/>
        <v>67003753.456403151</v>
      </c>
      <c r="V61" s="11">
        <f t="shared" si="3"/>
        <v>1.00217080464827</v>
      </c>
    </row>
    <row r="62" spans="1:22" x14ac:dyDescent="0.3">
      <c r="A62" t="s">
        <v>26</v>
      </c>
      <c r="B62">
        <v>18</v>
      </c>
      <c r="C62">
        <v>42</v>
      </c>
      <c r="D62" s="1">
        <v>83422200000</v>
      </c>
      <c r="E62" s="1">
        <v>55.695099999999996</v>
      </c>
      <c r="F62" s="1">
        <v>288395</v>
      </c>
      <c r="G62" s="1">
        <v>2.7851999999999998E-2</v>
      </c>
      <c r="H62" s="1">
        <v>2.7851999999999998E-2</v>
      </c>
      <c r="I62" s="1">
        <f t="shared" si="4"/>
        <v>2.7851999999999998E-2</v>
      </c>
      <c r="J62" s="8">
        <f t="shared" si="5"/>
        <v>1038222000</v>
      </c>
      <c r="K62">
        <f>J62/LN(2)/Notes!$F$9*(1-EXP(-Notes!$F$9*LN(2)/J62))</f>
        <v>0.99913525162102601</v>
      </c>
      <c r="L62">
        <f>EXP(-Notes!$F$10*LN(2)/J62)</f>
        <v>0.999995193082303</v>
      </c>
      <c r="M62">
        <f t="shared" si="6"/>
        <v>0.99913044886010327</v>
      </c>
      <c r="O62" s="1">
        <f t="shared" si="7"/>
        <v>2.787623981610813E-2</v>
      </c>
      <c r="P62">
        <f>O62/Notes!$C$3</f>
        <v>8.6037777210210279E-21</v>
      </c>
      <c r="R62" s="2">
        <f>O62*J62/Notes!$F$9</f>
        <v>11.165789141342367</v>
      </c>
      <c r="S62" s="2">
        <f>R62/Notes!$C$2</f>
        <v>8.9326313130738937E-12</v>
      </c>
      <c r="U62" s="1">
        <f t="shared" si="8"/>
        <v>67003764.622192293</v>
      </c>
      <c r="V62" s="11">
        <f t="shared" si="3"/>
        <v>1.0021709716542557</v>
      </c>
    </row>
    <row r="63" spans="1:22" x14ac:dyDescent="0.3">
      <c r="A63" t="s">
        <v>29</v>
      </c>
      <c r="B63">
        <v>14</v>
      </c>
      <c r="C63">
        <v>32</v>
      </c>
      <c r="D63" s="1">
        <v>83476700000</v>
      </c>
      <c r="E63" s="1">
        <v>13.890599999999999</v>
      </c>
      <c r="F63" s="1">
        <v>1157090</v>
      </c>
      <c r="G63" s="1">
        <v>6.9464100000000001E-3</v>
      </c>
      <c r="H63" s="1">
        <v>6.9464100000000001E-3</v>
      </c>
      <c r="I63" s="1">
        <f t="shared" si="4"/>
        <v>6.9464100000000001E-3</v>
      </c>
      <c r="J63" s="8">
        <f t="shared" si="5"/>
        <v>4165524000</v>
      </c>
      <c r="K63">
        <f>J63/LN(2)/Notes!$F$9*(1-EXP(-Notes!$F$9*LN(2)/J63))</f>
        <v>0.99978437536102116</v>
      </c>
      <c r="L63">
        <f>EXP(-Notes!$F$10*LN(2)/J63)</f>
        <v>0.9999988019138264</v>
      </c>
      <c r="M63">
        <f t="shared" si="6"/>
        <v>0.99978317753318446</v>
      </c>
      <c r="O63" s="1">
        <f t="shared" si="7"/>
        <v>6.9479164643870368E-3</v>
      </c>
      <c r="P63">
        <f>O63/Notes!$C$3</f>
        <v>2.1444186618478508E-21</v>
      </c>
      <c r="R63" s="2">
        <f>O63*J63/Notes!$F$9</f>
        <v>11.165784252468885</v>
      </c>
      <c r="S63" s="2">
        <f>R63/Notes!$C$2</f>
        <v>8.9326274019751084E-12</v>
      </c>
      <c r="U63" s="1">
        <f t="shared" si="8"/>
        <v>67003775.787976548</v>
      </c>
      <c r="V63" s="11">
        <f t="shared" si="3"/>
        <v>1.0021711386601684</v>
      </c>
    </row>
    <row r="64" spans="1:22" x14ac:dyDescent="0.3">
      <c r="A64" t="s">
        <v>14</v>
      </c>
      <c r="B64">
        <v>25</v>
      </c>
      <c r="C64">
        <v>53</v>
      </c>
      <c r="D64" s="1">
        <v>236692000000000</v>
      </c>
      <c r="E64" s="1">
        <v>1.39009</v>
      </c>
      <c r="F64" s="1">
        <v>32784100000</v>
      </c>
      <c r="G64" s="1">
        <v>6.9515600000000005E-4</v>
      </c>
      <c r="H64" s="1">
        <v>1.3342900000000001E-5</v>
      </c>
      <c r="I64" s="1">
        <f t="shared" si="4"/>
        <v>6.9515600000000005E-4</v>
      </c>
      <c r="J64" s="8">
        <f t="shared" si="5"/>
        <v>118022760000000</v>
      </c>
      <c r="K64">
        <f>J64/LN(2)/Notes!$F$9*(1-EXP(-Notes!$F$9*LN(2)/J64))</f>
        <v>0.99999999114182303</v>
      </c>
      <c r="L64">
        <f>EXP(-Notes!$F$10*LN(2)/J64)</f>
        <v>0.99999999995771438</v>
      </c>
      <c r="M64">
        <f t="shared" si="6"/>
        <v>0.99999999109953741</v>
      </c>
      <c r="O64" s="1">
        <f t="shared" si="7"/>
        <v>6.9515600618721008E-4</v>
      </c>
      <c r="P64">
        <f>O64/Notes!$C$3</f>
        <v>2.1455432289728706E-22</v>
      </c>
      <c r="R64" s="2">
        <f>O64*J64/Notes!$F$9</f>
        <v>31652.866697836271</v>
      </c>
      <c r="S64" s="2">
        <f>R64/Notes!$C$2</f>
        <v>2.5322293358269017E-8</v>
      </c>
      <c r="U64" s="1">
        <f t="shared" si="8"/>
        <v>67035428.654674381</v>
      </c>
      <c r="V64" s="11">
        <f t="shared" si="3"/>
        <v>1.0026445685391172</v>
      </c>
    </row>
    <row r="67" spans="9:11" x14ac:dyDescent="0.3">
      <c r="I67" t="s">
        <v>62</v>
      </c>
      <c r="J67" s="5">
        <f>60*60*24*365.34*20</f>
        <v>631307519.99999988</v>
      </c>
      <c r="K67" t="s">
        <v>63</v>
      </c>
    </row>
    <row r="68" spans="9:11" x14ac:dyDescent="0.3">
      <c r="I68" t="s">
        <v>64</v>
      </c>
      <c r="J68" s="6">
        <f>60*60*2</f>
        <v>7200</v>
      </c>
      <c r="K68" t="s">
        <v>63</v>
      </c>
    </row>
    <row r="69" spans="9:11" x14ac:dyDescent="0.3">
      <c r="I69" t="s">
        <v>65</v>
      </c>
      <c r="J69" s="7">
        <f>5*24*60*60</f>
        <v>432000</v>
      </c>
      <c r="K69" t="s">
        <v>63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6E93-8FF7-42F3-BC94-AEBC6872DCBC}">
  <dimension ref="A1:V73"/>
  <sheetViews>
    <sheetView topLeftCell="K37" workbookViewId="0">
      <selection activeCell="U47" sqref="U47"/>
    </sheetView>
    <sheetView workbookViewId="1">
      <selection activeCell="T15" sqref="T15"/>
    </sheetView>
  </sheetViews>
  <sheetFormatPr defaultRowHeight="14.4" x14ac:dyDescent="0.3"/>
  <cols>
    <col min="10" max="10" width="9.33203125" customWidth="1"/>
    <col min="18" max="18" width="9.5546875" style="2" bestFit="1" customWidth="1"/>
    <col min="19" max="19" width="9.21875" style="2" bestFit="1" customWidth="1"/>
  </cols>
  <sheetData>
    <row r="1" spans="1:22" x14ac:dyDescent="0.3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44</v>
      </c>
      <c r="J1" s="2" t="s">
        <v>46</v>
      </c>
      <c r="K1" s="13" t="s">
        <v>47</v>
      </c>
      <c r="L1" s="13"/>
      <c r="M1" s="13"/>
      <c r="N1" t="s">
        <v>48</v>
      </c>
      <c r="O1" s="13" t="s">
        <v>49</v>
      </c>
      <c r="P1" s="13"/>
      <c r="R1" s="14" t="s">
        <v>50</v>
      </c>
      <c r="S1" s="14"/>
      <c r="U1" t="s">
        <v>51</v>
      </c>
      <c r="V1" s="3" t="s">
        <v>52</v>
      </c>
    </row>
    <row r="2" spans="1:22" x14ac:dyDescent="0.3">
      <c r="G2" t="s">
        <v>53</v>
      </c>
      <c r="I2" t="s">
        <v>54</v>
      </c>
      <c r="J2" s="2" t="s">
        <v>55</v>
      </c>
      <c r="K2" s="4" t="s">
        <v>56</v>
      </c>
      <c r="L2" s="4" t="s">
        <v>57</v>
      </c>
      <c r="M2" t="s">
        <v>58</v>
      </c>
      <c r="O2" t="s">
        <v>59</v>
      </c>
      <c r="P2" t="s">
        <v>60</v>
      </c>
      <c r="R2" s="2" t="s">
        <v>59</v>
      </c>
      <c r="S2" s="2" t="s">
        <v>61</v>
      </c>
      <c r="V2" s="3"/>
    </row>
    <row r="3" spans="1:22" x14ac:dyDescent="0.3">
      <c r="A3" t="s">
        <v>11</v>
      </c>
      <c r="B3">
        <v>29</v>
      </c>
      <c r="C3">
        <v>64</v>
      </c>
      <c r="D3" s="1">
        <v>8567770000000000</v>
      </c>
      <c r="E3" s="1">
        <v>129893000000</v>
      </c>
      <c r="F3" s="1">
        <v>12.7</v>
      </c>
      <c r="G3" s="1">
        <v>64956800</v>
      </c>
      <c r="H3" s="1">
        <v>47280.1</v>
      </c>
      <c r="I3" s="1">
        <f>G3</f>
        <v>64956800</v>
      </c>
      <c r="J3" s="2">
        <f>F3*60*60</f>
        <v>45720</v>
      </c>
      <c r="K3">
        <f>J3/LN(2)/Notes!$F$9*(1-EXP(-Notes!$F$9*LN(2)/J3))</f>
        <v>2.544753752679144E-2</v>
      </c>
      <c r="L3">
        <f>EXP(-Notes!$F$10*LN(2)/J3)</f>
        <v>0.8965896093199025</v>
      </c>
      <c r="M3">
        <f t="shared" ref="M3:M4" si="0">K3*L3</f>
        <v>2.2815997729299493E-2</v>
      </c>
      <c r="O3" s="1">
        <f>I3/M3</f>
        <v>2846984855.5684586</v>
      </c>
      <c r="P3">
        <f>O3/Notes!$C$3</f>
        <v>8.7869902949643788E-10</v>
      </c>
      <c r="R3" s="2">
        <f>O3*J3/Notes!$F$9</f>
        <v>50217649.535721421</v>
      </c>
      <c r="S3" s="2">
        <f>R3/Notes!$C$2</f>
        <v>4.0174119628577137E-5</v>
      </c>
      <c r="U3" s="1">
        <f>R3</f>
        <v>50217649.535721421</v>
      </c>
      <c r="V3" s="11">
        <f>U3/$U$55</f>
        <v>0.88738450384737577</v>
      </c>
    </row>
    <row r="4" spans="1:22" x14ac:dyDescent="0.3">
      <c r="A4" t="s">
        <v>11</v>
      </c>
      <c r="B4">
        <v>29</v>
      </c>
      <c r="C4">
        <v>61</v>
      </c>
      <c r="D4" s="1">
        <v>5769580000000</v>
      </c>
      <c r="E4" s="1">
        <v>333297000</v>
      </c>
      <c r="F4" s="1">
        <v>3.3330000000000002</v>
      </c>
      <c r="G4" s="1">
        <v>166675</v>
      </c>
      <c r="H4" s="1">
        <v>1386.62</v>
      </c>
      <c r="I4" s="1">
        <f t="shared" ref="I4" si="1">G4</f>
        <v>166675</v>
      </c>
      <c r="J4" s="2">
        <f t="shared" ref="J4" si="2">F4*60*60</f>
        <v>11998.800000000001</v>
      </c>
      <c r="K4">
        <f>J4/LN(2)/Notes!$F$9*(1-EXP(-Notes!$F$9*LN(2)/J4))</f>
        <v>6.6784757934484941E-3</v>
      </c>
      <c r="L4">
        <f>EXP(-Notes!$F$10*LN(2)/J4)</f>
        <v>0.65972651481736244</v>
      </c>
      <c r="M4">
        <f t="shared" si="0"/>
        <v>4.405967559503894E-3</v>
      </c>
      <c r="O4" s="1">
        <f>I4/M4</f>
        <v>37829375.2164547</v>
      </c>
      <c r="P4">
        <f>O4/Notes!$C$3</f>
        <v>1.1675733091498365E-11</v>
      </c>
      <c r="R4" s="2">
        <f>O4*J4/Notes!$F$9</f>
        <v>175118.48277283824</v>
      </c>
      <c r="S4" s="2">
        <f>R4/Notes!$C$2</f>
        <v>1.400947862182706E-7</v>
      </c>
      <c r="U4" s="1">
        <f>U3+R4</f>
        <v>50392768.018494256</v>
      </c>
      <c r="V4" s="11">
        <f t="shared" ref="V4:V67" si="3">U4/$U$55</f>
        <v>0.89047898217096477</v>
      </c>
    </row>
    <row r="5" spans="1:22" x14ac:dyDescent="0.3">
      <c r="A5" t="s">
        <v>12</v>
      </c>
      <c r="B5">
        <v>27</v>
      </c>
      <c r="C5">
        <v>58</v>
      </c>
      <c r="D5" s="1">
        <v>921076000000000</v>
      </c>
      <c r="E5" s="1">
        <v>104281000</v>
      </c>
      <c r="F5" s="1">
        <v>1700.64</v>
      </c>
      <c r="G5" s="1">
        <v>52148.800000000003</v>
      </c>
      <c r="H5" s="1">
        <v>452.54899999999998</v>
      </c>
      <c r="I5" s="1">
        <f t="shared" ref="I5:I68" si="4">G5</f>
        <v>52148.800000000003</v>
      </c>
      <c r="J5" s="2">
        <f t="shared" ref="J5:J68" si="5">F5*60*60</f>
        <v>6122304.0000000009</v>
      </c>
      <c r="K5">
        <f>J5/LN(2)/Notes!$F$9*(1-EXP(-Notes!$F$9*LN(2)/J5))</f>
        <v>0.86662994610909549</v>
      </c>
      <c r="L5">
        <f>EXP(-Notes!$F$10*LN(2)/J5)</f>
        <v>0.99918517176563326</v>
      </c>
      <c r="M5">
        <f t="shared" ref="M5:M68" si="6">K5*L5</f>
        <v>0.86592379156025812</v>
      </c>
      <c r="O5" s="1">
        <f t="shared" ref="O5:O68" si="7">I5/M5</f>
        <v>60223.313538984869</v>
      </c>
      <c r="P5">
        <f>O5/Notes!$C$3</f>
        <v>1.8587442450303971E-14</v>
      </c>
      <c r="R5" s="2">
        <f>O5*J5/Notes!$F$9</f>
        <v>142247.46657908228</v>
      </c>
      <c r="S5" s="2">
        <f>R5/Notes!$C$2</f>
        <v>1.1379797326326583E-7</v>
      </c>
      <c r="U5" s="1">
        <f t="shared" ref="U5:U68" si="8">U4+R5</f>
        <v>50535015.485073335</v>
      </c>
      <c r="V5" s="11">
        <f t="shared" si="3"/>
        <v>0.89299260434804484</v>
      </c>
    </row>
    <row r="6" spans="1:22" x14ac:dyDescent="0.3">
      <c r="A6" t="s">
        <v>12</v>
      </c>
      <c r="B6">
        <v>27</v>
      </c>
      <c r="C6">
        <v>61</v>
      </c>
      <c r="D6" s="1">
        <v>533768000000</v>
      </c>
      <c r="E6" s="1">
        <v>62285900</v>
      </c>
      <c r="F6" s="1">
        <v>1.65001</v>
      </c>
      <c r="G6" s="1">
        <v>31147.9</v>
      </c>
      <c r="H6" s="1">
        <v>484.85500000000002</v>
      </c>
      <c r="I6" s="1">
        <f t="shared" si="4"/>
        <v>31147.9</v>
      </c>
      <c r="J6" s="9">
        <f t="shared" si="5"/>
        <v>5940.0359999999991</v>
      </c>
      <c r="K6">
        <f>J6/LN(2)/Notes!$F$9*(1-EXP(-Notes!$F$9*LN(2)/J6))</f>
        <v>3.306196172801664E-3</v>
      </c>
      <c r="L6">
        <f>EXP(-Notes!$F$10*LN(2)/J6)</f>
        <v>0.43163571071420187</v>
      </c>
      <c r="M6">
        <f t="shared" si="6"/>
        <v>1.4270723348078205E-3</v>
      </c>
      <c r="O6" s="1">
        <f t="shared" si="7"/>
        <v>21826433.909669053</v>
      </c>
      <c r="P6">
        <f>O6/Notes!$C$3</f>
        <v>6.7365536758237815E-12</v>
      </c>
      <c r="R6" s="2">
        <f>O6*J6/Notes!$F$9</f>
        <v>50019.214187906982</v>
      </c>
      <c r="S6" s="2">
        <f>R6/Notes!$C$2</f>
        <v>4.0015371350325588E-8</v>
      </c>
      <c r="U6" s="1">
        <f t="shared" si="8"/>
        <v>50585034.699261241</v>
      </c>
      <c r="V6" s="11">
        <f t="shared" si="3"/>
        <v>0.89387648234662365</v>
      </c>
    </row>
    <row r="7" spans="1:22" x14ac:dyDescent="0.3">
      <c r="A7" t="s">
        <v>13</v>
      </c>
      <c r="B7">
        <v>24</v>
      </c>
      <c r="C7">
        <v>51</v>
      </c>
      <c r="D7" s="1">
        <v>80006600000000</v>
      </c>
      <c r="E7" s="1">
        <v>23169600</v>
      </c>
      <c r="F7" s="1">
        <v>664.86</v>
      </c>
      <c r="G7" s="1">
        <v>11586.6</v>
      </c>
      <c r="H7" s="1">
        <v>354.33600000000001</v>
      </c>
      <c r="I7" s="1">
        <f t="shared" si="4"/>
        <v>11586.6</v>
      </c>
      <c r="J7" s="2">
        <f t="shared" si="5"/>
        <v>2393496</v>
      </c>
      <c r="K7">
        <f>J7/LN(2)/Notes!$F$9*(1-EXP(-Notes!$F$9*LN(2)/J7))</f>
        <v>0.70331616269322916</v>
      </c>
      <c r="L7">
        <f>EXP(-Notes!$F$10*LN(2)/J7)</f>
        <v>0.99791708015316227</v>
      </c>
      <c r="M7">
        <f t="shared" si="6"/>
        <v>0.7018512114993537</v>
      </c>
      <c r="O7" s="1">
        <f t="shared" si="7"/>
        <v>16508.627199271665</v>
      </c>
      <c r="P7">
        <f>O7/Notes!$C$3</f>
        <v>5.0952553084171805E-15</v>
      </c>
      <c r="R7" s="2">
        <f>O7*J7/Notes!$F$9</f>
        <v>15244.341499594109</v>
      </c>
      <c r="S7" s="2">
        <f>R7/Notes!$C$2</f>
        <v>1.2195473199675288E-8</v>
      </c>
      <c r="U7" s="1">
        <f t="shared" si="8"/>
        <v>50600279.040760837</v>
      </c>
      <c r="V7" s="11">
        <f t="shared" si="3"/>
        <v>0.89414586158964215</v>
      </c>
    </row>
    <row r="8" spans="1:22" x14ac:dyDescent="0.3">
      <c r="A8" t="s">
        <v>14</v>
      </c>
      <c r="B8">
        <v>25</v>
      </c>
      <c r="C8">
        <v>52</v>
      </c>
      <c r="D8" s="1">
        <v>13473400000000</v>
      </c>
      <c r="E8" s="1">
        <v>19333000</v>
      </c>
      <c r="F8" s="1">
        <v>134.184</v>
      </c>
      <c r="G8" s="1">
        <v>9668.0400000000009</v>
      </c>
      <c r="H8" s="1">
        <v>405.86399999999998</v>
      </c>
      <c r="I8" s="1">
        <f t="shared" si="4"/>
        <v>9668.0400000000009</v>
      </c>
      <c r="J8" s="2">
        <f t="shared" si="5"/>
        <v>483062.4</v>
      </c>
      <c r="K8">
        <f>J8/LN(2)/Notes!$F$9*(1-EXP(-Notes!$F$9*LN(2)/J8))</f>
        <v>0.26234968714286616</v>
      </c>
      <c r="L8">
        <f>EXP(-Notes!$F$10*LN(2)/J8)</f>
        <v>0.98972189045355274</v>
      </c>
      <c r="M8">
        <f t="shared" si="6"/>
        <v>0.25965322831893561</v>
      </c>
      <c r="O8" s="1">
        <f t="shared" si="7"/>
        <v>37234.430176714828</v>
      </c>
      <c r="P8">
        <f>O8/Notes!$C$3</f>
        <v>1.1492108079232971E-14</v>
      </c>
      <c r="R8" s="2">
        <f>O8*J8/Notes!$F$9</f>
        <v>6939.2566372670881</v>
      </c>
      <c r="S8" s="2">
        <f>R8/Notes!$C$2</f>
        <v>5.5514053098136705E-9</v>
      </c>
      <c r="U8" s="1">
        <f t="shared" si="8"/>
        <v>50607218.297398105</v>
      </c>
      <c r="V8" s="11">
        <f t="shared" si="3"/>
        <v>0.8942684835933612</v>
      </c>
    </row>
    <row r="9" spans="1:22" x14ac:dyDescent="0.3">
      <c r="A9" t="s">
        <v>12</v>
      </c>
      <c r="B9">
        <v>27</v>
      </c>
      <c r="C9">
        <v>57</v>
      </c>
      <c r="D9" s="1">
        <v>628844000000000</v>
      </c>
      <c r="E9" s="1">
        <v>18565200</v>
      </c>
      <c r="F9" s="1">
        <v>6521.78</v>
      </c>
      <c r="G9" s="1">
        <v>9284.08</v>
      </c>
      <c r="H9" s="1">
        <v>108.488</v>
      </c>
      <c r="I9" s="1">
        <f t="shared" si="4"/>
        <v>9284.08</v>
      </c>
      <c r="J9" s="2">
        <f t="shared" si="5"/>
        <v>23478408</v>
      </c>
      <c r="K9">
        <f>J9/LN(2)/Notes!$F$9*(1-EXP(-Notes!$F$9*LN(2)/J9))</f>
        <v>0.96269608749763658</v>
      </c>
      <c r="L9">
        <f>EXP(-Notes!$F$10*LN(2)/J9)</f>
        <v>0.99978745878677944</v>
      </c>
      <c r="M9">
        <f t="shared" si="6"/>
        <v>0.96249147490323717</v>
      </c>
      <c r="O9" s="1">
        <f t="shared" si="7"/>
        <v>9645.8828385294146</v>
      </c>
      <c r="P9">
        <f>O9/Notes!$C$3</f>
        <v>2.977124332879449E-15</v>
      </c>
      <c r="R9" s="2">
        <f>O9*J9/Notes!$F$9</f>
        <v>87372.674692589397</v>
      </c>
      <c r="S9" s="2">
        <f>R9/Notes!$C$2</f>
        <v>6.9898139754071514E-8</v>
      </c>
      <c r="U9" s="1">
        <f t="shared" si="8"/>
        <v>50694590.972090691</v>
      </c>
      <c r="V9" s="11">
        <f t="shared" si="3"/>
        <v>0.89581242597813471</v>
      </c>
    </row>
    <row r="10" spans="1:22" x14ac:dyDescent="0.3">
      <c r="A10" t="s">
        <v>14</v>
      </c>
      <c r="B10">
        <v>25</v>
      </c>
      <c r="C10">
        <v>56</v>
      </c>
      <c r="D10" s="1">
        <v>209114000000</v>
      </c>
      <c r="E10" s="1">
        <v>15612500</v>
      </c>
      <c r="F10" s="1">
        <v>2.5788899999999999</v>
      </c>
      <c r="G10" s="1">
        <v>7807.49</v>
      </c>
      <c r="H10" s="1">
        <v>280.32799999999997</v>
      </c>
      <c r="I10" s="1">
        <f t="shared" si="4"/>
        <v>7807.49</v>
      </c>
      <c r="J10" s="2">
        <f t="shared" si="5"/>
        <v>9284.003999999999</v>
      </c>
      <c r="K10">
        <f>J10/LN(2)/Notes!$F$9*(1-EXP(-Notes!$F$9*LN(2)/J10))</f>
        <v>5.1674330749974145E-3</v>
      </c>
      <c r="L10">
        <f>EXP(-Notes!$F$10*LN(2)/J10)</f>
        <v>0.58417500829797075</v>
      </c>
      <c r="M10">
        <f t="shared" si="6"/>
        <v>3.0186852594658231E-3</v>
      </c>
      <c r="O10" s="1">
        <f t="shared" si="7"/>
        <v>2586387.5591261834</v>
      </c>
      <c r="P10">
        <f>O10/Notes!$C$3</f>
        <v>7.9826776516240228E-13</v>
      </c>
      <c r="R10" s="2">
        <f>O10*J10/Notes!$F$9</f>
        <v>9263.9014060485042</v>
      </c>
      <c r="S10" s="2">
        <f>R10/Notes!$C$2</f>
        <v>7.4111211248388035E-9</v>
      </c>
      <c r="U10" s="1">
        <f t="shared" si="8"/>
        <v>50703854.873496741</v>
      </c>
      <c r="V10" s="11">
        <f t="shared" si="3"/>
        <v>0.89597612624345768</v>
      </c>
    </row>
    <row r="11" spans="1:22" x14ac:dyDescent="0.3">
      <c r="A11" t="s">
        <v>12</v>
      </c>
      <c r="B11">
        <v>27</v>
      </c>
      <c r="C11">
        <v>56</v>
      </c>
      <c r="D11" s="1">
        <v>116913000000000</v>
      </c>
      <c r="E11" s="1">
        <v>12144300</v>
      </c>
      <c r="F11" s="1">
        <v>1853.59</v>
      </c>
      <c r="G11" s="1">
        <v>6073.12</v>
      </c>
      <c r="H11" s="1">
        <v>146.876</v>
      </c>
      <c r="I11" s="1">
        <f t="shared" si="4"/>
        <v>6073.12</v>
      </c>
      <c r="J11" s="2">
        <f t="shared" si="5"/>
        <v>6672924</v>
      </c>
      <c r="K11">
        <f>J11/LN(2)/Notes!$F$9*(1-EXP(-Notes!$F$9*LN(2)/J11))</f>
        <v>0.8766891561846385</v>
      </c>
      <c r="L11">
        <f>EXP(-Notes!$F$10*LN(2)/J11)</f>
        <v>0.99925238262633553</v>
      </c>
      <c r="M11">
        <f t="shared" si="6"/>
        <v>0.87603372814017166</v>
      </c>
      <c r="O11" s="1">
        <f t="shared" si="7"/>
        <v>6932.5184692298253</v>
      </c>
      <c r="P11">
        <f>O11/Notes!$C$3</f>
        <v>2.1396661942067363E-15</v>
      </c>
      <c r="R11" s="2">
        <f>O11*J11/Notes!$F$9</f>
        <v>17847.287374138486</v>
      </c>
      <c r="S11" s="2">
        <f>R11/Notes!$C$2</f>
        <v>1.4277829899310789E-8</v>
      </c>
      <c r="U11" s="1">
        <f t="shared" si="8"/>
        <v>50721702.16087088</v>
      </c>
      <c r="V11" s="11">
        <f t="shared" si="3"/>
        <v>0.89629150154273884</v>
      </c>
    </row>
    <row r="12" spans="1:22" x14ac:dyDescent="0.3">
      <c r="A12" t="s">
        <v>17</v>
      </c>
      <c r="B12">
        <v>23</v>
      </c>
      <c r="C12">
        <v>48</v>
      </c>
      <c r="D12" s="1">
        <v>15738800000000</v>
      </c>
      <c r="E12" s="1">
        <v>7904630</v>
      </c>
      <c r="F12" s="1">
        <v>383.36599999999999</v>
      </c>
      <c r="G12" s="1">
        <v>3952.94</v>
      </c>
      <c r="H12" s="1">
        <v>213.887</v>
      </c>
      <c r="I12" s="1">
        <f t="shared" si="4"/>
        <v>3952.94</v>
      </c>
      <c r="J12" s="2">
        <f t="shared" si="5"/>
        <v>1380117.5999999999</v>
      </c>
      <c r="K12">
        <f>J12/LN(2)/Notes!$F$9*(1-EXP(-Notes!$F$9*LN(2)/J12))</f>
        <v>0.5591936085899637</v>
      </c>
      <c r="L12">
        <f>EXP(-Notes!$F$10*LN(2)/J12)</f>
        <v>0.99639041834208142</v>
      </c>
      <c r="M12">
        <f t="shared" si="6"/>
        <v>0.55717515359717207</v>
      </c>
      <c r="O12" s="1">
        <f t="shared" si="7"/>
        <v>7094.6092525473723</v>
      </c>
      <c r="P12">
        <f>O12/Notes!$C$3</f>
        <v>2.1896942137491892E-15</v>
      </c>
      <c r="R12" s="2">
        <f>O12*J12/Notes!$F$9</f>
        <v>3777.5444037667721</v>
      </c>
      <c r="S12" s="2">
        <f>R12/Notes!$C$2</f>
        <v>3.0220355230134177E-9</v>
      </c>
      <c r="U12" s="1">
        <f t="shared" si="8"/>
        <v>50725479.705274649</v>
      </c>
      <c r="V12" s="11">
        <f t="shared" si="3"/>
        <v>0.89635825365872779</v>
      </c>
    </row>
    <row r="13" spans="1:22" x14ac:dyDescent="0.3">
      <c r="A13" t="s">
        <v>15</v>
      </c>
      <c r="B13">
        <v>26</v>
      </c>
      <c r="C13">
        <v>59</v>
      </c>
      <c r="D13" s="1">
        <v>43353100000000</v>
      </c>
      <c r="E13" s="1">
        <v>7820680</v>
      </c>
      <c r="F13" s="1">
        <v>1067.33</v>
      </c>
      <c r="G13" s="1">
        <v>3910.96</v>
      </c>
      <c r="H13" s="1">
        <v>152.762</v>
      </c>
      <c r="I13" s="1">
        <f t="shared" si="4"/>
        <v>3910.96</v>
      </c>
      <c r="J13" s="2">
        <f t="shared" si="5"/>
        <v>3842387.9999999995</v>
      </c>
      <c r="K13">
        <f>J13/LN(2)/Notes!$F$9*(1-EXP(-Notes!$F$9*LN(2)/J13))</f>
        <v>0.79875696137980801</v>
      </c>
      <c r="L13">
        <f>EXP(-Notes!$F$10*LN(2)/J13)</f>
        <v>0.99870199988640984</v>
      </c>
      <c r="M13">
        <f t="shared" si="6"/>
        <v>0.79772017475320611</v>
      </c>
      <c r="O13" s="1">
        <f t="shared" si="7"/>
        <v>4902.6715429504457</v>
      </c>
      <c r="P13">
        <f>O13/Notes!$C$3</f>
        <v>1.5131702293056932E-15</v>
      </c>
      <c r="R13" s="2">
        <f>O13*J13/Notes!$F$9</f>
        <v>7267.7339138018042</v>
      </c>
      <c r="S13" s="2">
        <f>R13/Notes!$C$2</f>
        <v>5.8141871310414431E-9</v>
      </c>
      <c r="U13" s="1">
        <f t="shared" si="8"/>
        <v>50732747.439188451</v>
      </c>
      <c r="V13" s="11">
        <f t="shared" si="3"/>
        <v>0.89648668010864763</v>
      </c>
    </row>
    <row r="14" spans="1:22" x14ac:dyDescent="0.3">
      <c r="A14" t="s">
        <v>16</v>
      </c>
      <c r="B14">
        <v>28</v>
      </c>
      <c r="C14">
        <v>57</v>
      </c>
      <c r="D14" s="1">
        <v>1392890000000</v>
      </c>
      <c r="E14" s="1">
        <v>7533350</v>
      </c>
      <c r="F14" s="1">
        <v>35.600099999999998</v>
      </c>
      <c r="G14" s="1">
        <v>3767.27</v>
      </c>
      <c r="H14" s="1">
        <v>242.95500000000001</v>
      </c>
      <c r="I14" s="1">
        <f t="shared" si="4"/>
        <v>3767.27</v>
      </c>
      <c r="J14" s="2">
        <f t="shared" si="5"/>
        <v>128160.35999999999</v>
      </c>
      <c r="K14">
        <f>J14/LN(2)/Notes!$F$9*(1-EXP(-Notes!$F$9*LN(2)/J14))</f>
        <v>7.1333396955019834E-2</v>
      </c>
      <c r="L14">
        <f>EXP(-Notes!$F$10*LN(2)/J14)</f>
        <v>0.96180770085780687</v>
      </c>
      <c r="M14">
        <f t="shared" si="6"/>
        <v>6.8609010519684904E-2</v>
      </c>
      <c r="O14" s="1">
        <f t="shared" si="7"/>
        <v>54909.260044190793</v>
      </c>
      <c r="P14">
        <f>O14/Notes!$C$3</f>
        <v>1.6947302482774934E-14</v>
      </c>
      <c r="R14" s="2">
        <f>O14*J14/Notes!$F$9</f>
        <v>2714.9654840266617</v>
      </c>
      <c r="S14" s="2">
        <f>R14/Notes!$C$2</f>
        <v>2.1719723872213295E-9</v>
      </c>
      <c r="U14" s="1">
        <f t="shared" si="8"/>
        <v>50735462.404672474</v>
      </c>
      <c r="V14" s="11">
        <f t="shared" si="3"/>
        <v>0.89653465563759571</v>
      </c>
    </row>
    <row r="15" spans="1:22" x14ac:dyDescent="0.3">
      <c r="A15" t="s">
        <v>12</v>
      </c>
      <c r="B15">
        <v>27</v>
      </c>
      <c r="C15">
        <v>55</v>
      </c>
      <c r="D15" s="1">
        <v>674456000000</v>
      </c>
      <c r="E15" s="1">
        <v>7407890</v>
      </c>
      <c r="F15" s="1">
        <v>17.53</v>
      </c>
      <c r="G15" s="1">
        <v>3704.53</v>
      </c>
      <c r="H15" s="1">
        <v>257.36500000000001</v>
      </c>
      <c r="I15" s="1">
        <f t="shared" si="4"/>
        <v>3704.53</v>
      </c>
      <c r="J15" s="2">
        <f t="shared" si="5"/>
        <v>63108.000000000015</v>
      </c>
      <c r="K15">
        <f>J15/LN(2)/Notes!$F$9*(1-EXP(-Notes!$F$9*LN(2)/J15))</f>
        <v>3.5125616759406383E-2</v>
      </c>
      <c r="L15">
        <f>EXP(-Notes!$F$10*LN(2)/J15)</f>
        <v>0.92396484668855727</v>
      </c>
      <c r="M15">
        <f t="shared" si="6"/>
        <v>3.2454835103945937E-2</v>
      </c>
      <c r="O15" s="1">
        <f t="shared" si="7"/>
        <v>114144.16336225953</v>
      </c>
      <c r="P15">
        <f>O15/Notes!$C$3</f>
        <v>3.5229680050080102E-14</v>
      </c>
      <c r="R15" s="2">
        <f>O15*J15/Notes!$F$9</f>
        <v>2779.0933107505693</v>
      </c>
      <c r="S15" s="2">
        <f>R15/Notes!$C$2</f>
        <v>2.2232746486004556E-9</v>
      </c>
      <c r="U15" s="1">
        <f t="shared" si="8"/>
        <v>50738241.497983225</v>
      </c>
      <c r="V15" s="11">
        <f t="shared" si="3"/>
        <v>0.89658376435458076</v>
      </c>
    </row>
    <row r="16" spans="1:22" x14ac:dyDescent="0.3">
      <c r="A16" t="s">
        <v>16</v>
      </c>
      <c r="B16">
        <v>28</v>
      </c>
      <c r="C16">
        <v>65</v>
      </c>
      <c r="D16" s="1">
        <v>91785600000</v>
      </c>
      <c r="E16" s="1">
        <v>7020690</v>
      </c>
      <c r="F16" s="1">
        <v>2.5171999999999999</v>
      </c>
      <c r="G16" s="1">
        <v>3510.9</v>
      </c>
      <c r="H16" s="1">
        <v>198.97</v>
      </c>
      <c r="I16" s="1">
        <f t="shared" si="4"/>
        <v>3510.9</v>
      </c>
      <c r="J16" s="2">
        <f t="shared" si="5"/>
        <v>9061.9199999999983</v>
      </c>
      <c r="K16">
        <f>J16/LN(2)/Notes!$F$9*(1-EXP(-Notes!$F$9*LN(2)/J16))</f>
        <v>5.0438221623968034E-3</v>
      </c>
      <c r="L16">
        <f>EXP(-Notes!$F$10*LN(2)/J16)</f>
        <v>0.57652952245201294</v>
      </c>
      <c r="M16">
        <f t="shared" si="6"/>
        <v>2.9079123826195085E-3</v>
      </c>
      <c r="O16" s="1">
        <f t="shared" si="7"/>
        <v>1207360.9992462385</v>
      </c>
      <c r="P16">
        <f>O16/Notes!$C$3</f>
        <v>3.7264228371797486E-13</v>
      </c>
      <c r="R16" s="2">
        <f>O16*J16/Notes!$F$9</f>
        <v>4221.0682045869871</v>
      </c>
      <c r="S16" s="2">
        <f>R16/Notes!$C$2</f>
        <v>3.3768545636695895E-9</v>
      </c>
      <c r="U16" s="1">
        <f t="shared" si="8"/>
        <v>50742462.566187814</v>
      </c>
      <c r="V16" s="11">
        <f t="shared" si="3"/>
        <v>0.89665835387736936</v>
      </c>
    </row>
    <row r="17" spans="1:22" x14ac:dyDescent="0.3">
      <c r="A17" t="s">
        <v>14</v>
      </c>
      <c r="B17">
        <v>25</v>
      </c>
      <c r="C17">
        <v>54</v>
      </c>
      <c r="D17" s="1">
        <v>217928000000000</v>
      </c>
      <c r="E17" s="1">
        <v>5601480</v>
      </c>
      <c r="F17" s="1">
        <v>7490.89</v>
      </c>
      <c r="G17" s="1">
        <v>2801.19</v>
      </c>
      <c r="H17" s="1">
        <v>53.453699999999998</v>
      </c>
      <c r="I17" s="1">
        <f t="shared" si="4"/>
        <v>2801.19</v>
      </c>
      <c r="J17" s="2">
        <f t="shared" si="5"/>
        <v>26967204</v>
      </c>
      <c r="K17">
        <f>J17/LN(2)/Notes!$F$9*(1-EXP(-Notes!$F$9*LN(2)/J17))</f>
        <v>0.96741608572924853</v>
      </c>
      <c r="L17">
        <f>EXP(-Notes!$F$10*LN(2)/J17)</f>
        <v>0.99981495308402402</v>
      </c>
      <c r="M17">
        <f t="shared" si="6"/>
        <v>0.96723706836611878</v>
      </c>
      <c r="O17" s="1">
        <f t="shared" si="7"/>
        <v>2896.0738702165754</v>
      </c>
      <c r="P17">
        <f>O17/Notes!$C$3</f>
        <v>8.9384995994338752E-16</v>
      </c>
      <c r="R17" s="2">
        <f>O17*J17/Notes!$F$9</f>
        <v>30130.79276898145</v>
      </c>
      <c r="S17" s="2">
        <f>R17/Notes!$C$2</f>
        <v>2.4104634215185159E-8</v>
      </c>
      <c r="U17" s="1">
        <f t="shared" si="8"/>
        <v>50772593.358956799</v>
      </c>
      <c r="V17" s="11">
        <f t="shared" si="3"/>
        <v>0.89719078816768427</v>
      </c>
    </row>
    <row r="18" spans="1:22" x14ac:dyDescent="0.3">
      <c r="A18" t="s">
        <v>11</v>
      </c>
      <c r="B18">
        <v>29</v>
      </c>
      <c r="C18">
        <v>62</v>
      </c>
      <c r="D18" s="1">
        <v>2414690000</v>
      </c>
      <c r="E18" s="1">
        <v>2884760</v>
      </c>
      <c r="F18" s="1">
        <v>0.161166</v>
      </c>
      <c r="G18" s="1">
        <v>1442.61</v>
      </c>
      <c r="H18" s="1">
        <v>7.8457499999999998</v>
      </c>
      <c r="I18" s="1">
        <f t="shared" si="4"/>
        <v>1442.61</v>
      </c>
      <c r="J18" s="9">
        <f t="shared" si="5"/>
        <v>580.19759999999997</v>
      </c>
      <c r="K18">
        <f>J18/LN(2)/Notes!$F$9*(1-EXP(-Notes!$F$9*LN(2)/J18))</f>
        <v>3.229352624443204E-4</v>
      </c>
      <c r="L18">
        <f>EXP(-Notes!$F$10*LN(2)/J18)</f>
        <v>1.8380131477669124E-4</v>
      </c>
      <c r="M18">
        <f t="shared" si="6"/>
        <v>5.9355925825021927E-8</v>
      </c>
      <c r="O18" s="1">
        <f t="shared" si="7"/>
        <v>24304397243.381165</v>
      </c>
      <c r="P18">
        <f>O18/Notes!$C$3</f>
        <v>7.501357173883076E-9</v>
      </c>
      <c r="R18" s="2">
        <f>O18*J18/Notes!$F$9</f>
        <v>5440336.7862871783</v>
      </c>
      <c r="S18" s="2">
        <f>R18/Notes!$C$2</f>
        <v>4.3522694290297425E-6</v>
      </c>
      <c r="U18" s="1">
        <f t="shared" si="8"/>
        <v>56212930.14524398</v>
      </c>
      <c r="V18" s="11">
        <f t="shared" si="3"/>
        <v>0.99332572487809323</v>
      </c>
    </row>
    <row r="19" spans="1:22" x14ac:dyDescent="0.3">
      <c r="A19" t="s">
        <v>15</v>
      </c>
      <c r="B19">
        <v>26</v>
      </c>
      <c r="C19">
        <v>55</v>
      </c>
      <c r="D19" s="1">
        <v>355290000000000</v>
      </c>
      <c r="E19" s="1">
        <v>2851270</v>
      </c>
      <c r="F19" s="1">
        <v>23992.1</v>
      </c>
      <c r="G19" s="1">
        <v>1425.86</v>
      </c>
      <c r="H19" s="1">
        <v>22.274000000000001</v>
      </c>
      <c r="I19" s="1">
        <f t="shared" si="4"/>
        <v>1425.86</v>
      </c>
      <c r="J19" s="2">
        <f t="shared" si="5"/>
        <v>86371560</v>
      </c>
      <c r="K19">
        <f>J19/LN(2)/Notes!$F$9*(1-EXP(-Notes!$F$9*LN(2)/J19))</f>
        <v>0.98967111070258884</v>
      </c>
      <c r="L19">
        <f>EXP(-Notes!$F$10*LN(2)/J19)</f>
        <v>0.99994222038458669</v>
      </c>
      <c r="M19">
        <f t="shared" si="6"/>
        <v>0.98961392788642677</v>
      </c>
      <c r="O19" s="1">
        <f t="shared" si="7"/>
        <v>1440.8245072351478</v>
      </c>
      <c r="P19">
        <f>O19/Notes!$C$3</f>
        <v>4.4469892198615672E-16</v>
      </c>
      <c r="R19" s="2">
        <f>O19*J19/Notes!$F$9</f>
        <v>48011.67452782832</v>
      </c>
      <c r="S19" s="2">
        <f>R19/Notes!$C$2</f>
        <v>3.8409339622262659E-8</v>
      </c>
      <c r="U19" s="1">
        <f t="shared" si="8"/>
        <v>56260941.819771811</v>
      </c>
      <c r="V19" s="11">
        <f t="shared" si="3"/>
        <v>0.99417412810631389</v>
      </c>
    </row>
    <row r="20" spans="1:22" x14ac:dyDescent="0.3">
      <c r="A20" t="s">
        <v>12</v>
      </c>
      <c r="B20">
        <v>27</v>
      </c>
      <c r="C20">
        <v>60</v>
      </c>
      <c r="D20" s="1">
        <v>650617000000000</v>
      </c>
      <c r="E20" s="1">
        <v>2711050</v>
      </c>
      <c r="F20" s="1">
        <v>46207.3</v>
      </c>
      <c r="G20" s="1">
        <v>1355.74</v>
      </c>
      <c r="H20" s="1">
        <v>16.041899999999998</v>
      </c>
      <c r="I20" s="1">
        <f t="shared" si="4"/>
        <v>1355.74</v>
      </c>
      <c r="J20" s="2">
        <f t="shared" si="5"/>
        <v>166346280</v>
      </c>
      <c r="K20">
        <f>J20/LN(2)/Notes!$F$9*(1-EXP(-Notes!$F$9*LN(2)/J20))</f>
        <v>0.99461909616201583</v>
      </c>
      <c r="L20">
        <f>EXP(-Notes!$F$10*LN(2)/J20)</f>
        <v>0.99996999881910908</v>
      </c>
      <c r="M20">
        <f t="shared" si="6"/>
        <v>0.99458925641459428</v>
      </c>
      <c r="O20" s="1">
        <f t="shared" si="7"/>
        <v>1363.1154682761426</v>
      </c>
      <c r="P20">
        <f>O20/Notes!$C$3</f>
        <v>4.2071465070251312E-16</v>
      </c>
      <c r="R20" s="2">
        <f>O20*J20/Notes!$F$9</f>
        <v>87480.396357328063</v>
      </c>
      <c r="S20" s="2">
        <f>R20/Notes!$C$2</f>
        <v>6.9984317085862444E-8</v>
      </c>
      <c r="U20" s="1">
        <f t="shared" si="8"/>
        <v>56348422.216129139</v>
      </c>
      <c r="V20" s="11">
        <f t="shared" si="3"/>
        <v>0.99571997401578249</v>
      </c>
    </row>
    <row r="21" spans="1:22" x14ac:dyDescent="0.3">
      <c r="A21" t="s">
        <v>18</v>
      </c>
      <c r="B21">
        <v>21</v>
      </c>
      <c r="C21">
        <v>47</v>
      </c>
      <c r="D21" s="1">
        <v>1121240000000</v>
      </c>
      <c r="E21" s="1">
        <v>2685770</v>
      </c>
      <c r="F21" s="1">
        <v>80.380899999999997</v>
      </c>
      <c r="G21" s="1">
        <v>1343.1</v>
      </c>
      <c r="H21" s="1">
        <v>141.196</v>
      </c>
      <c r="I21" s="1">
        <f t="shared" si="4"/>
        <v>1343.1</v>
      </c>
      <c r="J21" s="2">
        <f t="shared" si="5"/>
        <v>289371.24</v>
      </c>
      <c r="K21">
        <f>J21/LN(2)/Notes!$F$9*(1-EXP(-Notes!$F$9*LN(2)/J21))</f>
        <v>0.16073866107091628</v>
      </c>
      <c r="L21">
        <f>EXP(-Notes!$F$10*LN(2)/J21)</f>
        <v>0.98290130637313455</v>
      </c>
      <c r="M21">
        <f t="shared" si="6"/>
        <v>0.15799023995127212</v>
      </c>
      <c r="O21" s="1">
        <f t="shared" si="7"/>
        <v>8501.158048840507</v>
      </c>
      <c r="P21">
        <f>O21/Notes!$C$3</f>
        <v>2.6238142126050948E-15</v>
      </c>
      <c r="R21" s="2">
        <f>O21*J21/Notes!$F$9</f>
        <v>949.07046528894978</v>
      </c>
      <c r="S21" s="2">
        <f>R21/Notes!$C$2</f>
        <v>7.5925637223115983E-10</v>
      </c>
      <c r="U21" s="1">
        <f t="shared" si="8"/>
        <v>56349371.286594428</v>
      </c>
      <c r="V21" s="11">
        <f t="shared" si="3"/>
        <v>0.99573674482110175</v>
      </c>
    </row>
    <row r="22" spans="1:22" x14ac:dyDescent="0.3">
      <c r="A22" t="s">
        <v>19</v>
      </c>
      <c r="B22">
        <v>30</v>
      </c>
      <c r="C22">
        <v>62</v>
      </c>
      <c r="D22" s="1">
        <v>120925000000</v>
      </c>
      <c r="E22" s="1">
        <v>2534620</v>
      </c>
      <c r="F22" s="1">
        <v>9.1859999999999999</v>
      </c>
      <c r="G22" s="1">
        <v>1267.51</v>
      </c>
      <c r="H22" s="1">
        <v>134.81399999999999</v>
      </c>
      <c r="I22" s="1">
        <f t="shared" si="4"/>
        <v>1267.51</v>
      </c>
      <c r="J22" s="2">
        <f t="shared" si="5"/>
        <v>33069.599999999999</v>
      </c>
      <c r="K22">
        <f>J22/LN(2)/Notes!$F$9*(1-EXP(-Notes!$F$9*LN(2)/J22))</f>
        <v>1.8406384230008357E-2</v>
      </c>
      <c r="L22">
        <f>EXP(-Notes!$F$10*LN(2)/J22)</f>
        <v>0.85992180253472961</v>
      </c>
      <c r="M22">
        <f t="shared" si="6"/>
        <v>1.5828051105215606E-2</v>
      </c>
      <c r="O22" s="1">
        <f t="shared" si="7"/>
        <v>80079.978992633798</v>
      </c>
      <c r="P22">
        <f>O22/Notes!$C$3</f>
        <v>2.4716042898961048E-14</v>
      </c>
      <c r="R22" s="2">
        <f>O22*J22/Notes!$F$9</f>
        <v>1021.6870653143529</v>
      </c>
      <c r="S22" s="2">
        <f>R22/Notes!$C$2</f>
        <v>8.173496522514823E-10</v>
      </c>
      <c r="U22" s="1">
        <f t="shared" si="8"/>
        <v>56350392.973659739</v>
      </c>
      <c r="V22" s="11">
        <f t="shared" si="3"/>
        <v>0.99575479881761331</v>
      </c>
    </row>
    <row r="23" spans="1:22" x14ac:dyDescent="0.3">
      <c r="A23" t="s">
        <v>18</v>
      </c>
      <c r="B23">
        <v>21</v>
      </c>
      <c r="C23">
        <v>44</v>
      </c>
      <c r="D23" s="1">
        <v>50145000000</v>
      </c>
      <c r="E23" s="1">
        <v>2431980</v>
      </c>
      <c r="F23" s="1">
        <v>3.97</v>
      </c>
      <c r="G23" s="1">
        <v>1216.18</v>
      </c>
      <c r="H23" s="1">
        <v>115.754</v>
      </c>
      <c r="I23" s="1">
        <f t="shared" si="4"/>
        <v>1216.18</v>
      </c>
      <c r="J23" s="2">
        <f t="shared" si="5"/>
        <v>14292.000000000002</v>
      </c>
      <c r="K23">
        <f>J23/LN(2)/Notes!$F$9*(1-EXP(-Notes!$F$9*LN(2)/J23))</f>
        <v>7.9548601560127576E-3</v>
      </c>
      <c r="L23">
        <f>EXP(-Notes!$F$10*LN(2)/J23)</f>
        <v>0.70525733097990351</v>
      </c>
      <c r="M23">
        <f t="shared" si="6"/>
        <v>5.6102234419479358E-3</v>
      </c>
      <c r="O23" s="1">
        <f t="shared" si="7"/>
        <v>216779.24463873546</v>
      </c>
      <c r="P23">
        <f>O23/Notes!$C$3</f>
        <v>6.6907174271214651E-14</v>
      </c>
      <c r="R23" s="2">
        <f>O23*J23/Notes!$F$9</f>
        <v>1195.2966683552499</v>
      </c>
      <c r="S23" s="2">
        <f>R23/Notes!$C$2</f>
        <v>9.5623733468420004E-10</v>
      </c>
      <c r="U23" s="1">
        <f t="shared" si="8"/>
        <v>56351588.270328097</v>
      </c>
      <c r="V23" s="11">
        <f t="shared" si="3"/>
        <v>0.99577592062938292</v>
      </c>
    </row>
    <row r="24" spans="1:22" x14ac:dyDescent="0.3">
      <c r="A24" t="s">
        <v>17</v>
      </c>
      <c r="B24">
        <v>23</v>
      </c>
      <c r="C24">
        <v>49</v>
      </c>
      <c r="D24" s="1">
        <v>62737100000000</v>
      </c>
      <c r="E24" s="1">
        <v>1525180</v>
      </c>
      <c r="F24" s="1">
        <v>7920.02</v>
      </c>
      <c r="G24" s="1">
        <v>762.71100000000001</v>
      </c>
      <c r="H24" s="1">
        <v>29.808</v>
      </c>
      <c r="I24" s="1">
        <f t="shared" si="4"/>
        <v>762.71100000000001</v>
      </c>
      <c r="J24" s="2">
        <f t="shared" si="5"/>
        <v>28512072</v>
      </c>
      <c r="K24">
        <f>J24/LN(2)/Notes!$F$9*(1-EXP(-Notes!$F$9*LN(2)/J24))</f>
        <v>0.969144872037075</v>
      </c>
      <c r="L24">
        <f>EXP(-Notes!$F$10*LN(2)/J24)</f>
        <v>0.9998249785932376</v>
      </c>
      <c r="M24">
        <f t="shared" si="6"/>
        <v>0.96897525093821446</v>
      </c>
      <c r="O24" s="1">
        <f t="shared" si="7"/>
        <v>787.13155909967963</v>
      </c>
      <c r="P24">
        <f>O24/Notes!$C$3</f>
        <v>2.429418392282962E-16</v>
      </c>
      <c r="R24" s="2">
        <f>O24*J24/Notes!$F$9</f>
        <v>8658.4690148620066</v>
      </c>
      <c r="S24" s="2">
        <f>R24/Notes!$C$2</f>
        <v>6.9267752118896055E-9</v>
      </c>
      <c r="U24" s="1">
        <f t="shared" si="8"/>
        <v>56360246.739342958</v>
      </c>
      <c r="V24" s="11">
        <f t="shared" si="3"/>
        <v>0.99592892243854492</v>
      </c>
    </row>
    <row r="25" spans="1:22" x14ac:dyDescent="0.3">
      <c r="A25" t="s">
        <v>20</v>
      </c>
      <c r="B25">
        <v>1</v>
      </c>
      <c r="C25">
        <v>3</v>
      </c>
      <c r="D25" s="1">
        <v>728602000000000</v>
      </c>
      <c r="E25" s="1">
        <v>1299000</v>
      </c>
      <c r="F25" s="1">
        <v>107995</v>
      </c>
      <c r="G25" s="1">
        <v>649.60299999999995</v>
      </c>
      <c r="H25" s="1">
        <v>7.5191400000000002</v>
      </c>
      <c r="I25" s="1">
        <f t="shared" si="4"/>
        <v>649.60299999999995</v>
      </c>
      <c r="J25" s="2">
        <f t="shared" si="5"/>
        <v>388782000</v>
      </c>
      <c r="K25">
        <f>J25/LN(2)/Notes!$F$9*(1-EXP(-Notes!$F$9*LN(2)/J25))</f>
        <v>0.99769295755861187</v>
      </c>
      <c r="L25">
        <f>EXP(-Notes!$F$10*LN(2)/J25)</f>
        <v>0.99998716342920069</v>
      </c>
      <c r="M25">
        <f t="shared" si="6"/>
        <v>0.99768015060232618</v>
      </c>
      <c r="O25" s="1">
        <f t="shared" si="7"/>
        <v>651.11348522651997</v>
      </c>
      <c r="P25">
        <f>O25/Notes!$C$3</f>
        <v>2.0096095223040739E-16</v>
      </c>
      <c r="R25" s="2">
        <f>O25*J25/Notes!$F$9</f>
        <v>97662.501162552813</v>
      </c>
      <c r="S25" s="2">
        <f>R25/Notes!$C$2</f>
        <v>7.8130000930042254E-8</v>
      </c>
      <c r="U25" s="1">
        <f t="shared" si="8"/>
        <v>56457909.240505509</v>
      </c>
      <c r="V25" s="11">
        <f t="shared" si="3"/>
        <v>0.99765469397384898</v>
      </c>
    </row>
    <row r="26" spans="1:22" x14ac:dyDescent="0.3">
      <c r="A26" t="s">
        <v>16</v>
      </c>
      <c r="B26">
        <v>28</v>
      </c>
      <c r="C26">
        <v>56</v>
      </c>
      <c r="D26" s="1">
        <v>958715000000</v>
      </c>
      <c r="E26" s="1">
        <v>1266060</v>
      </c>
      <c r="F26" s="1">
        <v>145.80000000000001</v>
      </c>
      <c r="G26" s="1">
        <v>633.13099999999997</v>
      </c>
      <c r="H26" s="1">
        <v>100.989</v>
      </c>
      <c r="I26" s="1">
        <f t="shared" si="4"/>
        <v>633.13099999999997</v>
      </c>
      <c r="J26" s="2">
        <f t="shared" si="5"/>
        <v>524880</v>
      </c>
      <c r="K26">
        <f>J26/LN(2)/Notes!$F$9*(1-EXP(-Notes!$F$9*LN(2)/J26))</f>
        <v>0.28261708894209392</v>
      </c>
      <c r="L26">
        <f>EXP(-Notes!$F$10*LN(2)/J26)</f>
        <v>0.99053686815230491</v>
      </c>
      <c r="M26">
        <f t="shared" si="6"/>
        <v>0.27994264616702313</v>
      </c>
      <c r="O26" s="1">
        <f t="shared" si="7"/>
        <v>2261.6454072605034</v>
      </c>
      <c r="P26">
        <f>O26/Notes!$C$3</f>
        <v>6.9803870594459983E-16</v>
      </c>
      <c r="R26" s="2">
        <f>O26*J26/Notes!$F$9</f>
        <v>457.98319497025199</v>
      </c>
      <c r="S26" s="2">
        <f>R26/Notes!$C$2</f>
        <v>3.6638655597620156E-10</v>
      </c>
      <c r="U26" s="1">
        <f t="shared" si="8"/>
        <v>56458367.223700479</v>
      </c>
      <c r="V26" s="11">
        <f t="shared" si="3"/>
        <v>0.99766278688926813</v>
      </c>
    </row>
    <row r="27" spans="1:22" x14ac:dyDescent="0.3">
      <c r="A27" t="s">
        <v>11</v>
      </c>
      <c r="B27">
        <v>29</v>
      </c>
      <c r="C27">
        <v>60</v>
      </c>
      <c r="D27" s="1">
        <v>2497070000</v>
      </c>
      <c r="E27" s="1">
        <v>1217190</v>
      </c>
      <c r="F27" s="1">
        <v>0.39499800000000002</v>
      </c>
      <c r="G27" s="1">
        <v>608.69200000000001</v>
      </c>
      <c r="H27" s="1">
        <v>17.181999999999999</v>
      </c>
      <c r="I27" s="1">
        <f t="shared" si="4"/>
        <v>608.69200000000001</v>
      </c>
      <c r="J27" s="9">
        <f t="shared" si="5"/>
        <v>1421.9928</v>
      </c>
      <c r="K27">
        <f>J27/LN(2)/Notes!$F$9*(1-EXP(-Notes!$F$9*LN(2)/J27))</f>
        <v>7.914745218903594E-4</v>
      </c>
      <c r="L27">
        <f>EXP(-Notes!$F$10*LN(2)/J27)</f>
        <v>2.9908165334241735E-2</v>
      </c>
      <c r="M27">
        <f t="shared" si="6"/>
        <v>2.3671550858536799E-5</v>
      </c>
      <c r="O27" s="1">
        <f t="shared" si="7"/>
        <v>25714073.557647116</v>
      </c>
      <c r="P27">
        <f>O27/Notes!$C$3</f>
        <v>7.9364424560639256E-12</v>
      </c>
      <c r="R27" s="2">
        <f>O27*J27/Notes!$F$9</f>
        <v>14106.955037671521</v>
      </c>
      <c r="S27" s="2">
        <f>R27/Notes!$C$2</f>
        <v>1.1285564030137216E-8</v>
      </c>
      <c r="U27" s="1">
        <f t="shared" si="8"/>
        <v>56472474.178738147</v>
      </c>
      <c r="V27" s="11">
        <f t="shared" si="3"/>
        <v>0.99791206763841966</v>
      </c>
    </row>
    <row r="28" spans="1:22" x14ac:dyDescent="0.3">
      <c r="A28" t="s">
        <v>18</v>
      </c>
      <c r="B28">
        <v>21</v>
      </c>
      <c r="C28">
        <v>48</v>
      </c>
      <c r="D28" s="1">
        <v>276023000000</v>
      </c>
      <c r="E28" s="1">
        <v>1216980</v>
      </c>
      <c r="F28" s="1">
        <v>43.670200000000001</v>
      </c>
      <c r="G28" s="1">
        <v>608.58699999999999</v>
      </c>
      <c r="H28" s="1">
        <v>102.58199999999999</v>
      </c>
      <c r="I28" s="1">
        <f t="shared" si="4"/>
        <v>608.58699999999999</v>
      </c>
      <c r="J28" s="2">
        <f t="shared" si="5"/>
        <v>157212.72</v>
      </c>
      <c r="K28">
        <f>J28/LN(2)/Notes!$F$9*(1-EXP(-Notes!$F$9*LN(2)/J28))</f>
        <v>8.7502909930071968E-2</v>
      </c>
      <c r="L28">
        <f>EXP(-Notes!$F$10*LN(2)/J28)</f>
        <v>0.9687539407420156</v>
      </c>
      <c r="M28">
        <f t="shared" si="6"/>
        <v>8.4768788821150867E-2</v>
      </c>
      <c r="O28" s="1">
        <f t="shared" si="7"/>
        <v>7179.3759054883412</v>
      </c>
      <c r="P28">
        <f>O28/Notes!$C$3</f>
        <v>2.2158567609531915E-15</v>
      </c>
      <c r="R28" s="2">
        <f>O28*J28/Notes!$F$9</f>
        <v>435.45108564980137</v>
      </c>
      <c r="S28" s="2">
        <f>R28/Notes!$C$2</f>
        <v>3.4836086851984107E-10</v>
      </c>
      <c r="U28" s="1">
        <f t="shared" si="8"/>
        <v>56472909.629823796</v>
      </c>
      <c r="V28" s="11">
        <f t="shared" si="3"/>
        <v>0.99791976239413127</v>
      </c>
    </row>
    <row r="29" spans="1:22" x14ac:dyDescent="0.3">
      <c r="A29" t="s">
        <v>21</v>
      </c>
      <c r="B29">
        <v>22</v>
      </c>
      <c r="C29">
        <v>45</v>
      </c>
      <c r="D29" s="1">
        <v>18396300000</v>
      </c>
      <c r="E29" s="1">
        <v>1150010</v>
      </c>
      <c r="F29" s="1">
        <v>3.0800100000000001</v>
      </c>
      <c r="G29" s="1">
        <v>575.09699999999998</v>
      </c>
      <c r="H29" s="1">
        <v>76.918700000000001</v>
      </c>
      <c r="I29" s="1">
        <f t="shared" si="4"/>
        <v>575.09699999999998</v>
      </c>
      <c r="J29" s="2">
        <f t="shared" si="5"/>
        <v>11088.036</v>
      </c>
      <c r="K29">
        <f>J29/LN(2)/Notes!$F$9*(1-EXP(-Notes!$F$9*LN(2)/J29))</f>
        <v>6.1715488234561338E-3</v>
      </c>
      <c r="L29">
        <f>EXP(-Notes!$F$10*LN(2)/J29)</f>
        <v>0.63756814697456132</v>
      </c>
      <c r="M29">
        <f t="shared" si="6"/>
        <v>3.9347829473339617E-3</v>
      </c>
      <c r="O29" s="1">
        <f t="shared" si="7"/>
        <v>146157.23604008724</v>
      </c>
      <c r="P29">
        <f>O29/Notes!$C$3</f>
        <v>4.5110258037063961E-14</v>
      </c>
      <c r="R29" s="2">
        <f>O29*J29/Notes!$F$9</f>
        <v>625.23020635531827</v>
      </c>
      <c r="S29" s="2">
        <f>R29/Notes!$C$2</f>
        <v>5.0018416508425462E-10</v>
      </c>
      <c r="U29" s="1">
        <f t="shared" si="8"/>
        <v>56473534.860030152</v>
      </c>
      <c r="V29" s="11">
        <f t="shared" si="3"/>
        <v>0.99793081069291845</v>
      </c>
    </row>
    <row r="30" spans="1:22" x14ac:dyDescent="0.3">
      <c r="A30" t="s">
        <v>19</v>
      </c>
      <c r="B30">
        <v>30</v>
      </c>
      <c r="C30">
        <v>63</v>
      </c>
      <c r="D30" s="1">
        <v>3408200000</v>
      </c>
      <c r="E30" s="1">
        <v>1023470</v>
      </c>
      <c r="F30" s="1">
        <v>0.64117000000000002</v>
      </c>
      <c r="G30" s="1">
        <v>511.81599999999997</v>
      </c>
      <c r="H30" s="1">
        <v>30.709</v>
      </c>
      <c r="I30" s="1">
        <f t="shared" si="4"/>
        <v>511.81599999999997</v>
      </c>
      <c r="J30" s="9">
        <f t="shared" si="5"/>
        <v>2308.212</v>
      </c>
      <c r="K30">
        <f>J30/LN(2)/Notes!$F$9*(1-EXP(-Notes!$F$9*LN(2)/J30))</f>
        <v>1.2847399713427454E-3</v>
      </c>
      <c r="L30">
        <f>EXP(-Notes!$F$10*LN(2)/J30)</f>
        <v>0.11507947628865198</v>
      </c>
      <c r="M30">
        <f t="shared" si="6"/>
        <v>1.4784720306922089E-4</v>
      </c>
      <c r="O30" s="1">
        <f t="shared" si="7"/>
        <v>3461790.208911641</v>
      </c>
      <c r="P30">
        <f>O30/Notes!$C$3</f>
        <v>1.0684537681826053E-12</v>
      </c>
      <c r="R30" s="2">
        <f>O30*J30/Notes!$F$9</f>
        <v>3082.7722614553845</v>
      </c>
      <c r="S30" s="2">
        <f>R30/Notes!$C$2</f>
        <v>2.4662178091643074E-9</v>
      </c>
      <c r="U30" s="1">
        <f t="shared" si="8"/>
        <v>56476617.632291608</v>
      </c>
      <c r="V30" s="11">
        <f t="shared" si="3"/>
        <v>0.99798528565060762</v>
      </c>
    </row>
    <row r="31" spans="1:22" x14ac:dyDescent="0.3">
      <c r="A31" t="s">
        <v>13</v>
      </c>
      <c r="B31">
        <v>24</v>
      </c>
      <c r="C31">
        <v>48</v>
      </c>
      <c r="D31" s="1">
        <v>98098900000</v>
      </c>
      <c r="E31" s="1">
        <v>876069</v>
      </c>
      <c r="F31" s="1">
        <v>21.56</v>
      </c>
      <c r="G31" s="1">
        <v>438.10399999999998</v>
      </c>
      <c r="H31" s="1">
        <v>78.371099999999998</v>
      </c>
      <c r="I31" s="1">
        <f t="shared" si="4"/>
        <v>438.10399999999998</v>
      </c>
      <c r="J31" s="2">
        <f t="shared" si="5"/>
        <v>77616</v>
      </c>
      <c r="K31">
        <f>J31/LN(2)/Notes!$F$9*(1-EXP(-Notes!$F$9*LN(2)/J31))</f>
        <v>4.3200701498350869E-2</v>
      </c>
      <c r="L31">
        <f>EXP(-Notes!$F$10*LN(2)/J31)</f>
        <v>0.93772423344208555</v>
      </c>
      <c r="M31">
        <f t="shared" si="6"/>
        <v>4.0510344696701422E-2</v>
      </c>
      <c r="O31" s="1">
        <f t="shared" si="7"/>
        <v>10814.620395853428</v>
      </c>
      <c r="P31">
        <f>O31/Notes!$C$3</f>
        <v>3.3378458011893297E-15</v>
      </c>
      <c r="R31" s="2">
        <f>O31*J31/Notes!$F$9</f>
        <v>323.83779963138875</v>
      </c>
      <c r="S31" s="2">
        <f>R31/Notes!$C$2</f>
        <v>2.5907023970511099E-10</v>
      </c>
      <c r="U31" s="1">
        <f t="shared" si="8"/>
        <v>56476941.470091239</v>
      </c>
      <c r="V31" s="11">
        <f t="shared" si="3"/>
        <v>0.99799100811368202</v>
      </c>
    </row>
    <row r="32" spans="1:22" x14ac:dyDescent="0.3">
      <c r="A32" t="s">
        <v>14</v>
      </c>
      <c r="B32">
        <v>25</v>
      </c>
      <c r="C32">
        <v>51</v>
      </c>
      <c r="D32" s="1">
        <v>3345320000</v>
      </c>
      <c r="E32" s="1">
        <v>836506</v>
      </c>
      <c r="F32" s="1">
        <v>0.77000100000000005</v>
      </c>
      <c r="G32" s="1">
        <v>418.32</v>
      </c>
      <c r="H32" s="1">
        <v>32.35</v>
      </c>
      <c r="I32" s="1">
        <f t="shared" si="4"/>
        <v>418.32</v>
      </c>
      <c r="J32" s="9">
        <f t="shared" si="5"/>
        <v>2772.0036</v>
      </c>
      <c r="K32">
        <f>J32/LN(2)/Notes!$F$9*(1-EXP(-Notes!$F$9*LN(2)/J32))</f>
        <v>1.5428842002493648E-3</v>
      </c>
      <c r="L32">
        <f>EXP(-Notes!$F$10*LN(2)/J32)</f>
        <v>0.16523609500203776</v>
      </c>
      <c r="M32">
        <f t="shared" si="6"/>
        <v>2.5494016028954709E-4</v>
      </c>
      <c r="O32" s="1">
        <f t="shared" si="7"/>
        <v>1640855.6404957736</v>
      </c>
      <c r="P32">
        <f>O32/Notes!$C$3</f>
        <v>5.0643692607894246E-13</v>
      </c>
      <c r="R32" s="2">
        <f>O32*J32/Notes!$F$9</f>
        <v>1754.8062278297032</v>
      </c>
      <c r="S32" s="2">
        <f>R32/Notes!$C$2</f>
        <v>1.4038449822637626E-9</v>
      </c>
      <c r="U32" s="1">
        <f t="shared" si="8"/>
        <v>56478696.276319072</v>
      </c>
      <c r="V32" s="11">
        <f t="shared" si="3"/>
        <v>0.99802201688984393</v>
      </c>
    </row>
    <row r="33" spans="1:22" x14ac:dyDescent="0.3">
      <c r="A33" t="s">
        <v>13</v>
      </c>
      <c r="B33">
        <v>24</v>
      </c>
      <c r="C33">
        <v>49</v>
      </c>
      <c r="D33" s="1">
        <v>2757010000</v>
      </c>
      <c r="E33" s="1">
        <v>752961</v>
      </c>
      <c r="F33" s="1">
        <v>0.70499999999999996</v>
      </c>
      <c r="G33" s="1">
        <v>376.54</v>
      </c>
      <c r="H33" s="1">
        <v>30.727</v>
      </c>
      <c r="I33" s="1">
        <f t="shared" si="4"/>
        <v>376.54</v>
      </c>
      <c r="J33" s="9">
        <f t="shared" si="5"/>
        <v>2538</v>
      </c>
      <c r="K33">
        <f>J33/LN(2)/Notes!$F$9*(1-EXP(-Notes!$F$9*LN(2)/J33))</f>
        <v>1.4126388942037767E-3</v>
      </c>
      <c r="L33">
        <f>EXP(-Notes!$F$10*LN(2)/J33)</f>
        <v>0.13996330745773733</v>
      </c>
      <c r="M33">
        <f t="shared" si="6"/>
        <v>1.9771761187620127E-4</v>
      </c>
      <c r="O33" s="1">
        <f t="shared" si="7"/>
        <v>1904433.2794984721</v>
      </c>
      <c r="P33">
        <f>O33/Notes!$C$3</f>
        <v>5.8778804922792348E-13</v>
      </c>
      <c r="R33" s="2">
        <f>O33*J33/Notes!$F$9</f>
        <v>1864.7575861755874</v>
      </c>
      <c r="S33" s="2">
        <f>R33/Notes!$C$2</f>
        <v>1.49180606894047E-9</v>
      </c>
      <c r="U33" s="1">
        <f t="shared" si="8"/>
        <v>56480561.033905245</v>
      </c>
      <c r="V33" s="11">
        <f t="shared" si="3"/>
        <v>0.99805496859110243</v>
      </c>
    </row>
    <row r="34" spans="1:22" x14ac:dyDescent="0.3">
      <c r="A34" t="s">
        <v>18</v>
      </c>
      <c r="B34">
        <v>21</v>
      </c>
      <c r="C34">
        <v>46</v>
      </c>
      <c r="D34" s="1">
        <v>7764580000000</v>
      </c>
      <c r="E34" s="1">
        <v>743426</v>
      </c>
      <c r="F34" s="1">
        <v>2010.96</v>
      </c>
      <c r="G34" s="1">
        <v>371.77199999999999</v>
      </c>
      <c r="H34" s="1">
        <v>34.088299999999997</v>
      </c>
      <c r="I34" s="1">
        <f t="shared" si="4"/>
        <v>371.77199999999999</v>
      </c>
      <c r="J34" s="2">
        <f t="shared" si="5"/>
        <v>7239456</v>
      </c>
      <c r="K34">
        <f>J34/LN(2)/Notes!$F$9*(1-EXP(-Notes!$F$9*LN(2)/J34))</f>
        <v>0.88557195034703073</v>
      </c>
      <c r="L34">
        <f>EXP(-Notes!$F$10*LN(2)/J34)</f>
        <v>0.99931086812446712</v>
      </c>
      <c r="M34">
        <f t="shared" si="6"/>
        <v>0.88496167448796881</v>
      </c>
      <c r="O34" s="1">
        <f t="shared" si="7"/>
        <v>420.09954862181354</v>
      </c>
      <c r="P34">
        <f>O34/Notes!$C$3</f>
        <v>1.2966035451290542E-16</v>
      </c>
      <c r="R34" s="2">
        <f>O34*J34/Notes!$F$9</f>
        <v>1173.3380393007253</v>
      </c>
      <c r="S34" s="2">
        <f>R34/Notes!$C$2</f>
        <v>9.386704314405802E-10</v>
      </c>
      <c r="U34" s="1">
        <f t="shared" si="8"/>
        <v>56481734.371944547</v>
      </c>
      <c r="V34" s="11">
        <f t="shared" si="3"/>
        <v>0.99807570237700194</v>
      </c>
    </row>
    <row r="35" spans="1:22" x14ac:dyDescent="0.3">
      <c r="A35" t="s">
        <v>18</v>
      </c>
      <c r="B35">
        <v>21</v>
      </c>
      <c r="C35">
        <v>43</v>
      </c>
      <c r="D35" s="1">
        <v>13677500000</v>
      </c>
      <c r="E35" s="1">
        <v>676815</v>
      </c>
      <c r="F35" s="1">
        <v>3.8909899999999999</v>
      </c>
      <c r="G35" s="1">
        <v>338.46100000000001</v>
      </c>
      <c r="H35" s="1">
        <v>59.4452</v>
      </c>
      <c r="I35" s="1">
        <f t="shared" si="4"/>
        <v>338.46100000000001</v>
      </c>
      <c r="J35" s="2">
        <f t="shared" si="5"/>
        <v>14007.563999999998</v>
      </c>
      <c r="K35">
        <f>J35/LN(2)/Notes!$F$9*(1-EXP(-Notes!$F$9*LN(2)/J35))</f>
        <v>7.7965444127063152E-3</v>
      </c>
      <c r="L35">
        <f>EXP(-Notes!$F$10*LN(2)/J35)</f>
        <v>0.70027427578075296</v>
      </c>
      <c r="M35">
        <f t="shared" si="6"/>
        <v>5.4597194922003907E-3</v>
      </c>
      <c r="O35" s="1">
        <f t="shared" si="7"/>
        <v>61992.379001067056</v>
      </c>
      <c r="P35">
        <f>O35/Notes!$C$3</f>
        <v>1.9133450308971314E-14</v>
      </c>
      <c r="R35" s="2">
        <f>O35*J35/Notes!$F$9</f>
        <v>335.01628717966929</v>
      </c>
      <c r="S35" s="2">
        <f>R35/Notes!$C$2</f>
        <v>2.6801302974373546E-10</v>
      </c>
      <c r="U35" s="1">
        <f t="shared" si="8"/>
        <v>56482069.388231725</v>
      </c>
      <c r="V35" s="11">
        <f t="shared" si="3"/>
        <v>0.99808162237255182</v>
      </c>
    </row>
    <row r="36" spans="1:22" x14ac:dyDescent="0.3">
      <c r="A36" t="s">
        <v>22</v>
      </c>
      <c r="B36">
        <v>19</v>
      </c>
      <c r="C36">
        <v>42</v>
      </c>
      <c r="D36" s="1">
        <v>36976400000</v>
      </c>
      <c r="E36" s="1">
        <v>576008</v>
      </c>
      <c r="F36" s="1">
        <v>12.36</v>
      </c>
      <c r="G36" s="1">
        <v>288.05</v>
      </c>
      <c r="H36" s="1">
        <v>62.806600000000003</v>
      </c>
      <c r="I36" s="1">
        <f t="shared" si="4"/>
        <v>288.05</v>
      </c>
      <c r="J36" s="2">
        <f t="shared" si="5"/>
        <v>44495.999999999993</v>
      </c>
      <c r="K36">
        <f>J36/LN(2)/Notes!$F$9*(1-EXP(-Notes!$F$9*LN(2)/J36))</f>
        <v>2.4766264868593867E-2</v>
      </c>
      <c r="L36">
        <f>EXP(-Notes!$F$10*LN(2)/J36)</f>
        <v>0.89390145610497251</v>
      </c>
      <c r="M36">
        <f t="shared" si="6"/>
        <v>2.2138600228317484E-2</v>
      </c>
      <c r="O36" s="1">
        <f t="shared" si="7"/>
        <v>13011.211053513458</v>
      </c>
      <c r="P36">
        <f>O36/Notes!$C$3</f>
        <v>4.0158058807140304E-15</v>
      </c>
      <c r="R36" s="2">
        <f>O36*J36/Notes!$F$9</f>
        <v>223.35912308531434</v>
      </c>
      <c r="S36" s="2">
        <f>R36/Notes!$C$2</f>
        <v>1.7868729846825147E-10</v>
      </c>
      <c r="U36" s="1">
        <f t="shared" si="8"/>
        <v>56482292.747354813</v>
      </c>
      <c r="V36" s="11">
        <f t="shared" si="3"/>
        <v>0.99808556930010528</v>
      </c>
    </row>
    <row r="37" spans="1:22" x14ac:dyDescent="0.3">
      <c r="A37" t="s">
        <v>19</v>
      </c>
      <c r="B37">
        <v>30</v>
      </c>
      <c r="C37">
        <v>65</v>
      </c>
      <c r="D37" s="1">
        <v>14778100000000</v>
      </c>
      <c r="E37" s="1">
        <v>485775</v>
      </c>
      <c r="F37" s="1">
        <v>5857.42</v>
      </c>
      <c r="G37" s="1">
        <v>242.92599999999999</v>
      </c>
      <c r="H37" s="1">
        <v>19.610299999999999</v>
      </c>
      <c r="I37" s="1">
        <f t="shared" si="4"/>
        <v>242.92599999999999</v>
      </c>
      <c r="J37" s="2">
        <f t="shared" si="5"/>
        <v>21086712</v>
      </c>
      <c r="K37">
        <f>J37/LN(2)/Notes!$F$9*(1-EXP(-Notes!$F$9*LN(2)/J37))</f>
        <v>0.95858339131835146</v>
      </c>
      <c r="L37">
        <f>EXP(-Notes!$F$10*LN(2)/J37)</f>
        <v>0.99976335480045875</v>
      </c>
      <c r="M37">
        <f t="shared" si="6"/>
        <v>0.95835654716043606</v>
      </c>
      <c r="O37" s="1">
        <f t="shared" si="7"/>
        <v>253.48185987749335</v>
      </c>
      <c r="P37">
        <f>O37/Notes!$C$3</f>
        <v>7.8235141937497951E-17</v>
      </c>
      <c r="R37" s="2">
        <f>O37*J37/Notes!$F$9</f>
        <v>2062.1523828939266</v>
      </c>
      <c r="S37" s="2">
        <f>R37/Notes!$C$2</f>
        <v>1.6497219063151414E-9</v>
      </c>
      <c r="U37" s="1">
        <f t="shared" si="8"/>
        <v>56484354.899737708</v>
      </c>
      <c r="V37" s="11">
        <f t="shared" si="3"/>
        <v>0.99812200911929383</v>
      </c>
    </row>
    <row r="38" spans="1:22" x14ac:dyDescent="0.3">
      <c r="A38" t="s">
        <v>22</v>
      </c>
      <c r="B38">
        <v>19</v>
      </c>
      <c r="C38">
        <v>43</v>
      </c>
      <c r="D38" s="1">
        <v>45589800000</v>
      </c>
      <c r="E38" s="1">
        <v>393628</v>
      </c>
      <c r="F38" s="1">
        <v>22.3</v>
      </c>
      <c r="G38" s="1">
        <v>196.845</v>
      </c>
      <c r="H38" s="1">
        <v>53.7316</v>
      </c>
      <c r="I38" s="1">
        <f t="shared" si="4"/>
        <v>196.845</v>
      </c>
      <c r="J38" s="2">
        <f t="shared" si="5"/>
        <v>80280</v>
      </c>
      <c r="K38">
        <f>J38/LN(2)/Notes!$F$9*(1-EXP(-Notes!$F$9*LN(2)/J38))</f>
        <v>4.4683471396784018E-2</v>
      </c>
      <c r="L38">
        <f>EXP(-Notes!$F$10*LN(2)/J38)</f>
        <v>0.93972719265695925</v>
      </c>
      <c r="M38">
        <f t="shared" si="6"/>
        <v>4.1990273133867384E-2</v>
      </c>
      <c r="O38" s="1">
        <f t="shared" si="7"/>
        <v>4687.8713880342457</v>
      </c>
      <c r="P38">
        <f>O38/Notes!$C$3</f>
        <v>1.4468738851957549E-15</v>
      </c>
      <c r="R38" s="2">
        <f>O38*J38/Notes!$F$9</f>
        <v>145.19379437939401</v>
      </c>
      <c r="S38" s="2">
        <f>R38/Notes!$C$2</f>
        <v>1.161550355035152E-10</v>
      </c>
      <c r="U38" s="1">
        <f t="shared" si="8"/>
        <v>56484500.093532085</v>
      </c>
      <c r="V38" s="11">
        <f t="shared" si="3"/>
        <v>0.99812457480534988</v>
      </c>
    </row>
    <row r="39" spans="1:22" x14ac:dyDescent="0.3">
      <c r="A39" t="s">
        <v>14</v>
      </c>
      <c r="B39">
        <v>25</v>
      </c>
      <c r="C39" t="s">
        <v>23</v>
      </c>
      <c r="D39" s="1">
        <v>623129000</v>
      </c>
      <c r="E39" s="1">
        <v>341169</v>
      </c>
      <c r="F39" s="1">
        <v>0.35166700000000001</v>
      </c>
      <c r="G39" s="1">
        <v>170.61199999999999</v>
      </c>
      <c r="H39" s="1">
        <v>7.16228</v>
      </c>
      <c r="I39" s="1">
        <f t="shared" si="4"/>
        <v>170.61199999999999</v>
      </c>
      <c r="J39" s="9">
        <f t="shared" si="5"/>
        <v>1266.0012000000002</v>
      </c>
      <c r="K39">
        <f>J39/LN(2)/Notes!$F$9*(1-EXP(-Notes!$F$9*LN(2)/J39))</f>
        <v>7.0465032908930444E-4</v>
      </c>
      <c r="L39">
        <f>EXP(-Notes!$F$10*LN(2)/J39)</f>
        <v>1.9408085201476862E-2</v>
      </c>
      <c r="M39">
        <f t="shared" si="6"/>
        <v>1.367591362421393E-5</v>
      </c>
      <c r="O39" s="1">
        <f t="shared" si="7"/>
        <v>12475363.963832179</v>
      </c>
      <c r="P39">
        <f>O39/Notes!$C$3</f>
        <v>3.8504209764914129E-12</v>
      </c>
      <c r="R39" s="2">
        <f>O39*J39/Notes!$F$9</f>
        <v>6093.2969709291265</v>
      </c>
      <c r="S39" s="2">
        <f>R39/Notes!$C$2</f>
        <v>4.874637576743301E-9</v>
      </c>
      <c r="U39" s="1">
        <f t="shared" si="8"/>
        <v>56490593.390503012</v>
      </c>
      <c r="V39" s="11">
        <f t="shared" si="3"/>
        <v>0.99823224805089861</v>
      </c>
    </row>
    <row r="40" spans="1:22" x14ac:dyDescent="0.3">
      <c r="A40" t="s">
        <v>15</v>
      </c>
      <c r="B40">
        <v>26</v>
      </c>
      <c r="C40">
        <v>52</v>
      </c>
      <c r="D40" s="1">
        <v>14053300000</v>
      </c>
      <c r="E40" s="1">
        <v>326989</v>
      </c>
      <c r="F40" s="1">
        <v>8.2750000000000004</v>
      </c>
      <c r="G40" s="1">
        <v>163.52099999999999</v>
      </c>
      <c r="H40" s="1">
        <v>46.523800000000001</v>
      </c>
      <c r="I40" s="1">
        <f t="shared" si="4"/>
        <v>163.52099999999999</v>
      </c>
      <c r="J40" s="2">
        <f t="shared" si="5"/>
        <v>29790</v>
      </c>
      <c r="K40">
        <f>J40/LN(2)/Notes!$F$9*(1-EXP(-Notes!$F$9*LN(2)/J40))</f>
        <v>1.6580974254661353E-2</v>
      </c>
      <c r="L40">
        <f>EXP(-Notes!$F$10*LN(2)/J40)</f>
        <v>0.84575291940771535</v>
      </c>
      <c r="M40">
        <f t="shared" si="6"/>
        <v>1.4023407382504006E-2</v>
      </c>
      <c r="O40" s="1">
        <f t="shared" si="7"/>
        <v>11660.575460712447</v>
      </c>
      <c r="P40">
        <f>O40/Notes!$C$3</f>
        <v>3.5989430434297679E-15</v>
      </c>
      <c r="R40" s="2">
        <f>O40*J40/Notes!$F$9</f>
        <v>134.01564157971598</v>
      </c>
      <c r="S40" s="2">
        <f>R40/Notes!$C$2</f>
        <v>1.0721251326377278E-10</v>
      </c>
      <c r="U40" s="1">
        <f t="shared" si="8"/>
        <v>56490727.406144589</v>
      </c>
      <c r="V40" s="11">
        <f t="shared" si="3"/>
        <v>0.99823461621039455</v>
      </c>
    </row>
    <row r="41" spans="1:22" x14ac:dyDescent="0.3">
      <c r="A41" t="s">
        <v>17</v>
      </c>
      <c r="B41">
        <v>23</v>
      </c>
      <c r="C41">
        <v>47</v>
      </c>
      <c r="D41" s="1">
        <v>559943000</v>
      </c>
      <c r="E41" s="1">
        <v>198427</v>
      </c>
      <c r="F41" s="1">
        <v>0.54333299999999995</v>
      </c>
      <c r="G41" s="1">
        <v>99.229299999999995</v>
      </c>
      <c r="H41" s="1">
        <v>11.029299999999999</v>
      </c>
      <c r="I41" s="1">
        <f t="shared" si="4"/>
        <v>99.229299999999995</v>
      </c>
      <c r="J41" s="9">
        <f t="shared" si="5"/>
        <v>1955.9987999999996</v>
      </c>
      <c r="K41">
        <f>J41/LN(2)/Notes!$F$9*(1-EXP(-Notes!$F$9*LN(2)/J41))</f>
        <v>1.0886997564601708E-3</v>
      </c>
      <c r="L41">
        <f>EXP(-Notes!$F$10*LN(2)/J41)</f>
        <v>7.7967470851288023E-2</v>
      </c>
      <c r="M41">
        <f t="shared" si="6"/>
        <v>8.4883166527612738E-5</v>
      </c>
      <c r="O41" s="1">
        <f t="shared" si="7"/>
        <v>1169010.3475077171</v>
      </c>
      <c r="P41">
        <f>O41/Notes!$C$3</f>
        <v>3.6080566281102377E-13</v>
      </c>
      <c r="R41" s="2">
        <f>O41*J41/Notes!$F$9</f>
        <v>882.16930436445887</v>
      </c>
      <c r="S41" s="2">
        <f>R41/Notes!$C$2</f>
        <v>7.0573544349156704E-10</v>
      </c>
      <c r="U41" s="1">
        <f t="shared" si="8"/>
        <v>56491609.575448953</v>
      </c>
      <c r="V41" s="11">
        <f t="shared" si="3"/>
        <v>0.99825020482072768</v>
      </c>
    </row>
    <row r="42" spans="1:22" x14ac:dyDescent="0.3">
      <c r="A42" t="s">
        <v>16</v>
      </c>
      <c r="B42">
        <v>28</v>
      </c>
      <c r="C42">
        <v>63</v>
      </c>
      <c r="D42" s="1">
        <v>733459000000000</v>
      </c>
      <c r="E42" s="1">
        <v>160943</v>
      </c>
      <c r="F42" s="1">
        <v>877459</v>
      </c>
      <c r="G42" s="1">
        <v>80.484300000000005</v>
      </c>
      <c r="H42" s="1">
        <v>0.90861199999999998</v>
      </c>
      <c r="I42" s="1">
        <f t="shared" si="4"/>
        <v>80.484300000000005</v>
      </c>
      <c r="J42" s="8">
        <f t="shared" si="5"/>
        <v>3158852400</v>
      </c>
      <c r="K42">
        <f>J42/LN(2)/Notes!$F$9*(1-EXP(-Notes!$F$9*LN(2)/J42))</f>
        <v>0.99971567254606797</v>
      </c>
      <c r="L42">
        <f>EXP(-Notes!$F$10*LN(2)/J42)</f>
        <v>0.99999842010479578</v>
      </c>
      <c r="M42">
        <f t="shared" si="6"/>
        <v>0.99971409310007131</v>
      </c>
      <c r="O42" s="1">
        <f t="shared" si="7"/>
        <v>80.507317597595915</v>
      </c>
      <c r="P42">
        <f>O42/Notes!$C$3</f>
        <v>2.4847937530122196E-17</v>
      </c>
      <c r="R42" s="2">
        <f>O42*J42/Notes!$F$9</f>
        <v>98113.708877595709</v>
      </c>
      <c r="S42" s="2">
        <f>R42/Notes!$C$2</f>
        <v>7.8490967102076573E-8</v>
      </c>
      <c r="U42" s="1">
        <f t="shared" si="8"/>
        <v>56589723.284326546</v>
      </c>
      <c r="V42" s="11">
        <f t="shared" si="3"/>
        <v>0.99998394954350767</v>
      </c>
    </row>
    <row r="43" spans="1:22" x14ac:dyDescent="0.3">
      <c r="A43" t="s">
        <v>26</v>
      </c>
      <c r="B43">
        <v>18</v>
      </c>
      <c r="C43">
        <v>37</v>
      </c>
      <c r="D43" s="1">
        <v>628684000000</v>
      </c>
      <c r="E43" s="1">
        <v>143940</v>
      </c>
      <c r="F43" s="1">
        <v>840.95699999999999</v>
      </c>
      <c r="G43" s="1">
        <v>71.981499999999997</v>
      </c>
      <c r="H43" s="1">
        <v>22.499400000000001</v>
      </c>
      <c r="I43" s="1">
        <f t="shared" si="4"/>
        <v>71.981499999999997</v>
      </c>
      <c r="J43" s="2">
        <f t="shared" si="5"/>
        <v>3027445.1999999997</v>
      </c>
      <c r="K43">
        <f>J43/LN(2)/Notes!$F$9*(1-EXP(-Notes!$F$9*LN(2)/J43))</f>
        <v>0.75420311744100643</v>
      </c>
      <c r="L43">
        <f>EXP(-Notes!$F$10*LN(2)/J43)</f>
        <v>0.99835288563533309</v>
      </c>
      <c r="M43">
        <f t="shared" si="6"/>
        <v>0.75296085865239282</v>
      </c>
      <c r="O43" s="1">
        <f t="shared" si="7"/>
        <v>95.597930719570812</v>
      </c>
      <c r="P43">
        <f>O43/Notes!$C$3</f>
        <v>2.9505534172707043E-17</v>
      </c>
      <c r="R43" s="2">
        <f>O43*J43/Notes!$F$9</f>
        <v>111.65798475574736</v>
      </c>
      <c r="S43" s="2">
        <f>R43/Notes!$C$2</f>
        <v>8.9326387804597889E-11</v>
      </c>
      <c r="U43" s="1">
        <f t="shared" si="8"/>
        <v>56589834.942311302</v>
      </c>
      <c r="V43" s="11">
        <f t="shared" si="3"/>
        <v>0.99998592262600594</v>
      </c>
    </row>
    <row r="44" spans="1:22" x14ac:dyDescent="0.3">
      <c r="A44" t="s">
        <v>25</v>
      </c>
      <c r="B44">
        <v>4</v>
      </c>
      <c r="C44">
        <v>7</v>
      </c>
      <c r="D44" s="1">
        <v>897764000000</v>
      </c>
      <c r="E44" s="1">
        <v>135332</v>
      </c>
      <c r="F44" s="1">
        <v>1277.28</v>
      </c>
      <c r="G44" s="1">
        <v>67.6768</v>
      </c>
      <c r="H44" s="1">
        <v>18.473299999999998</v>
      </c>
      <c r="I44" s="1">
        <f t="shared" si="4"/>
        <v>67.6768</v>
      </c>
      <c r="J44" s="2">
        <f t="shared" si="5"/>
        <v>4598208</v>
      </c>
      <c r="K44">
        <f>J44/LN(2)/Notes!$F$9*(1-EXP(-Notes!$F$9*LN(2)/J44))</f>
        <v>0.82777842727450546</v>
      </c>
      <c r="L44">
        <f>EXP(-Notes!$F$10*LN(2)/J44)</f>
        <v>0.99891523994211751</v>
      </c>
      <c r="M44">
        <f t="shared" si="6"/>
        <v>0.82688048629982125</v>
      </c>
      <c r="O44" s="1">
        <f t="shared" si="7"/>
        <v>81.845927097450996</v>
      </c>
      <c r="P44">
        <f>O44/Notes!$C$3</f>
        <v>2.5261088610324381E-17</v>
      </c>
      <c r="R44" s="2">
        <f>O44*J44/Notes!$F$9</f>
        <v>145.19467467087807</v>
      </c>
      <c r="S44" s="2">
        <f>R44/Notes!$C$2</f>
        <v>1.1615573973670245E-10</v>
      </c>
      <c r="U44" s="1">
        <f t="shared" si="8"/>
        <v>56589980.136985973</v>
      </c>
      <c r="V44" s="11">
        <f t="shared" si="3"/>
        <v>0.99998848832761755</v>
      </c>
    </row>
    <row r="45" spans="1:22" x14ac:dyDescent="0.3">
      <c r="A45" t="s">
        <v>27</v>
      </c>
      <c r="B45">
        <v>20</v>
      </c>
      <c r="C45">
        <v>45</v>
      </c>
      <c r="D45" s="1">
        <v>2194110000000</v>
      </c>
      <c r="E45" s="1">
        <v>108249</v>
      </c>
      <c r="F45" s="1">
        <v>3902.63</v>
      </c>
      <c r="G45" s="1">
        <v>54.133099999999999</v>
      </c>
      <c r="H45" s="1">
        <v>10.0581</v>
      </c>
      <c r="I45" s="1">
        <f t="shared" si="4"/>
        <v>54.133099999999999</v>
      </c>
      <c r="J45" s="2">
        <f t="shared" si="5"/>
        <v>14049468.000000002</v>
      </c>
      <c r="K45">
        <f>J45/LN(2)/Notes!$F$9*(1-EXP(-Notes!$F$9*LN(2)/J45))</f>
        <v>0.9387008723224205</v>
      </c>
      <c r="L45">
        <f>EXP(-Notes!$F$10*LN(2)/J45)</f>
        <v>0.9996448425369171</v>
      </c>
      <c r="M45">
        <f t="shared" si="6"/>
        <v>0.93836748570201278</v>
      </c>
      <c r="O45" s="1">
        <f t="shared" si="7"/>
        <v>57.688593035064372</v>
      </c>
      <c r="P45">
        <f>O45/Notes!$C$3</f>
        <v>1.7805121307118633E-17</v>
      </c>
      <c r="R45" s="2">
        <f>O45*J45/Notes!$F$9</f>
        <v>312.6906025506018</v>
      </c>
      <c r="S45" s="2">
        <f>R45/Notes!$C$2</f>
        <v>2.5015248204048143E-10</v>
      </c>
      <c r="U45" s="1">
        <f t="shared" si="8"/>
        <v>56590292.827588521</v>
      </c>
      <c r="V45" s="11">
        <f t="shared" si="3"/>
        <v>0.99999401381114306</v>
      </c>
    </row>
    <row r="46" spans="1:22" x14ac:dyDescent="0.3">
      <c r="A46" t="s">
        <v>24</v>
      </c>
      <c r="B46">
        <v>31</v>
      </c>
      <c r="C46">
        <v>67</v>
      </c>
      <c r="D46" s="1">
        <v>40656200000</v>
      </c>
      <c r="E46" s="1">
        <v>100014</v>
      </c>
      <c r="F46" s="1">
        <v>78.268900000000002</v>
      </c>
      <c r="G46" s="1">
        <v>50.015000000000001</v>
      </c>
      <c r="H46" s="1">
        <v>22.279299999999999</v>
      </c>
      <c r="I46" s="1">
        <f t="shared" si="4"/>
        <v>50.015000000000001</v>
      </c>
      <c r="J46" s="2">
        <f t="shared" si="5"/>
        <v>281768.03999999998</v>
      </c>
      <c r="K46">
        <f>J46/LN(2)/Notes!$F$9*(1-EXP(-Notes!$F$9*LN(2)/J46))</f>
        <v>0.15656393633288526</v>
      </c>
      <c r="L46">
        <f>EXP(-Notes!$F$10*LN(2)/J46)</f>
        <v>0.98244399064700449</v>
      </c>
      <c r="M46">
        <f t="shared" si="6"/>
        <v>0.15381529840228333</v>
      </c>
      <c r="O46" s="1">
        <f t="shared" si="7"/>
        <v>325.16271475931126</v>
      </c>
      <c r="P46">
        <f>O46/Notes!$C$3</f>
        <v>1.0035886258003434E-16</v>
      </c>
      <c r="R46" s="2">
        <f>O46*J46/Notes!$F$9</f>
        <v>35.347400007257022</v>
      </c>
      <c r="S46" s="2">
        <f>R46/Notes!$C$2</f>
        <v>2.8277920005805618E-11</v>
      </c>
      <c r="U46" s="1">
        <f t="shared" si="8"/>
        <v>56590328.174988531</v>
      </c>
      <c r="V46" s="11">
        <f t="shared" si="3"/>
        <v>0.99999463842689684</v>
      </c>
    </row>
    <row r="47" spans="1:22" x14ac:dyDescent="0.3">
      <c r="A47" t="s">
        <v>24</v>
      </c>
      <c r="B47">
        <v>31</v>
      </c>
      <c r="C47">
        <v>66</v>
      </c>
      <c r="D47" s="1">
        <v>4346250000</v>
      </c>
      <c r="E47" s="1">
        <v>88180.3</v>
      </c>
      <c r="F47" s="1">
        <v>9.49</v>
      </c>
      <c r="G47" s="1">
        <v>44.097200000000001</v>
      </c>
      <c r="H47" s="1">
        <v>15.2644</v>
      </c>
      <c r="I47" s="1">
        <f t="shared" si="4"/>
        <v>44.097200000000001</v>
      </c>
      <c r="J47" s="2">
        <f t="shared" si="5"/>
        <v>34164</v>
      </c>
      <c r="K47">
        <f>J47/LN(2)/Notes!$F$9*(1-EXP(-Notes!$F$9*LN(2)/J47))</f>
        <v>1.9015522136161478E-2</v>
      </c>
      <c r="L47">
        <f>EXP(-Notes!$F$10*LN(2)/J47)</f>
        <v>0.86408901392603998</v>
      </c>
      <c r="M47">
        <f t="shared" si="6"/>
        <v>1.6431103771924558E-2</v>
      </c>
      <c r="O47" s="1">
        <f t="shared" si="7"/>
        <v>2683.7637088841138</v>
      </c>
      <c r="P47">
        <f>O47/Notes!$C$3</f>
        <v>8.2832213237164003E-16</v>
      </c>
      <c r="R47" s="2">
        <f>O47*J47/Notes!$F$9</f>
        <v>35.37349666293089</v>
      </c>
      <c r="S47" s="2">
        <f>R47/Notes!$C$2</f>
        <v>2.8298797330344713E-11</v>
      </c>
      <c r="U47" s="1">
        <f t="shared" si="8"/>
        <v>56590363.548485197</v>
      </c>
      <c r="V47" s="11">
        <f t="shared" si="3"/>
        <v>0.99999526350379875</v>
      </c>
    </row>
    <row r="48" spans="1:22" x14ac:dyDescent="0.3">
      <c r="A48" t="s">
        <v>28</v>
      </c>
      <c r="B48">
        <v>15</v>
      </c>
      <c r="C48">
        <v>33</v>
      </c>
      <c r="D48" s="1">
        <v>227372000000</v>
      </c>
      <c r="E48" s="1">
        <v>71985.100000000006</v>
      </c>
      <c r="F48" s="1">
        <v>608.15899999999999</v>
      </c>
      <c r="G48" s="1">
        <v>35.9983</v>
      </c>
      <c r="H48" s="1">
        <v>17.929300000000001</v>
      </c>
      <c r="I48" s="1">
        <f t="shared" si="4"/>
        <v>35.9983</v>
      </c>
      <c r="J48" s="2">
        <f t="shared" si="5"/>
        <v>2189372.4</v>
      </c>
      <c r="K48">
        <f>J48/LN(2)/Notes!$F$9*(1-EXP(-Notes!$F$9*LN(2)/J48))</f>
        <v>0.68221821672422578</v>
      </c>
      <c r="L48">
        <f>EXP(-Notes!$F$10*LN(2)/J48)</f>
        <v>0.99772310277963649</v>
      </c>
      <c r="M48">
        <f t="shared" si="6"/>
        <v>0.68066487596288505</v>
      </c>
      <c r="O48" s="1">
        <f t="shared" si="7"/>
        <v>52.886965776037627</v>
      </c>
      <c r="P48">
        <f>O48/Notes!$C$3</f>
        <v>1.6323137585196798E-17</v>
      </c>
      <c r="R48" s="2">
        <f>O48*J48/Notes!$F$9</f>
        <v>44.671783638040644</v>
      </c>
      <c r="S48" s="2">
        <f>R48/Notes!$C$2</f>
        <v>3.5737426910432514E-11</v>
      </c>
      <c r="U48" s="1">
        <f t="shared" si="8"/>
        <v>56590408.220268838</v>
      </c>
      <c r="V48" s="11">
        <f t="shared" si="3"/>
        <v>0.99999605288858529</v>
      </c>
    </row>
    <row r="49" spans="1:22" x14ac:dyDescent="0.3">
      <c r="A49" t="s">
        <v>31</v>
      </c>
      <c r="B49">
        <v>16</v>
      </c>
      <c r="C49">
        <v>35</v>
      </c>
      <c r="D49" s="1">
        <v>594250000000</v>
      </c>
      <c r="E49" s="1">
        <v>54478.3</v>
      </c>
      <c r="F49" s="1">
        <v>2100.2399999999998</v>
      </c>
      <c r="G49" s="1">
        <v>27.243500000000001</v>
      </c>
      <c r="H49" s="1">
        <v>9.5444700000000005</v>
      </c>
      <c r="I49" s="1">
        <f t="shared" si="4"/>
        <v>27.243500000000001</v>
      </c>
      <c r="J49" s="2">
        <f t="shared" si="5"/>
        <v>7560864</v>
      </c>
      <c r="K49">
        <f>J49/LN(2)/Notes!$F$9*(1-EXP(-Notes!$F$9*LN(2)/J49))</f>
        <v>0.89006564809880206</v>
      </c>
      <c r="L49">
        <f>EXP(-Notes!$F$10*LN(2)/J49)</f>
        <v>0.99934015305881363</v>
      </c>
      <c r="M49">
        <f t="shared" si="6"/>
        <v>0.88947834100344902</v>
      </c>
      <c r="O49" s="1">
        <f t="shared" si="7"/>
        <v>30.628626627676773</v>
      </c>
      <c r="P49">
        <f>O49/Notes!$C$3</f>
        <v>9.4532798233570282E-18</v>
      </c>
      <c r="R49" s="2">
        <f>O49*J49/Notes!$F$9</f>
        <v>89.343703872933148</v>
      </c>
      <c r="S49" s="2">
        <f>R49/Notes!$C$2</f>
        <v>7.1474963098346516E-11</v>
      </c>
      <c r="U49" s="1">
        <f t="shared" si="8"/>
        <v>56590497.563972712</v>
      </c>
      <c r="V49" s="11">
        <f t="shared" si="3"/>
        <v>0.99999763166057221</v>
      </c>
    </row>
    <row r="50" spans="1:22" x14ac:dyDescent="0.3">
      <c r="A50" t="s">
        <v>28</v>
      </c>
      <c r="B50">
        <v>15</v>
      </c>
      <c r="C50">
        <v>32</v>
      </c>
      <c r="D50" s="1">
        <v>87565600000</v>
      </c>
      <c r="E50" s="1">
        <v>49256.6</v>
      </c>
      <c r="F50" s="1">
        <v>342.28800000000001</v>
      </c>
      <c r="G50" s="1">
        <v>24.632200000000001</v>
      </c>
      <c r="H50" s="1">
        <v>17.3931</v>
      </c>
      <c r="I50" s="1">
        <f t="shared" si="4"/>
        <v>24.632200000000001</v>
      </c>
      <c r="J50" s="2">
        <f t="shared" si="5"/>
        <v>1232236.7999999998</v>
      </c>
      <c r="K50">
        <f>J50/LN(2)/Notes!$F$9*(1-EXP(-Notes!$F$9*LN(2)/J50))</f>
        <v>0.52626210891698311</v>
      </c>
      <c r="L50">
        <f>EXP(-Notes!$F$10*LN(2)/J50)</f>
        <v>0.99595810883081781</v>
      </c>
      <c r="M50">
        <f t="shared" si="6"/>
        <v>0.52413501474627633</v>
      </c>
      <c r="O50" s="1">
        <f t="shared" si="7"/>
        <v>46.995906220697684</v>
      </c>
      <c r="P50">
        <f>O50/Notes!$C$3</f>
        <v>1.4504909327375828E-17</v>
      </c>
      <c r="R50" s="2">
        <f>O50*J50/Notes!$F$9</f>
        <v>22.341853817319677</v>
      </c>
      <c r="S50" s="2">
        <f>R50/Notes!$C$2</f>
        <v>1.7873483053855742E-11</v>
      </c>
      <c r="U50" s="1">
        <f t="shared" si="8"/>
        <v>56590519.905826531</v>
      </c>
      <c r="V50" s="11">
        <f t="shared" si="3"/>
        <v>0.99999802645831859</v>
      </c>
    </row>
    <row r="51" spans="1:22" x14ac:dyDescent="0.3">
      <c r="A51" t="s">
        <v>18</v>
      </c>
      <c r="B51">
        <v>21</v>
      </c>
      <c r="C51">
        <v>49</v>
      </c>
      <c r="D51" s="1">
        <v>186360000</v>
      </c>
      <c r="E51" s="1">
        <v>37638.400000000001</v>
      </c>
      <c r="F51" s="1">
        <v>0.95333299999999999</v>
      </c>
      <c r="G51" s="1">
        <v>18.822199999999999</v>
      </c>
      <c r="H51" s="1">
        <v>8.3714200000000005</v>
      </c>
      <c r="I51" s="1">
        <f t="shared" si="4"/>
        <v>18.822199999999999</v>
      </c>
      <c r="J51" s="9">
        <f t="shared" si="5"/>
        <v>3431.9987999999998</v>
      </c>
      <c r="K51">
        <f>J51/LN(2)/Notes!$F$9*(1-EXP(-Notes!$F$9*LN(2)/J51))</f>
        <v>1.9102344325219417E-3</v>
      </c>
      <c r="L51">
        <f>EXP(-Notes!$F$10*LN(2)/J51)</f>
        <v>0.2335975694818436</v>
      </c>
      <c r="M51">
        <f t="shared" si="6"/>
        <v>4.4622612057765434E-4</v>
      </c>
      <c r="O51" s="1">
        <f t="shared" si="7"/>
        <v>42180.856592693504</v>
      </c>
      <c r="P51">
        <f>O51/Notes!$C$3</f>
        <v>1.3018782898979477E-14</v>
      </c>
      <c r="R51" s="2">
        <f>O51*J51/Notes!$F$9</f>
        <v>55.850559108447605</v>
      </c>
      <c r="S51" s="2">
        <f>R51/Notes!$C$2</f>
        <v>4.4680447286758083E-11</v>
      </c>
      <c r="U51" s="1">
        <f t="shared" si="8"/>
        <v>56590575.756385639</v>
      </c>
      <c r="V51" s="11">
        <f t="shared" si="3"/>
        <v>0.99999901338066843</v>
      </c>
    </row>
    <row r="52" spans="1:22" x14ac:dyDescent="0.3">
      <c r="A52" t="s">
        <v>27</v>
      </c>
      <c r="B52">
        <v>20</v>
      </c>
      <c r="C52">
        <v>47</v>
      </c>
      <c r="D52" s="1">
        <v>17799100000</v>
      </c>
      <c r="E52" s="1">
        <v>31480.1</v>
      </c>
      <c r="F52" s="1">
        <v>108.864</v>
      </c>
      <c r="G52" s="1">
        <v>15.742599999999999</v>
      </c>
      <c r="H52" s="1">
        <v>15.742599999999999</v>
      </c>
      <c r="I52" s="1">
        <f t="shared" si="4"/>
        <v>15.742599999999999</v>
      </c>
      <c r="J52" s="2">
        <f t="shared" si="5"/>
        <v>391910.40000000002</v>
      </c>
      <c r="K52">
        <f>J52/LN(2)/Notes!$F$9*(1-EXP(-Notes!$F$9*LN(2)/J52))</f>
        <v>0.21590814664937014</v>
      </c>
      <c r="L52">
        <f>EXP(-Notes!$F$10*LN(2)/J52)</f>
        <v>0.98734655125456527</v>
      </c>
      <c r="M52">
        <f t="shared" si="6"/>
        <v>0.21317616398202052</v>
      </c>
      <c r="O52" s="1">
        <f t="shared" si="7"/>
        <v>73.847843520290311</v>
      </c>
      <c r="P52">
        <f>O52/Notes!$C$3</f>
        <v>2.2792544296385898E-17</v>
      </c>
      <c r="R52" s="2">
        <f>O52*J52/Notes!$F$9</f>
        <v>11.165793940267896</v>
      </c>
      <c r="S52" s="2">
        <f>R52/Notes!$C$2</f>
        <v>8.9326351522143167E-12</v>
      </c>
      <c r="U52" s="1">
        <f t="shared" si="8"/>
        <v>56590586.92217958</v>
      </c>
      <c r="V52" s="11">
        <f t="shared" si="3"/>
        <v>0.99999921068883812</v>
      </c>
    </row>
    <row r="53" spans="1:22" x14ac:dyDescent="0.3">
      <c r="A53" t="s">
        <v>26</v>
      </c>
      <c r="B53">
        <v>18</v>
      </c>
      <c r="C53">
        <v>41</v>
      </c>
      <c r="D53" s="1">
        <v>286253000</v>
      </c>
      <c r="E53" s="1">
        <v>30169.9</v>
      </c>
      <c r="F53" s="1">
        <v>1.82683</v>
      </c>
      <c r="G53" s="1">
        <v>15.087400000000001</v>
      </c>
      <c r="H53" s="1">
        <v>10.6533</v>
      </c>
      <c r="I53" s="1">
        <f t="shared" si="4"/>
        <v>15.087400000000001</v>
      </c>
      <c r="J53" s="9">
        <f t="shared" si="5"/>
        <v>6576.5879999999997</v>
      </c>
      <c r="K53">
        <f>J53/LN(2)/Notes!$F$9*(1-EXP(-Notes!$F$9*LN(2)/J53))</f>
        <v>3.6604980299266461E-3</v>
      </c>
      <c r="L53">
        <f>EXP(-Notes!$F$10*LN(2)/J53)</f>
        <v>0.46820342107091073</v>
      </c>
      <c r="M53">
        <f t="shared" si="6"/>
        <v>1.7138577004349846E-3</v>
      </c>
      <c r="O53" s="1">
        <f t="shared" si="7"/>
        <v>8803.1812653820398</v>
      </c>
      <c r="P53">
        <f>O53/Notes!$C$3</f>
        <v>2.7170312547475433E-15</v>
      </c>
      <c r="R53" s="2">
        <f>O53*J53/Notes!$F$9</f>
        <v>22.335993931997045</v>
      </c>
      <c r="S53" s="2">
        <f>R53/Notes!$C$2</f>
        <v>1.7868795145597634E-11</v>
      </c>
      <c r="U53" s="1">
        <f t="shared" si="8"/>
        <v>56590609.25817351</v>
      </c>
      <c r="V53" s="11">
        <f t="shared" si="3"/>
        <v>0.99999960538303578</v>
      </c>
    </row>
    <row r="54" spans="1:22" x14ac:dyDescent="0.3">
      <c r="A54" t="s">
        <v>29</v>
      </c>
      <c r="B54">
        <v>14</v>
      </c>
      <c r="C54">
        <v>31</v>
      </c>
      <c r="D54" s="1">
        <v>258482000</v>
      </c>
      <c r="E54" s="1">
        <v>18983.5</v>
      </c>
      <c r="F54" s="1">
        <v>2.6216599999999999</v>
      </c>
      <c r="G54" s="1">
        <v>9.4932599999999994</v>
      </c>
      <c r="H54" s="1">
        <v>9.4932599999999994</v>
      </c>
      <c r="I54" s="1">
        <f t="shared" si="4"/>
        <v>9.4932599999999994</v>
      </c>
      <c r="J54" s="2">
        <f t="shared" si="5"/>
        <v>9437.9760000000006</v>
      </c>
      <c r="K54">
        <f>J54/LN(2)/Notes!$F$9*(1-EXP(-Notes!$F$9*LN(2)/J54))</f>
        <v>5.2531331679124445E-3</v>
      </c>
      <c r="L54">
        <f>EXP(-Notes!$F$10*LN(2)/J54)</f>
        <v>0.58932058676900667</v>
      </c>
      <c r="M54">
        <f t="shared" si="6"/>
        <v>3.0957795208898927E-3</v>
      </c>
      <c r="O54" s="1">
        <f t="shared" si="7"/>
        <v>3066.5168291025871</v>
      </c>
      <c r="P54">
        <f>O54/Notes!$C$3</f>
        <v>9.4645581145141568E-16</v>
      </c>
      <c r="R54" s="2">
        <f>O54*J54/Notes!$F$9</f>
        <v>11.165784041923734</v>
      </c>
      <c r="S54" s="2">
        <f>R54/Notes!$C$2</f>
        <v>8.9326272335389876E-12</v>
      </c>
      <c r="U54" s="1">
        <f t="shared" si="8"/>
        <v>56590620.423957549</v>
      </c>
      <c r="V54" s="11">
        <f t="shared" si="3"/>
        <v>0.9999998026910305</v>
      </c>
    </row>
    <row r="55" spans="1:22" x14ac:dyDescent="0.3">
      <c r="A55" t="s">
        <v>32</v>
      </c>
      <c r="B55">
        <v>9</v>
      </c>
      <c r="C55">
        <v>18</v>
      </c>
      <c r="D55" s="1">
        <v>143467000</v>
      </c>
      <c r="E55" s="1">
        <v>15098.8</v>
      </c>
      <c r="F55" s="1">
        <v>1.8294999999999999</v>
      </c>
      <c r="G55" s="1">
        <v>7.5506000000000002</v>
      </c>
      <c r="H55" s="1">
        <v>7.5506000000000002</v>
      </c>
      <c r="I55" s="1">
        <f t="shared" si="4"/>
        <v>7.5506000000000002</v>
      </c>
      <c r="J55" s="9">
        <f t="shared" si="5"/>
        <v>6586.2</v>
      </c>
      <c r="K55">
        <f>J55/LN(2)/Notes!$F$9*(1-EXP(-Notes!$F$9*LN(2)/J55))</f>
        <v>3.6658480240366088E-3</v>
      </c>
      <c r="L55">
        <f>EXP(-Notes!$F$10*LN(2)/J55)</f>
        <v>0.46872223456168355</v>
      </c>
      <c r="M55">
        <f t="shared" si="6"/>
        <v>1.7182644773899715E-3</v>
      </c>
      <c r="O55" s="1">
        <f t="shared" si="7"/>
        <v>4394.3176963474762</v>
      </c>
      <c r="P55">
        <f>O55/Notes!$C$3</f>
        <v>1.3562708939344062E-15</v>
      </c>
      <c r="R55" s="2">
        <f>O55*J55/Notes!$F$9</f>
        <v>11.165839202038482</v>
      </c>
      <c r="S55" s="2">
        <f>R55/Notes!$C$2</f>
        <v>8.9326713616307856E-12</v>
      </c>
      <c r="U55" s="1">
        <f t="shared" si="8"/>
        <v>56590631.589796752</v>
      </c>
      <c r="V55" s="11">
        <f t="shared" si="3"/>
        <v>1</v>
      </c>
    </row>
    <row r="56" spans="1:22" x14ac:dyDescent="0.3">
      <c r="A56" t="s">
        <v>24</v>
      </c>
      <c r="B56">
        <v>31</v>
      </c>
      <c r="C56">
        <v>68</v>
      </c>
      <c r="D56" s="1">
        <v>66932300</v>
      </c>
      <c r="E56" s="1">
        <v>11436.7</v>
      </c>
      <c r="F56" s="1">
        <v>1.12683</v>
      </c>
      <c r="G56" s="1">
        <v>5.7192600000000002</v>
      </c>
      <c r="H56" s="1">
        <v>3.1710699999999998</v>
      </c>
      <c r="I56" s="1">
        <f t="shared" si="4"/>
        <v>5.7192600000000002</v>
      </c>
      <c r="J56" s="9">
        <f t="shared" si="5"/>
        <v>4056.5880000000006</v>
      </c>
      <c r="K56">
        <f>J56/LN(2)/Notes!$F$9*(1-EXP(-Notes!$F$9*LN(2)/J56))</f>
        <v>2.2578778512845985E-3</v>
      </c>
      <c r="L56">
        <f>EXP(-Notes!$F$10*LN(2)/J56)</f>
        <v>0.29221646563313819</v>
      </c>
      <c r="M56">
        <f t="shared" si="6"/>
        <v>6.5978908553372977E-4</v>
      </c>
      <c r="O56" s="1">
        <f t="shared" si="7"/>
        <v>8668.3155653802041</v>
      </c>
      <c r="P56">
        <f>O56/Notes!$C$3</f>
        <v>2.6754060386975939E-15</v>
      </c>
      <c r="R56" s="2">
        <f>O56*J56/Notes!$F$9</f>
        <v>13.566275039635245</v>
      </c>
      <c r="S56" s="2">
        <f>R56/Notes!$C$2</f>
        <v>1.0853020031708197E-11</v>
      </c>
      <c r="U56" s="1">
        <f t="shared" si="8"/>
        <v>56590645.15607179</v>
      </c>
      <c r="V56" s="11">
        <f t="shared" si="3"/>
        <v>1.0000002397265175</v>
      </c>
    </row>
    <row r="57" spans="1:22" x14ac:dyDescent="0.3">
      <c r="A57" t="s">
        <v>30</v>
      </c>
      <c r="B57">
        <v>17</v>
      </c>
      <c r="C57">
        <v>39</v>
      </c>
      <c r="D57" s="1">
        <v>34731200</v>
      </c>
      <c r="E57" s="1">
        <v>7216.38</v>
      </c>
      <c r="F57" s="1">
        <v>0.92666599999999999</v>
      </c>
      <c r="G57" s="1">
        <v>3.6087600000000002</v>
      </c>
      <c r="H57" s="1">
        <v>3.6087600000000002</v>
      </c>
      <c r="I57" s="1">
        <f t="shared" si="4"/>
        <v>3.6087600000000002</v>
      </c>
      <c r="J57" s="9">
        <f t="shared" si="5"/>
        <v>3335.9975999999997</v>
      </c>
      <c r="K57">
        <f>J57/LN(2)/Notes!$F$9*(1-EXP(-Notes!$F$9*LN(2)/J57))</f>
        <v>1.8568006149450168E-3</v>
      </c>
      <c r="L57">
        <f>EXP(-Notes!$F$10*LN(2)/J57)</f>
        <v>0.22402397863406848</v>
      </c>
      <c r="M57">
        <f t="shared" si="6"/>
        <v>4.1596786129016766E-4</v>
      </c>
      <c r="O57" s="1">
        <f t="shared" si="7"/>
        <v>8675.5740907652216</v>
      </c>
      <c r="P57">
        <f>O57/Notes!$C$3</f>
        <v>2.6776463243102535E-15</v>
      </c>
      <c r="R57" s="2">
        <f>O57*J57/Notes!$F$9</f>
        <v>11.165777139434784</v>
      </c>
      <c r="S57" s="2">
        <f>R57/Notes!$C$2</f>
        <v>8.9326217115478272E-12</v>
      </c>
      <c r="U57" s="1">
        <f t="shared" si="8"/>
        <v>56590656.321848929</v>
      </c>
      <c r="V57" s="11">
        <f t="shared" si="3"/>
        <v>1.0000004370343905</v>
      </c>
    </row>
    <row r="58" spans="1:22" x14ac:dyDescent="0.3">
      <c r="A58" t="s">
        <v>30</v>
      </c>
      <c r="B58">
        <v>17</v>
      </c>
      <c r="C58">
        <v>38</v>
      </c>
      <c r="D58" s="1">
        <v>22256300</v>
      </c>
      <c r="E58" s="1">
        <v>6904.27</v>
      </c>
      <c r="F58" s="1">
        <v>0.62066600000000005</v>
      </c>
      <c r="G58" s="1">
        <v>3.45268</v>
      </c>
      <c r="H58" s="1">
        <v>2.43798</v>
      </c>
      <c r="I58" s="1">
        <f t="shared" si="4"/>
        <v>3.45268</v>
      </c>
      <c r="J58" s="9">
        <f t="shared" si="5"/>
        <v>2234.3976000000002</v>
      </c>
      <c r="K58">
        <f>J58/LN(2)/Notes!$F$9*(1-EXP(-Notes!$F$9*LN(2)/J58))</f>
        <v>1.2436552225672077E-3</v>
      </c>
      <c r="L58">
        <f>EXP(-Notes!$F$10*LN(2)/J58)</f>
        <v>0.10714637680139125</v>
      </c>
      <c r="M58">
        <f t="shared" si="6"/>
        <v>1.3325315108820413E-4</v>
      </c>
      <c r="O58" s="1">
        <f t="shared" si="7"/>
        <v>25910.681824811563</v>
      </c>
      <c r="P58">
        <f>O58/Notes!$C$3</f>
        <v>7.9971240200035682E-15</v>
      </c>
      <c r="R58" s="2">
        <f>O58*J58/Notes!$F$9</f>
        <v>22.33594339649791</v>
      </c>
      <c r="S58" s="2">
        <f>R58/Notes!$C$2</f>
        <v>1.7868754717198329E-11</v>
      </c>
      <c r="U58" s="1">
        <f t="shared" si="8"/>
        <v>56590678.657792322</v>
      </c>
      <c r="V58" s="11">
        <f t="shared" si="3"/>
        <v>1.0000008317276949</v>
      </c>
    </row>
    <row r="59" spans="1:22" x14ac:dyDescent="0.3">
      <c r="A59" t="s">
        <v>22</v>
      </c>
      <c r="B59">
        <v>19</v>
      </c>
      <c r="C59">
        <v>44</v>
      </c>
      <c r="D59" s="1">
        <v>8631570</v>
      </c>
      <c r="E59" s="1">
        <v>4505.91</v>
      </c>
      <c r="F59" s="1">
        <v>0.36883300000000002</v>
      </c>
      <c r="G59" s="1">
        <v>2.2533099999999999</v>
      </c>
      <c r="H59" s="1">
        <v>0.91415199999999996</v>
      </c>
      <c r="I59" s="1">
        <f t="shared" si="4"/>
        <v>2.2533099999999999</v>
      </c>
      <c r="J59" s="9">
        <f t="shared" si="5"/>
        <v>1327.7988</v>
      </c>
      <c r="K59">
        <f>J59/LN(2)/Notes!$F$9*(1-EXP(-Notes!$F$9*LN(2)/J59))</f>
        <v>7.390465833558321E-4</v>
      </c>
      <c r="L59">
        <f>EXP(-Notes!$F$10*LN(2)/J59)</f>
        <v>2.331644595210524E-2</v>
      </c>
      <c r="M59">
        <f t="shared" si="6"/>
        <v>1.7231939716904299E-5</v>
      </c>
      <c r="O59" s="1">
        <f t="shared" si="7"/>
        <v>130763.57258779947</v>
      </c>
      <c r="P59">
        <f>O59/Notes!$C$3</f>
        <v>4.0359127341913417E-14</v>
      </c>
      <c r="R59" s="2">
        <f>O59*J59/Notes!$F$9</f>
        <v>66.986001067049784</v>
      </c>
      <c r="S59" s="2">
        <f>R59/Notes!$C$2</f>
        <v>5.3588800853639824E-11</v>
      </c>
      <c r="U59" s="1">
        <f t="shared" si="8"/>
        <v>56590745.643793389</v>
      </c>
      <c r="V59" s="11">
        <f t="shared" si="3"/>
        <v>1.0000020154218716</v>
      </c>
    </row>
    <row r="60" spans="1:22" x14ac:dyDescent="0.3">
      <c r="A60" t="s">
        <v>21</v>
      </c>
      <c r="B60">
        <v>22</v>
      </c>
      <c r="C60">
        <v>44</v>
      </c>
      <c r="D60" s="1">
        <v>1669420000000</v>
      </c>
      <c r="E60" s="1">
        <v>611.14800000000002</v>
      </c>
      <c r="F60" s="1">
        <v>525947</v>
      </c>
      <c r="G60" s="1">
        <v>0.30562299999999998</v>
      </c>
      <c r="H60" s="1">
        <v>6.6638199999999995E-2</v>
      </c>
      <c r="I60" s="1">
        <f t="shared" si="4"/>
        <v>0.30562299999999998</v>
      </c>
      <c r="J60" s="8">
        <f t="shared" si="5"/>
        <v>1893409200</v>
      </c>
      <c r="K60">
        <f>J60/LN(2)/Notes!$F$9*(1-EXP(-Notes!$F$9*LN(2)/J60))</f>
        <v>0.9995257049146169</v>
      </c>
      <c r="L60">
        <f>EXP(-Notes!$F$10*LN(2)/J60)</f>
        <v>0.99999736419727825</v>
      </c>
      <c r="M60">
        <f t="shared" si="6"/>
        <v>0.99952307036204346</v>
      </c>
      <c r="O60" s="1">
        <f t="shared" si="7"/>
        <v>0.30576883021749401</v>
      </c>
      <c r="P60">
        <f>O60/Notes!$C$3</f>
        <v>9.4373095746140125E-20</v>
      </c>
      <c r="R60" s="2">
        <f>O60*J60/Notes!$F$9</f>
        <v>223.35860964777822</v>
      </c>
      <c r="S60" s="2">
        <f>R60/Notes!$C$2</f>
        <v>1.7868688771822257E-10</v>
      </c>
      <c r="U60" s="1">
        <f t="shared" si="8"/>
        <v>56590969.002403036</v>
      </c>
      <c r="V60" s="11">
        <f t="shared" si="3"/>
        <v>1.0000059623403521</v>
      </c>
    </row>
    <row r="61" spans="1:22" x14ac:dyDescent="0.3">
      <c r="A61" t="s">
        <v>15</v>
      </c>
      <c r="B61">
        <v>26</v>
      </c>
      <c r="C61">
        <v>53</v>
      </c>
      <c r="D61" s="1">
        <v>224783</v>
      </c>
      <c r="E61" s="1">
        <v>305.14800000000002</v>
      </c>
      <c r="F61" s="1">
        <v>0.14183299999999999</v>
      </c>
      <c r="G61" s="1">
        <v>0.15259800000000001</v>
      </c>
      <c r="H61" s="1">
        <v>1.1998E-2</v>
      </c>
      <c r="I61" s="1">
        <f t="shared" si="4"/>
        <v>0.15259800000000001</v>
      </c>
      <c r="J61" s="9">
        <f t="shared" si="5"/>
        <v>510.59879999999993</v>
      </c>
      <c r="K61">
        <f>J61/LN(2)/Notes!$F$9*(1-EXP(-Notes!$F$9*LN(2)/J61))</f>
        <v>2.8419689685333933E-4</v>
      </c>
      <c r="L61">
        <f>EXP(-Notes!$F$10*LN(2)/J61)</f>
        <v>5.6904776493593426E-5</v>
      </c>
      <c r="M61">
        <f t="shared" si="6"/>
        <v>1.6172160895612099E-8</v>
      </c>
      <c r="O61" s="1">
        <f t="shared" si="7"/>
        <v>9435844.7819674835</v>
      </c>
      <c r="P61">
        <f>O61/Notes!$C$3</f>
        <v>2.9122977722121864E-12</v>
      </c>
      <c r="R61" s="2">
        <f>O61*J61/Notes!$F$9</f>
        <v>1858.7696846677693</v>
      </c>
      <c r="S61" s="2">
        <f>R61/Notes!$C$2</f>
        <v>1.4870157477342154E-9</v>
      </c>
      <c r="U61" s="1">
        <f t="shared" si="8"/>
        <v>56592827.772087701</v>
      </c>
      <c r="V61" s="11">
        <f t="shared" si="3"/>
        <v>1.0000388082307841</v>
      </c>
    </row>
    <row r="62" spans="1:22" x14ac:dyDescent="0.3">
      <c r="A62" t="s">
        <v>22</v>
      </c>
      <c r="B62">
        <v>19</v>
      </c>
      <c r="C62">
        <v>45</v>
      </c>
      <c r="D62" s="1">
        <v>393846</v>
      </c>
      <c r="E62" s="1">
        <v>262.99900000000002</v>
      </c>
      <c r="F62" s="1">
        <v>0.28833399999999998</v>
      </c>
      <c r="G62" s="1">
        <v>0.13152</v>
      </c>
      <c r="H62" s="1">
        <v>0.13152</v>
      </c>
      <c r="I62" s="1">
        <f t="shared" si="4"/>
        <v>0.13152</v>
      </c>
      <c r="J62" s="9">
        <f t="shared" si="5"/>
        <v>1038.0023999999999</v>
      </c>
      <c r="K62">
        <f>J62/LN(2)/Notes!$F$9*(1-EXP(-Notes!$F$9*LN(2)/J62))</f>
        <v>5.7774726655510881E-4</v>
      </c>
      <c r="L62">
        <f>EXP(-Notes!$F$10*LN(2)/J62)</f>
        <v>8.1646109257524444E-3</v>
      </c>
      <c r="M62">
        <f t="shared" si="6"/>
        <v>4.7170816448394512E-6</v>
      </c>
      <c r="O62" s="1">
        <f t="shared" si="7"/>
        <v>27881.6458782062</v>
      </c>
      <c r="P62">
        <f>O62/Notes!$C$3</f>
        <v>8.6054462587056166E-15</v>
      </c>
      <c r="R62" s="2">
        <f>O62*J62/Notes!$F$9</f>
        <v>11.165592337009313</v>
      </c>
      <c r="S62" s="2">
        <f>R62/Notes!$C$2</f>
        <v>8.9324738696074505E-12</v>
      </c>
      <c r="U62" s="1">
        <f t="shared" si="8"/>
        <v>56592838.937680036</v>
      </c>
      <c r="V62" s="11">
        <f t="shared" si="3"/>
        <v>1.0000390055353912</v>
      </c>
    </row>
    <row r="63" spans="1:22" x14ac:dyDescent="0.3">
      <c r="A63" t="s">
        <v>16</v>
      </c>
      <c r="B63">
        <v>28</v>
      </c>
      <c r="C63">
        <v>59</v>
      </c>
      <c r="D63" s="1">
        <v>897412000000000</v>
      </c>
      <c r="E63" s="1">
        <v>259.36399999999998</v>
      </c>
      <c r="F63" s="1">
        <v>666201000</v>
      </c>
      <c r="G63" s="1">
        <v>0.12970300000000001</v>
      </c>
      <c r="H63" s="1">
        <v>1.22704E-3</v>
      </c>
      <c r="I63" s="1">
        <f t="shared" si="4"/>
        <v>0.12970300000000001</v>
      </c>
      <c r="J63" s="8">
        <f t="shared" si="5"/>
        <v>2398323600000</v>
      </c>
      <c r="K63">
        <f>J63/LN(2)/Notes!$F$9*(1-EXP(-Notes!$F$9*LN(2)/J63))</f>
        <v>0.99999962541192389</v>
      </c>
      <c r="L63">
        <f>EXP(-Notes!$F$10*LN(2)/J63)</f>
        <v>0.99999999791910499</v>
      </c>
      <c r="M63">
        <f t="shared" si="6"/>
        <v>0.99999962333102965</v>
      </c>
      <c r="O63" s="1">
        <f t="shared" si="7"/>
        <v>0.12970304885511388</v>
      </c>
      <c r="P63">
        <f>O63/Notes!$C$3</f>
        <v>4.003180520219564E-20</v>
      </c>
      <c r="R63" s="2">
        <f>O63*J63/Notes!$F$9</f>
        <v>120011.52895878573</v>
      </c>
      <c r="S63" s="2">
        <f>R63/Notes!$C$2</f>
        <v>9.6009223167028582E-8</v>
      </c>
      <c r="U63" s="1">
        <f t="shared" si="8"/>
        <v>56712850.466638818</v>
      </c>
      <c r="V63" s="11">
        <f t="shared" si="3"/>
        <v>1.0021597015867925</v>
      </c>
    </row>
    <row r="64" spans="1:22" x14ac:dyDescent="0.3">
      <c r="A64" t="s">
        <v>26</v>
      </c>
      <c r="B64">
        <v>18</v>
      </c>
      <c r="C64">
        <v>39</v>
      </c>
      <c r="D64" s="1">
        <v>1502740000000</v>
      </c>
      <c r="E64" s="1">
        <v>122.705</v>
      </c>
      <c r="F64" s="1">
        <v>2358000</v>
      </c>
      <c r="G64" s="1">
        <v>6.1362300000000002E-2</v>
      </c>
      <c r="H64" s="1">
        <v>1.54491E-2</v>
      </c>
      <c r="I64" s="1">
        <f t="shared" si="4"/>
        <v>6.1362300000000002E-2</v>
      </c>
      <c r="J64" s="8">
        <f t="shared" si="5"/>
        <v>8488800000</v>
      </c>
      <c r="K64">
        <f>J64/LN(2)/Notes!$F$9*(1-EXP(-Notes!$F$9*LN(2)/J64))</f>
        <v>0.99989418346824699</v>
      </c>
      <c r="L64">
        <f>EXP(-Notes!$F$10*LN(2)/J64)</f>
        <v>0.99999941208907817</v>
      </c>
      <c r="M64">
        <f t="shared" si="6"/>
        <v>0.99989359561953584</v>
      </c>
      <c r="O64" s="1">
        <f t="shared" si="7"/>
        <v>6.1368829912326631E-2</v>
      </c>
      <c r="P64">
        <f>O64/Notes!$C$3</f>
        <v>1.8940996886520566E-20</v>
      </c>
      <c r="R64" s="2">
        <f>O64*J64/Notes!$F$9</f>
        <v>200.98291796286972</v>
      </c>
      <c r="S64" s="2">
        <f>R64/Notes!$C$2</f>
        <v>1.6078633437029579E-10</v>
      </c>
      <c r="U64" s="1">
        <f t="shared" si="8"/>
        <v>56713051.449556783</v>
      </c>
      <c r="V64" s="11">
        <f t="shared" si="3"/>
        <v>1.0021632531095854</v>
      </c>
    </row>
    <row r="65" spans="1:22" x14ac:dyDescent="0.3">
      <c r="A65" t="s">
        <v>24</v>
      </c>
      <c r="B65">
        <v>31</v>
      </c>
      <c r="C65">
        <v>65</v>
      </c>
      <c r="D65" s="1">
        <v>119902</v>
      </c>
      <c r="E65" s="1">
        <v>91.128900000000002</v>
      </c>
      <c r="F65" s="1">
        <v>0.253334</v>
      </c>
      <c r="G65" s="1">
        <v>4.55717E-2</v>
      </c>
      <c r="H65" s="1">
        <v>4.55717E-2</v>
      </c>
      <c r="I65" s="1">
        <f t="shared" si="4"/>
        <v>4.55717E-2</v>
      </c>
      <c r="J65" s="9">
        <f t="shared" si="5"/>
        <v>912.00239999999997</v>
      </c>
      <c r="K65">
        <f>J65/LN(2)/Notes!$F$9*(1-EXP(-Notes!$F$9*LN(2)/J65))</f>
        <v>5.0761625762300649E-4</v>
      </c>
      <c r="L65">
        <f>EXP(-Notes!$F$10*LN(2)/J65)</f>
        <v>4.2019768626673096E-3</v>
      </c>
      <c r="M65">
        <f t="shared" si="6"/>
        <v>2.1329917696456418E-6</v>
      </c>
      <c r="O65" s="1">
        <f t="shared" si="7"/>
        <v>21365.155106796741</v>
      </c>
      <c r="P65">
        <f>O65/Notes!$C$3</f>
        <v>6.5941836749372662E-15</v>
      </c>
      <c r="R65" s="2">
        <f>O65*J65/Notes!$F$9</f>
        <v>7.5173891719795076</v>
      </c>
      <c r="S65" s="2">
        <f>R65/Notes!$C$2</f>
        <v>6.013911337583606E-12</v>
      </c>
      <c r="U65" s="1">
        <f t="shared" si="8"/>
        <v>56713058.966945954</v>
      </c>
      <c r="V65" s="11">
        <f t="shared" si="3"/>
        <v>1.0021633859476358</v>
      </c>
    </row>
    <row r="66" spans="1:22" x14ac:dyDescent="0.3">
      <c r="A66" t="s">
        <v>29</v>
      </c>
      <c r="B66">
        <v>14</v>
      </c>
      <c r="C66">
        <v>32</v>
      </c>
      <c r="D66" s="1">
        <v>166986000000</v>
      </c>
      <c r="E66" s="1">
        <v>27.7866</v>
      </c>
      <c r="F66" s="1">
        <v>1157090</v>
      </c>
      <c r="G66" s="1">
        <v>1.38955E-2</v>
      </c>
      <c r="H66" s="1">
        <v>9.8117699999999992E-3</v>
      </c>
      <c r="I66" s="1">
        <f t="shared" si="4"/>
        <v>1.38955E-2</v>
      </c>
      <c r="J66" s="8">
        <f t="shared" si="5"/>
        <v>4165524000</v>
      </c>
      <c r="K66">
        <f>J66/LN(2)/Notes!$F$9*(1-EXP(-Notes!$F$9*LN(2)/J66))</f>
        <v>0.99978437536102116</v>
      </c>
      <c r="L66">
        <f>EXP(-Notes!$F$10*LN(2)/J66)</f>
        <v>0.9999988019138264</v>
      </c>
      <c r="M66">
        <f t="shared" si="6"/>
        <v>0.99978317753318446</v>
      </c>
      <c r="O66" s="1">
        <f t="shared" si="7"/>
        <v>1.3898513509984304E-2</v>
      </c>
      <c r="P66">
        <f>O66/Notes!$C$3</f>
        <v>4.2896646635754027E-21</v>
      </c>
      <c r="R66" s="2">
        <f>O66*J66/Notes!$F$9</f>
        <v>22.335876385094082</v>
      </c>
      <c r="S66" s="2">
        <f>R66/Notes!$C$2</f>
        <v>1.7868701108075265E-11</v>
      </c>
      <c r="U66" s="1">
        <f t="shared" si="8"/>
        <v>56713081.302822337</v>
      </c>
      <c r="V66" s="11">
        <f t="shared" si="3"/>
        <v>1.0021637806397563</v>
      </c>
    </row>
    <row r="67" spans="1:22" x14ac:dyDescent="0.3">
      <c r="A67" t="s">
        <v>14</v>
      </c>
      <c r="B67">
        <v>25</v>
      </c>
      <c r="C67">
        <v>53</v>
      </c>
      <c r="D67" s="1">
        <v>208494000000000</v>
      </c>
      <c r="E67" s="1">
        <v>1.22448</v>
      </c>
      <c r="F67" s="1">
        <v>32784200000</v>
      </c>
      <c r="G67" s="1">
        <v>6.1233700000000002E-4</v>
      </c>
      <c r="H67" s="1">
        <v>1.19796E-5</v>
      </c>
      <c r="I67" s="1">
        <f t="shared" si="4"/>
        <v>6.1233700000000002E-4</v>
      </c>
      <c r="J67" s="8">
        <f t="shared" si="5"/>
        <v>118023120000000</v>
      </c>
      <c r="K67">
        <f>J67/LN(2)/Notes!$F$9*(1-EXP(-Notes!$F$9*LN(2)/J67))</f>
        <v>0.99999999285216357</v>
      </c>
      <c r="L67">
        <f>EXP(-Notes!$F$10*LN(2)/J67)</f>
        <v>0.9999999999577146</v>
      </c>
      <c r="M67">
        <f t="shared" si="6"/>
        <v>0.99999999280987817</v>
      </c>
      <c r="O67" s="1">
        <f t="shared" si="7"/>
        <v>6.1233700440277764E-4</v>
      </c>
      <c r="P67">
        <f>O67/Notes!$C$3</f>
        <v>1.8899290259344988E-22</v>
      </c>
      <c r="R67" s="2">
        <f>O67*J67/Notes!$F$9</f>
        <v>27881.915027418807</v>
      </c>
      <c r="S67" s="2">
        <f>R67/Notes!$C$2</f>
        <v>2.2305532021935044E-8</v>
      </c>
      <c r="U67" s="1">
        <f t="shared" si="8"/>
        <v>56740963.217849754</v>
      </c>
      <c r="V67" s="11">
        <f t="shared" si="3"/>
        <v>1.0026564755301319</v>
      </c>
    </row>
    <row r="68" spans="1:22" x14ac:dyDescent="0.3">
      <c r="A68" t="s">
        <v>22</v>
      </c>
      <c r="B68">
        <v>19</v>
      </c>
      <c r="C68">
        <v>38</v>
      </c>
      <c r="D68" s="1">
        <v>791.85400000000004</v>
      </c>
      <c r="E68" s="1">
        <v>1.1979900000000001</v>
      </c>
      <c r="F68" s="1">
        <v>0.12726699999999999</v>
      </c>
      <c r="G68" s="1">
        <v>5.9909000000000004E-4</v>
      </c>
      <c r="H68" s="1">
        <v>4.2302399999999998E-4</v>
      </c>
      <c r="I68" s="1">
        <f t="shared" si="4"/>
        <v>5.9909000000000004E-4</v>
      </c>
      <c r="J68" s="9">
        <f t="shared" si="5"/>
        <v>458.16119999999995</v>
      </c>
      <c r="K68">
        <f>J68/LN(2)/Notes!$F$9*(1-EXP(-Notes!$F$9*LN(2)/J68))</f>
        <v>2.5501037467891069E-4</v>
      </c>
      <c r="L68">
        <f>EXP(-Notes!$F$10*LN(2)/J68)</f>
        <v>1.8591556842439182E-5</v>
      </c>
      <c r="M68">
        <f t="shared" si="6"/>
        <v>4.7410398762546816E-9</v>
      </c>
      <c r="O68" s="1">
        <f t="shared" si="7"/>
        <v>126362.57353592818</v>
      </c>
      <c r="P68">
        <f>O68/Notes!$C$3</f>
        <v>3.90007943012124E-14</v>
      </c>
      <c r="R68" s="2">
        <f>O68*J68/Notes!$F$9</f>
        <v>22.335813397495791</v>
      </c>
      <c r="S68" s="2">
        <f>R68/Notes!$C$2</f>
        <v>1.7868650717996631E-11</v>
      </c>
      <c r="U68" s="1">
        <f t="shared" si="8"/>
        <v>56740985.553663149</v>
      </c>
      <c r="V68" s="11">
        <f t="shared" ref="V68" si="9">U68/$U$55</f>
        <v>1.0026568702211394</v>
      </c>
    </row>
    <row r="71" spans="1:22" x14ac:dyDescent="0.3">
      <c r="I71" t="s">
        <v>62</v>
      </c>
      <c r="J71" s="5">
        <f>60*60*24*365.34*20</f>
        <v>631307519.99999988</v>
      </c>
      <c r="K71" t="s">
        <v>63</v>
      </c>
    </row>
    <row r="72" spans="1:22" x14ac:dyDescent="0.3">
      <c r="I72" t="s">
        <v>64</v>
      </c>
      <c r="J72" s="6">
        <f>60*60*2</f>
        <v>7200</v>
      </c>
      <c r="K72" t="s">
        <v>63</v>
      </c>
    </row>
    <row r="73" spans="1:22" x14ac:dyDescent="0.3">
      <c r="I73" t="s">
        <v>65</v>
      </c>
      <c r="J73" s="7">
        <f>5*24*60*60</f>
        <v>432000</v>
      </c>
      <c r="K73" t="s">
        <v>63</v>
      </c>
    </row>
  </sheetData>
  <mergeCells count="3">
    <mergeCell ref="K1:M1"/>
    <mergeCell ref="O1:P1"/>
    <mergeCell ref="R1:S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5038-58EE-4686-9CE0-612DE25FAAFB}">
  <dimension ref="A1:V73"/>
  <sheetViews>
    <sheetView topLeftCell="J1" workbookViewId="0">
      <selection activeCell="X3" sqref="X3"/>
    </sheetView>
    <sheetView workbookViewId="1">
      <selection activeCell="S2" sqref="S2:S40"/>
    </sheetView>
  </sheetViews>
  <sheetFormatPr defaultRowHeight="14.4" x14ac:dyDescent="0.3"/>
  <cols>
    <col min="10" max="10" width="10.109375" customWidth="1"/>
    <col min="18" max="18" width="9.5546875" style="2" bestFit="1" customWidth="1"/>
    <col min="19" max="19" width="9.21875" style="2" bestFit="1" customWidth="1"/>
  </cols>
  <sheetData>
    <row r="1" spans="1:22" x14ac:dyDescent="0.3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44</v>
      </c>
      <c r="J1" s="2" t="s">
        <v>46</v>
      </c>
      <c r="K1" s="13" t="s">
        <v>47</v>
      </c>
      <c r="L1" s="13"/>
      <c r="M1" s="13"/>
      <c r="N1" t="s">
        <v>48</v>
      </c>
      <c r="O1" s="13" t="s">
        <v>49</v>
      </c>
      <c r="P1" s="13"/>
      <c r="R1" s="14" t="s">
        <v>50</v>
      </c>
      <c r="S1" s="14"/>
      <c r="U1" t="s">
        <v>51</v>
      </c>
      <c r="V1" s="3" t="s">
        <v>52</v>
      </c>
    </row>
    <row r="2" spans="1:22" x14ac:dyDescent="0.3">
      <c r="G2" t="s">
        <v>53</v>
      </c>
      <c r="I2" t="s">
        <v>54</v>
      </c>
      <c r="J2" s="2" t="s">
        <v>55</v>
      </c>
      <c r="K2" s="4" t="s">
        <v>56</v>
      </c>
      <c r="L2" s="4" t="s">
        <v>57</v>
      </c>
      <c r="M2" t="s">
        <v>58</v>
      </c>
      <c r="O2" t="s">
        <v>59</v>
      </c>
      <c r="P2" t="s">
        <v>60</v>
      </c>
      <c r="R2" s="2" t="s">
        <v>59</v>
      </c>
      <c r="S2" s="2" t="s">
        <v>61</v>
      </c>
      <c r="V2" s="3"/>
    </row>
    <row r="3" spans="1:22" x14ac:dyDescent="0.3">
      <c r="A3" t="s">
        <v>11</v>
      </c>
      <c r="B3">
        <v>29</v>
      </c>
      <c r="C3">
        <v>64</v>
      </c>
      <c r="D3" s="1">
        <v>6319750000000000</v>
      </c>
      <c r="E3" s="1">
        <v>95811800000</v>
      </c>
      <c r="F3" s="1">
        <v>12.7</v>
      </c>
      <c r="G3" s="1">
        <v>47913500</v>
      </c>
      <c r="H3" s="1">
        <v>39220.800000000003</v>
      </c>
      <c r="I3" s="1">
        <f>G3</f>
        <v>47913500</v>
      </c>
      <c r="J3" s="2">
        <f>F3*60*60</f>
        <v>45720</v>
      </c>
      <c r="K3">
        <f>J3/LN(2)/Notes!$F$9*(1-EXP(-Notes!$F$9*LN(2)/J3))</f>
        <v>2.544753752679144E-2</v>
      </c>
      <c r="L3">
        <f>EXP(-Notes!$F$10*LN(2)/J3)</f>
        <v>0.8965896093199025</v>
      </c>
      <c r="M3">
        <f t="shared" ref="M3:M4" si="0">K3*L3</f>
        <v>2.2815997729299493E-2</v>
      </c>
      <c r="O3" s="1">
        <f>I3/M3</f>
        <v>2099995826.1071873</v>
      </c>
      <c r="P3">
        <f>O3/Notes!$C$3</f>
        <v>6.4814685990962571E-10</v>
      </c>
      <c r="R3" s="2">
        <f>O3*J3/Notes!$F$9</f>
        <v>37041593.043835111</v>
      </c>
      <c r="S3" s="2">
        <f>R3/Notes!$C$2</f>
        <v>2.9633274435068087E-5</v>
      </c>
      <c r="U3" s="1">
        <f>R3</f>
        <v>37041593.043835111</v>
      </c>
      <c r="V3" s="11">
        <f>U3/$U$55</f>
        <v>0.84780339981564345</v>
      </c>
    </row>
    <row r="4" spans="1:22" x14ac:dyDescent="0.3">
      <c r="A4" t="s">
        <v>11</v>
      </c>
      <c r="B4">
        <v>29</v>
      </c>
      <c r="C4">
        <v>61</v>
      </c>
      <c r="D4" s="1">
        <v>4496490000000</v>
      </c>
      <c r="E4" s="1">
        <v>259754000</v>
      </c>
      <c r="F4" s="1">
        <v>3.3329900000000001</v>
      </c>
      <c r="G4" s="1">
        <v>129898</v>
      </c>
      <c r="H4" s="1">
        <v>1259.3599999999999</v>
      </c>
      <c r="I4" s="1">
        <f t="shared" ref="I4" si="1">G4</f>
        <v>129898</v>
      </c>
      <c r="J4" s="2">
        <f t="shared" ref="J4" si="2">F4*60*60</f>
        <v>11998.763999999999</v>
      </c>
      <c r="K4">
        <f>J4/LN(2)/Notes!$F$9*(1-EXP(-Notes!$F$9*LN(2)/J4))</f>
        <v>6.6784557560173692E-3</v>
      </c>
      <c r="L4">
        <f>EXP(-Notes!$F$10*LN(2)/J4)</f>
        <v>0.6597256915331251</v>
      </c>
      <c r="M4">
        <f t="shared" si="0"/>
        <v>4.4059488420119383E-3</v>
      </c>
      <c r="O4" s="1">
        <f>I4/M4</f>
        <v>29482412.224442262</v>
      </c>
      <c r="P4">
        <f>O4/Notes!$C$3</f>
        <v>9.0995099458155124E-12</v>
      </c>
      <c r="R4" s="2">
        <f>O4*J4/Notes!$F$9</f>
        <v>136478.59044436642</v>
      </c>
      <c r="S4" s="2">
        <f>R4/Notes!$C$2</f>
        <v>1.0918287235549313E-7</v>
      </c>
      <c r="U4" s="1">
        <f>U3+R4</f>
        <v>37178071.634279475</v>
      </c>
      <c r="V4" s="11">
        <f t="shared" ref="V4:V67" si="3">U4/$U$55</f>
        <v>0.85092710491233969</v>
      </c>
    </row>
    <row r="5" spans="1:22" x14ac:dyDescent="0.3">
      <c r="A5" t="s">
        <v>12</v>
      </c>
      <c r="B5">
        <v>27</v>
      </c>
      <c r="C5">
        <v>58</v>
      </c>
      <c r="D5" s="1">
        <v>709254000000000</v>
      </c>
      <c r="E5" s="1">
        <v>80299600</v>
      </c>
      <c r="F5" s="1">
        <v>1700.64</v>
      </c>
      <c r="G5" s="1">
        <v>40156.199999999997</v>
      </c>
      <c r="H5" s="1">
        <v>434.92</v>
      </c>
      <c r="I5" s="1">
        <f t="shared" ref="I5:I68" si="4">G5</f>
        <v>40156.199999999997</v>
      </c>
      <c r="J5" s="2">
        <f t="shared" ref="J5:J68" si="5">F5*60*60</f>
        <v>6122304.0000000009</v>
      </c>
      <c r="K5">
        <f>J5/LN(2)/Notes!$F$9*(1-EXP(-Notes!$F$9*LN(2)/J5))</f>
        <v>0.86662994610909549</v>
      </c>
      <c r="L5">
        <f>EXP(-Notes!$F$10*LN(2)/J5)</f>
        <v>0.99918517176563326</v>
      </c>
      <c r="M5">
        <f t="shared" ref="M5:M68" si="6">K5*L5</f>
        <v>0.86592379156025812</v>
      </c>
      <c r="O5" s="1">
        <f t="shared" ref="O5:O68" si="7">I5/M5</f>
        <v>46373.826878742824</v>
      </c>
      <c r="P5">
        <f>O5/Notes!$C$3</f>
        <v>1.4312909530476181E-14</v>
      </c>
      <c r="R5" s="2">
        <f>O5*J5/Notes!$F$9</f>
        <v>109534.97908759056</v>
      </c>
      <c r="S5" s="2">
        <f>R5/Notes!$C$2</f>
        <v>8.7627983270072445E-8</v>
      </c>
      <c r="U5" s="1">
        <f t="shared" ref="U5:U68" si="8">U4+R5</f>
        <v>37287606.613367066</v>
      </c>
      <c r="V5" s="11">
        <f t="shared" si="3"/>
        <v>0.85343412796502804</v>
      </c>
    </row>
    <row r="6" spans="1:22" x14ac:dyDescent="0.3">
      <c r="A6" t="s">
        <v>12</v>
      </c>
      <c r="B6">
        <v>27</v>
      </c>
      <c r="C6">
        <v>61</v>
      </c>
      <c r="D6" s="1">
        <v>396807000000</v>
      </c>
      <c r="E6" s="1">
        <v>46303800</v>
      </c>
      <c r="F6" s="1">
        <v>1.65001</v>
      </c>
      <c r="G6" s="1">
        <v>23155.599999999999</v>
      </c>
      <c r="H6" s="1">
        <v>404.18299999999999</v>
      </c>
      <c r="I6" s="1">
        <f t="shared" si="4"/>
        <v>23155.599999999999</v>
      </c>
      <c r="J6" s="9">
        <f t="shared" si="5"/>
        <v>5940.0359999999991</v>
      </c>
      <c r="K6">
        <f>J6/LN(2)/Notes!$F$9*(1-EXP(-Notes!$F$9*LN(2)/J6))</f>
        <v>3.306196172801664E-3</v>
      </c>
      <c r="L6">
        <f>EXP(-Notes!$F$10*LN(2)/J6)</f>
        <v>0.43163571071420187</v>
      </c>
      <c r="M6">
        <f t="shared" si="6"/>
        <v>1.4270723348078205E-3</v>
      </c>
      <c r="O6" s="1">
        <f t="shared" si="7"/>
        <v>16225946.951118138</v>
      </c>
      <c r="P6">
        <f>O6/Notes!$C$3</f>
        <v>5.0080083182463389E-12</v>
      </c>
      <c r="R6" s="2">
        <f>O6*J6/Notes!$F$9</f>
        <v>37184.687123353382</v>
      </c>
      <c r="S6" s="2">
        <f>R6/Notes!$C$2</f>
        <v>2.9747749698682706E-8</v>
      </c>
      <c r="U6" s="1">
        <f t="shared" si="8"/>
        <v>37324791.300490417</v>
      </c>
      <c r="V6" s="11">
        <f t="shared" si="3"/>
        <v>0.85428520648443607</v>
      </c>
    </row>
    <row r="7" spans="1:22" x14ac:dyDescent="0.3">
      <c r="A7" t="s">
        <v>13</v>
      </c>
      <c r="B7">
        <v>24</v>
      </c>
      <c r="C7">
        <v>51</v>
      </c>
      <c r="D7" s="1">
        <v>59455600000000</v>
      </c>
      <c r="E7" s="1">
        <v>17218100</v>
      </c>
      <c r="F7" s="1">
        <v>664.86</v>
      </c>
      <c r="G7" s="1">
        <v>8610.42</v>
      </c>
      <c r="H7" s="1">
        <v>279.39600000000002</v>
      </c>
      <c r="I7" s="1">
        <f t="shared" si="4"/>
        <v>8610.42</v>
      </c>
      <c r="J7" s="2">
        <f t="shared" si="5"/>
        <v>2393496</v>
      </c>
      <c r="K7">
        <f>J7/LN(2)/Notes!$F$9*(1-EXP(-Notes!$F$9*LN(2)/J7))</f>
        <v>0.70331616269322916</v>
      </c>
      <c r="L7">
        <f>EXP(-Notes!$F$10*LN(2)/J7)</f>
        <v>0.99791708015316227</v>
      </c>
      <c r="M7">
        <f t="shared" si="6"/>
        <v>0.7018512114993537</v>
      </c>
      <c r="O7" s="1">
        <f t="shared" si="7"/>
        <v>12268.155784194909</v>
      </c>
      <c r="P7">
        <f>O7/Notes!$C$3</f>
        <v>3.7864678346280582E-15</v>
      </c>
      <c r="R7" s="2">
        <f>O7*J7/Notes!$F$9</f>
        <v>11328.619520388649</v>
      </c>
      <c r="S7" s="2">
        <f>R7/Notes!$C$2</f>
        <v>9.0628956163109194E-9</v>
      </c>
      <c r="U7" s="1">
        <f t="shared" si="8"/>
        <v>37336119.920010805</v>
      </c>
      <c r="V7" s="11">
        <f t="shared" si="3"/>
        <v>0.85454449452675207</v>
      </c>
    </row>
    <row r="8" spans="1:22" x14ac:dyDescent="0.3">
      <c r="A8" t="s">
        <v>14</v>
      </c>
      <c r="B8">
        <v>25</v>
      </c>
      <c r="C8">
        <v>52</v>
      </c>
      <c r="D8" s="1">
        <v>11572200000000</v>
      </c>
      <c r="E8" s="1">
        <v>16604900</v>
      </c>
      <c r="F8" s="1">
        <v>134.185</v>
      </c>
      <c r="G8" s="1">
        <v>8303.77</v>
      </c>
      <c r="H8" s="1">
        <v>359.75</v>
      </c>
      <c r="I8" s="1">
        <f t="shared" si="4"/>
        <v>8303.77</v>
      </c>
      <c r="J8" s="2">
        <f t="shared" si="5"/>
        <v>483066</v>
      </c>
      <c r="K8">
        <f>J8/LN(2)/Notes!$F$9*(1-EXP(-Notes!$F$9*LN(2)/J8))</f>
        <v>0.26235146155401434</v>
      </c>
      <c r="L8">
        <f>EXP(-Notes!$F$10*LN(2)/J8)</f>
        <v>0.98972196665512724</v>
      </c>
      <c r="M8">
        <f t="shared" si="6"/>
        <v>0.25965500448408607</v>
      </c>
      <c r="O8" s="1">
        <f t="shared" si="7"/>
        <v>31980.011386643342</v>
      </c>
      <c r="P8">
        <f>O8/Notes!$C$3</f>
        <v>9.8703738847664636E-15</v>
      </c>
      <c r="R8" s="2">
        <f>O8*J8/Notes!$F$9</f>
        <v>5960.052538773245</v>
      </c>
      <c r="S8" s="2">
        <f>R8/Notes!$C$2</f>
        <v>4.7680420310185957E-9</v>
      </c>
      <c r="U8" s="1">
        <f t="shared" si="8"/>
        <v>37342079.97254958</v>
      </c>
      <c r="V8" s="11">
        <f t="shared" si="3"/>
        <v>0.85468090747204506</v>
      </c>
    </row>
    <row r="9" spans="1:22" x14ac:dyDescent="0.3">
      <c r="A9" t="s">
        <v>12</v>
      </c>
      <c r="B9">
        <v>27</v>
      </c>
      <c r="C9">
        <v>57</v>
      </c>
      <c r="D9" s="1">
        <v>486792000000000</v>
      </c>
      <c r="E9" s="1">
        <v>14371500</v>
      </c>
      <c r="F9" s="1">
        <v>6521.75</v>
      </c>
      <c r="G9" s="1">
        <v>7186.89</v>
      </c>
      <c r="H9" s="1">
        <v>91.607900000000001</v>
      </c>
      <c r="I9" s="1">
        <f t="shared" si="4"/>
        <v>7186.89</v>
      </c>
      <c r="J9" s="2">
        <f t="shared" si="5"/>
        <v>23478300</v>
      </c>
      <c r="K9">
        <f>J9/LN(2)/Notes!$F$9*(1-EXP(-Notes!$F$9*LN(2)/J9))</f>
        <v>0.96269592022146311</v>
      </c>
      <c r="L9">
        <f>EXP(-Notes!$F$10*LN(2)/J9)</f>
        <v>0.99978745780919531</v>
      </c>
      <c r="M9">
        <f t="shared" si="6"/>
        <v>0.96249130672150052</v>
      </c>
      <c r="O9" s="1">
        <f t="shared" si="7"/>
        <v>7466.9661427701049</v>
      </c>
      <c r="P9">
        <f>O9/Notes!$C$3</f>
        <v>2.3046191798673165E-15</v>
      </c>
      <c r="R9" s="2">
        <f>O9*J9/Notes!$F$9</f>
        <v>67635.675613348518</v>
      </c>
      <c r="S9" s="2">
        <f>R9/Notes!$C$2</f>
        <v>5.4108540490678812E-8</v>
      </c>
      <c r="U9" s="1">
        <f t="shared" si="8"/>
        <v>37409715.648162931</v>
      </c>
      <c r="V9" s="11">
        <f t="shared" si="3"/>
        <v>0.85622894444944952</v>
      </c>
    </row>
    <row r="10" spans="1:22" x14ac:dyDescent="0.3">
      <c r="A10" t="s">
        <v>14</v>
      </c>
      <c r="B10">
        <v>25</v>
      </c>
      <c r="C10">
        <v>56</v>
      </c>
      <c r="D10" s="1">
        <v>156888000000</v>
      </c>
      <c r="E10" s="1">
        <v>11713300</v>
      </c>
      <c r="F10" s="1">
        <v>2.5788899999999999</v>
      </c>
      <c r="G10" s="1">
        <v>5857.58</v>
      </c>
      <c r="H10" s="1">
        <v>216.04400000000001</v>
      </c>
      <c r="I10" s="1">
        <f t="shared" si="4"/>
        <v>5857.58</v>
      </c>
      <c r="J10" s="2">
        <f t="shared" si="5"/>
        <v>9284.003999999999</v>
      </c>
      <c r="K10">
        <f>J10/LN(2)/Notes!$F$9*(1-EXP(-Notes!$F$9*LN(2)/J10))</f>
        <v>5.1674330749974145E-3</v>
      </c>
      <c r="L10">
        <f>EXP(-Notes!$F$10*LN(2)/J10)</f>
        <v>0.58417500829797075</v>
      </c>
      <c r="M10">
        <f t="shared" si="6"/>
        <v>3.0186852594658231E-3</v>
      </c>
      <c r="O10" s="1">
        <f t="shared" si="7"/>
        <v>1940440.7868068162</v>
      </c>
      <c r="P10">
        <f>O10/Notes!$C$3</f>
        <v>5.9890147740951113E-13</v>
      </c>
      <c r="R10" s="2">
        <f>O10*J10/Notes!$F$9</f>
        <v>6950.254639844763</v>
      </c>
      <c r="S10" s="2">
        <f>R10/Notes!$C$2</f>
        <v>5.5602037118758108E-9</v>
      </c>
      <c r="U10" s="1">
        <f t="shared" si="8"/>
        <v>37416665.902802773</v>
      </c>
      <c r="V10" s="11">
        <f t="shared" si="3"/>
        <v>0.85638802101795108</v>
      </c>
    </row>
    <row r="11" spans="1:22" x14ac:dyDescent="0.3">
      <c r="A11" t="s">
        <v>12</v>
      </c>
      <c r="B11">
        <v>27</v>
      </c>
      <c r="C11">
        <v>56</v>
      </c>
      <c r="D11" s="1">
        <v>94605200000000</v>
      </c>
      <c r="E11" s="1">
        <v>9827020</v>
      </c>
      <c r="F11" s="1">
        <v>1853.6</v>
      </c>
      <c r="G11" s="1">
        <v>4914.29</v>
      </c>
      <c r="H11" s="1">
        <v>143.244</v>
      </c>
      <c r="I11" s="1">
        <f t="shared" si="4"/>
        <v>4914.29</v>
      </c>
      <c r="J11" s="2">
        <f t="shared" si="5"/>
        <v>6672960</v>
      </c>
      <c r="K11">
        <f>J11/LN(2)/Notes!$F$9*(1-EXP(-Notes!$F$9*LN(2)/J11))</f>
        <v>0.87668976436089641</v>
      </c>
      <c r="L11">
        <f>EXP(-Notes!$F$10*LN(2)/J11)</f>
        <v>0.99925238665815386</v>
      </c>
      <c r="M11">
        <f t="shared" si="6"/>
        <v>0.8760343393964003</v>
      </c>
      <c r="O11" s="1">
        <f t="shared" si="7"/>
        <v>5609.7001898190583</v>
      </c>
      <c r="P11">
        <f>O11/Notes!$C$3</f>
        <v>1.7313889474750181E-15</v>
      </c>
      <c r="R11" s="2">
        <f>O11*J11/Notes!$F$9</f>
        <v>14441.86148867862</v>
      </c>
      <c r="S11" s="2">
        <f>R11/Notes!$C$2</f>
        <v>1.1553489190942896E-8</v>
      </c>
      <c r="U11" s="1">
        <f t="shared" si="8"/>
        <v>37431107.76429145</v>
      </c>
      <c r="V11" s="11">
        <f t="shared" si="3"/>
        <v>0.85671856455735218</v>
      </c>
    </row>
    <row r="12" spans="1:22" x14ac:dyDescent="0.3">
      <c r="A12" t="s">
        <v>16</v>
      </c>
      <c r="B12">
        <v>28</v>
      </c>
      <c r="C12">
        <v>57</v>
      </c>
      <c r="D12" s="1">
        <v>1190150000000</v>
      </c>
      <c r="E12" s="1">
        <v>6436890</v>
      </c>
      <c r="F12" s="1">
        <v>35.599899999999998</v>
      </c>
      <c r="G12" s="1">
        <v>3218.96</v>
      </c>
      <c r="H12" s="1">
        <v>221.191</v>
      </c>
      <c r="I12" s="1">
        <f t="shared" si="4"/>
        <v>3218.96</v>
      </c>
      <c r="J12" s="2">
        <f t="shared" si="5"/>
        <v>128159.63999999998</v>
      </c>
      <c r="K12">
        <f>J12/LN(2)/Notes!$F$9*(1-EXP(-Notes!$F$9*LN(2)/J12))</f>
        <v>7.1332996211309355E-2</v>
      </c>
      <c r="L12">
        <f>EXP(-Notes!$F$10*LN(2)/J12)</f>
        <v>0.96180749044427849</v>
      </c>
      <c r="M12">
        <f t="shared" si="6"/>
        <v>6.8608610071870677E-2</v>
      </c>
      <c r="O12" s="1">
        <f t="shared" si="7"/>
        <v>46917.726457772449</v>
      </c>
      <c r="P12">
        <f>O12/Notes!$C$3</f>
        <v>1.4480779770917422E-14</v>
      </c>
      <c r="R12" s="2">
        <f>O12*J12/Notes!$F$9</f>
        <v>2319.8144029500741</v>
      </c>
      <c r="S12" s="2">
        <f>R12/Notes!$C$2</f>
        <v>1.8558515223600593E-9</v>
      </c>
      <c r="U12" s="1">
        <f t="shared" si="8"/>
        <v>37433427.578694403</v>
      </c>
      <c r="V12" s="11">
        <f t="shared" si="3"/>
        <v>0.85677166018246309</v>
      </c>
    </row>
    <row r="13" spans="1:22" x14ac:dyDescent="0.3">
      <c r="A13" t="s">
        <v>17</v>
      </c>
      <c r="B13">
        <v>23</v>
      </c>
      <c r="C13">
        <v>48</v>
      </c>
      <c r="D13" s="1">
        <v>12459400000000</v>
      </c>
      <c r="E13" s="1">
        <v>6257630</v>
      </c>
      <c r="F13" s="1">
        <v>383.363</v>
      </c>
      <c r="G13" s="1">
        <v>3129.31</v>
      </c>
      <c r="H13" s="1">
        <v>202.43899999999999</v>
      </c>
      <c r="I13" s="1">
        <f t="shared" si="4"/>
        <v>3129.31</v>
      </c>
      <c r="J13" s="2">
        <f t="shared" si="5"/>
        <v>1380106.7999999998</v>
      </c>
      <c r="K13">
        <f>J13/LN(2)/Notes!$F$9*(1-EXP(-Notes!$F$9*LN(2)/J13))</f>
        <v>0.5591913614940075</v>
      </c>
      <c r="L13">
        <f>EXP(-Notes!$F$10*LN(2)/J13)</f>
        <v>0.99639039014640873</v>
      </c>
      <c r="M13">
        <f t="shared" si="6"/>
        <v>0.55717289884551557</v>
      </c>
      <c r="O13" s="1">
        <f t="shared" si="7"/>
        <v>5616.4074140792827</v>
      </c>
      <c r="P13">
        <f>O13/Notes!$C$3</f>
        <v>1.7334590784195317E-15</v>
      </c>
      <c r="R13" s="2">
        <f>O13*J13/Notes!$F$9</f>
        <v>2990.4483270606606</v>
      </c>
      <c r="S13" s="2">
        <f>R13/Notes!$C$2</f>
        <v>2.3923586616485284E-9</v>
      </c>
      <c r="U13" s="1">
        <f t="shared" si="8"/>
        <v>37436418.02702146</v>
      </c>
      <c r="V13" s="11">
        <f t="shared" si="3"/>
        <v>0.85684010519387643</v>
      </c>
    </row>
    <row r="14" spans="1:22" x14ac:dyDescent="0.3">
      <c r="A14" t="s">
        <v>15</v>
      </c>
      <c r="B14">
        <v>26</v>
      </c>
      <c r="C14">
        <v>59</v>
      </c>
      <c r="D14" s="1">
        <v>33416200000000</v>
      </c>
      <c r="E14" s="1">
        <v>6028120</v>
      </c>
      <c r="F14" s="1">
        <v>1067.33</v>
      </c>
      <c r="G14" s="1">
        <v>3014.54</v>
      </c>
      <c r="H14" s="1">
        <v>131.34399999999999</v>
      </c>
      <c r="I14" s="1">
        <f t="shared" si="4"/>
        <v>3014.54</v>
      </c>
      <c r="J14" s="2">
        <f t="shared" si="5"/>
        <v>3842387.9999999995</v>
      </c>
      <c r="K14">
        <f>J14/LN(2)/Notes!$F$9*(1-EXP(-Notes!$F$9*LN(2)/J14))</f>
        <v>0.79875696137980801</v>
      </c>
      <c r="L14">
        <f>EXP(-Notes!$F$10*LN(2)/J14)</f>
        <v>0.99870199988640984</v>
      </c>
      <c r="M14">
        <f t="shared" si="6"/>
        <v>0.79772017475320611</v>
      </c>
      <c r="O14" s="1">
        <f t="shared" si="7"/>
        <v>3778.9441653931094</v>
      </c>
      <c r="P14">
        <f>O14/Notes!$C$3</f>
        <v>1.1663407917879968E-15</v>
      </c>
      <c r="R14" s="2">
        <f>O14*J14/Notes!$F$9</f>
        <v>5601.9173278458711</v>
      </c>
      <c r="S14" s="2">
        <f>R14/Notes!$C$2</f>
        <v>4.4815338622766965E-9</v>
      </c>
      <c r="U14" s="1">
        <f t="shared" si="8"/>
        <v>37442019.944349304</v>
      </c>
      <c r="V14" s="11">
        <f t="shared" si="3"/>
        <v>0.8569683211847603</v>
      </c>
    </row>
    <row r="15" spans="1:22" x14ac:dyDescent="0.3">
      <c r="A15" t="s">
        <v>12</v>
      </c>
      <c r="B15">
        <v>27</v>
      </c>
      <c r="C15">
        <v>55</v>
      </c>
      <c r="D15" s="1">
        <v>520066000000</v>
      </c>
      <c r="E15" s="1">
        <v>5712150</v>
      </c>
      <c r="F15" s="1">
        <v>17.53</v>
      </c>
      <c r="G15" s="1">
        <v>2856.53</v>
      </c>
      <c r="H15" s="1">
        <v>207.96899999999999</v>
      </c>
      <c r="I15" s="1">
        <f t="shared" si="4"/>
        <v>2856.53</v>
      </c>
      <c r="J15" s="2">
        <f t="shared" si="5"/>
        <v>63108.000000000015</v>
      </c>
      <c r="K15">
        <f>J15/LN(2)/Notes!$F$9*(1-EXP(-Notes!$F$9*LN(2)/J15))</f>
        <v>3.5125616759406383E-2</v>
      </c>
      <c r="L15">
        <f>EXP(-Notes!$F$10*LN(2)/J15)</f>
        <v>0.92396484668855727</v>
      </c>
      <c r="M15">
        <f t="shared" si="6"/>
        <v>3.2454835103945937E-2</v>
      </c>
      <c r="O15" s="1">
        <f t="shared" si="7"/>
        <v>88015.545013590177</v>
      </c>
      <c r="P15">
        <f>O15/Notes!$C$3</f>
        <v>2.7165291670861165E-14</v>
      </c>
      <c r="R15" s="2">
        <f>O15*J15/Notes!$F$9</f>
        <v>2142.9340334558838</v>
      </c>
      <c r="S15" s="2">
        <f>R15/Notes!$C$2</f>
        <v>1.714347226764707E-9</v>
      </c>
      <c r="U15" s="1">
        <f t="shared" si="8"/>
        <v>37444162.878382757</v>
      </c>
      <c r="V15" s="11">
        <f t="shared" si="3"/>
        <v>0.85701736839385279</v>
      </c>
    </row>
    <row r="16" spans="1:22" x14ac:dyDescent="0.3">
      <c r="A16" t="s">
        <v>16</v>
      </c>
      <c r="B16">
        <v>28</v>
      </c>
      <c r="C16">
        <v>65</v>
      </c>
      <c r="D16" s="1">
        <v>70944900000</v>
      </c>
      <c r="E16" s="1">
        <v>5426580</v>
      </c>
      <c r="F16" s="1">
        <v>2.5171999999999999</v>
      </c>
      <c r="G16" s="1">
        <v>2713.72</v>
      </c>
      <c r="H16" s="1">
        <v>157.417</v>
      </c>
      <c r="I16" s="1">
        <f t="shared" si="4"/>
        <v>2713.72</v>
      </c>
      <c r="J16" s="2">
        <f t="shared" si="5"/>
        <v>9061.9199999999983</v>
      </c>
      <c r="K16">
        <f>J16/LN(2)/Notes!$F$9*(1-EXP(-Notes!$F$9*LN(2)/J16))</f>
        <v>5.0438221623968034E-3</v>
      </c>
      <c r="L16">
        <f>EXP(-Notes!$F$10*LN(2)/J16)</f>
        <v>0.57652952245201294</v>
      </c>
      <c r="M16">
        <f t="shared" si="6"/>
        <v>2.9079123826195085E-3</v>
      </c>
      <c r="O16" s="1">
        <f t="shared" si="7"/>
        <v>933219.31438505859</v>
      </c>
      <c r="P16">
        <f>O16/Notes!$C$3</f>
        <v>2.8803065258798107E-13</v>
      </c>
      <c r="R16" s="2">
        <f>O16*J16/Notes!$F$9</f>
        <v>3262.638414125096</v>
      </c>
      <c r="S16" s="2">
        <f>R16/Notes!$C$2</f>
        <v>2.6101107313000768E-9</v>
      </c>
      <c r="U16" s="1">
        <f t="shared" si="8"/>
        <v>37447425.516796879</v>
      </c>
      <c r="V16" s="11">
        <f t="shared" si="3"/>
        <v>0.8570920432583109</v>
      </c>
    </row>
    <row r="17" spans="1:22" x14ac:dyDescent="0.3">
      <c r="A17" t="s">
        <v>14</v>
      </c>
      <c r="B17">
        <v>25</v>
      </c>
      <c r="C17">
        <v>54</v>
      </c>
      <c r="D17" s="1">
        <v>178943000000000</v>
      </c>
      <c r="E17" s="1">
        <v>4599440</v>
      </c>
      <c r="F17" s="1">
        <v>7490.88</v>
      </c>
      <c r="G17" s="1">
        <v>2300.09</v>
      </c>
      <c r="H17" s="1">
        <v>47.492100000000001</v>
      </c>
      <c r="I17" s="1">
        <f t="shared" si="4"/>
        <v>2300.09</v>
      </c>
      <c r="J17" s="2">
        <f t="shared" si="5"/>
        <v>26967168</v>
      </c>
      <c r="K17">
        <f>J17/LN(2)/Notes!$F$9*(1-EXP(-Notes!$F$9*LN(2)/J17))</f>
        <v>0.9674160431864508</v>
      </c>
      <c r="L17">
        <f>EXP(-Notes!$F$10*LN(2)/J17)</f>
        <v>0.99981495283701727</v>
      </c>
      <c r="M17">
        <f t="shared" si="6"/>
        <v>0.96723702559223512</v>
      </c>
      <c r="O17" s="1">
        <f t="shared" si="7"/>
        <v>2378.0003651035431</v>
      </c>
      <c r="P17">
        <f>O17/Notes!$C$3</f>
        <v>7.3395072997022937E-16</v>
      </c>
      <c r="R17" s="2">
        <f>O17*J17/Notes!$F$9</f>
        <v>24740.715798537261</v>
      </c>
      <c r="S17" s="2">
        <f>R17/Notes!$C$2</f>
        <v>1.979257263882981E-8</v>
      </c>
      <c r="U17" s="1">
        <f t="shared" si="8"/>
        <v>37472166.232595414</v>
      </c>
      <c r="V17" s="11">
        <f t="shared" si="3"/>
        <v>0.85765830570126389</v>
      </c>
    </row>
    <row r="18" spans="1:22" x14ac:dyDescent="0.3">
      <c r="A18" t="s">
        <v>11</v>
      </c>
      <c r="B18">
        <v>29</v>
      </c>
      <c r="C18">
        <v>62</v>
      </c>
      <c r="D18" s="1">
        <v>2630790000</v>
      </c>
      <c r="E18" s="1">
        <v>3142930</v>
      </c>
      <c r="F18" s="1">
        <v>0.161166</v>
      </c>
      <c r="G18" s="1">
        <v>1571.72</v>
      </c>
      <c r="H18" s="1">
        <v>9.8048099999999998</v>
      </c>
      <c r="I18" s="1">
        <f t="shared" si="4"/>
        <v>1571.72</v>
      </c>
      <c r="J18" s="9">
        <f t="shared" si="5"/>
        <v>580.19759999999997</v>
      </c>
      <c r="K18">
        <f>J18/LN(2)/Notes!$F$9*(1-EXP(-Notes!$F$9*LN(2)/J18))</f>
        <v>3.229352624443204E-4</v>
      </c>
      <c r="L18">
        <f>EXP(-Notes!$F$10*LN(2)/J18)</f>
        <v>1.8380131477669124E-4</v>
      </c>
      <c r="M18">
        <f t="shared" si="6"/>
        <v>5.9355925825021927E-8</v>
      </c>
      <c r="O18" s="1">
        <f t="shared" si="7"/>
        <v>26479580229.838314</v>
      </c>
      <c r="P18">
        <f>O18/Notes!$C$3</f>
        <v>8.1727099474809612E-9</v>
      </c>
      <c r="R18" s="2">
        <f>O18*J18/Notes!$F$9</f>
        <v>5927233.3712807242</v>
      </c>
      <c r="S18" s="2">
        <f>R18/Notes!$C$2</f>
        <v>4.7417866970245796E-6</v>
      </c>
      <c r="U18" s="1">
        <f t="shared" si="8"/>
        <v>43399399.603876136</v>
      </c>
      <c r="V18" s="11">
        <f t="shared" si="3"/>
        <v>0.99332008994811805</v>
      </c>
    </row>
    <row r="19" spans="1:22" x14ac:dyDescent="0.3">
      <c r="A19" t="s">
        <v>19</v>
      </c>
      <c r="B19">
        <v>30</v>
      </c>
      <c r="C19">
        <v>62</v>
      </c>
      <c r="D19" s="1">
        <v>136515000000</v>
      </c>
      <c r="E19" s="1">
        <v>2861390</v>
      </c>
      <c r="F19" s="1">
        <v>9.1859999999999999</v>
      </c>
      <c r="G19" s="1">
        <v>1430.92</v>
      </c>
      <c r="H19" s="1">
        <v>143.09200000000001</v>
      </c>
      <c r="I19" s="1">
        <f t="shared" si="4"/>
        <v>1430.92</v>
      </c>
      <c r="J19" s="2">
        <f t="shared" si="5"/>
        <v>33069.599999999999</v>
      </c>
      <c r="K19">
        <f>J19/LN(2)/Notes!$F$9*(1-EXP(-Notes!$F$9*LN(2)/J19))</f>
        <v>1.8406384230008357E-2</v>
      </c>
      <c r="L19">
        <f>EXP(-Notes!$F$10*LN(2)/J19)</f>
        <v>0.85992180253472961</v>
      </c>
      <c r="M19">
        <f t="shared" si="6"/>
        <v>1.5828051105215606E-2</v>
      </c>
      <c r="O19" s="1">
        <f t="shared" si="7"/>
        <v>90404.054832024645</v>
      </c>
      <c r="P19">
        <f>O19/Notes!$C$3</f>
        <v>2.7902486059266864E-14</v>
      </c>
      <c r="R19" s="2">
        <f>O19*J19/Notes!$F$9</f>
        <v>1153.4050662319144</v>
      </c>
      <c r="S19" s="2">
        <f>R19/Notes!$C$2</f>
        <v>9.2272405298553145E-10</v>
      </c>
      <c r="U19" s="1">
        <f t="shared" si="8"/>
        <v>43400553.008942366</v>
      </c>
      <c r="V19" s="11">
        <f t="shared" si="3"/>
        <v>0.99334648894060629</v>
      </c>
    </row>
    <row r="20" spans="1:22" x14ac:dyDescent="0.3">
      <c r="A20" t="s">
        <v>18</v>
      </c>
      <c r="B20">
        <v>21</v>
      </c>
      <c r="C20">
        <v>47</v>
      </c>
      <c r="D20" s="1">
        <v>1002180000000</v>
      </c>
      <c r="E20" s="1">
        <v>2400580</v>
      </c>
      <c r="F20" s="1">
        <v>80.380799999999994</v>
      </c>
      <c r="G20" s="1">
        <v>1200.48</v>
      </c>
      <c r="H20" s="1">
        <v>139.626</v>
      </c>
      <c r="I20" s="1">
        <f t="shared" si="4"/>
        <v>1200.48</v>
      </c>
      <c r="J20" s="2">
        <f t="shared" si="5"/>
        <v>289370.88</v>
      </c>
      <c r="K20">
        <f>J20/LN(2)/Notes!$F$9*(1-EXP(-Notes!$F$9*LN(2)/J20))</f>
        <v>0.16073846360243221</v>
      </c>
      <c r="L20">
        <f>EXP(-Notes!$F$10*LN(2)/J20)</f>
        <v>0.98290128528393117</v>
      </c>
      <c r="M20">
        <f t="shared" si="6"/>
        <v>0.15799004246939502</v>
      </c>
      <c r="O20" s="1">
        <f t="shared" si="7"/>
        <v>7598.4535559103388</v>
      </c>
      <c r="P20">
        <f>O20/Notes!$C$3</f>
        <v>2.3452017147871417E-15</v>
      </c>
      <c r="R20" s="2">
        <f>O20*J20/Notes!$F$9</f>
        <v>848.2913549818303</v>
      </c>
      <c r="S20" s="2">
        <f>R20/Notes!$C$2</f>
        <v>6.7863308398546427E-10</v>
      </c>
      <c r="U20" s="1">
        <f t="shared" si="8"/>
        <v>43401401.30029735</v>
      </c>
      <c r="V20" s="11">
        <f t="shared" si="3"/>
        <v>0.99336590452821172</v>
      </c>
    </row>
    <row r="21" spans="1:22" x14ac:dyDescent="0.3">
      <c r="A21" t="s">
        <v>15</v>
      </c>
      <c r="B21">
        <v>26</v>
      </c>
      <c r="C21">
        <v>55</v>
      </c>
      <c r="D21" s="1">
        <v>278815000000000</v>
      </c>
      <c r="E21" s="1">
        <v>2237540</v>
      </c>
      <c r="F21" s="1">
        <v>23992.1</v>
      </c>
      <c r="G21" s="1">
        <v>1118.95</v>
      </c>
      <c r="H21" s="1">
        <v>19.5411</v>
      </c>
      <c r="I21" s="1">
        <f t="shared" si="4"/>
        <v>1118.95</v>
      </c>
      <c r="J21" s="2">
        <f t="shared" si="5"/>
        <v>86371560</v>
      </c>
      <c r="K21">
        <f>J21/LN(2)/Notes!$F$9*(1-EXP(-Notes!$F$9*LN(2)/J21))</f>
        <v>0.98967111070258884</v>
      </c>
      <c r="L21">
        <f>EXP(-Notes!$F$10*LN(2)/J21)</f>
        <v>0.99994222038458669</v>
      </c>
      <c r="M21">
        <f t="shared" si="6"/>
        <v>0.98961392788642677</v>
      </c>
      <c r="O21" s="1">
        <f t="shared" si="7"/>
        <v>1130.6934638539328</v>
      </c>
      <c r="P21">
        <f>O21/Notes!$C$3</f>
        <v>3.4897946415244839E-16</v>
      </c>
      <c r="R21" s="2">
        <f>O21*J21/Notes!$F$9</f>
        <v>37677.375908513808</v>
      </c>
      <c r="S21" s="2">
        <f>R21/Notes!$C$2</f>
        <v>3.0141900726811047E-8</v>
      </c>
      <c r="U21" s="1">
        <f t="shared" si="8"/>
        <v>43439078.676205866</v>
      </c>
      <c r="V21" s="11">
        <f t="shared" si="3"/>
        <v>0.99422825964759254</v>
      </c>
    </row>
    <row r="22" spans="1:22" x14ac:dyDescent="0.3">
      <c r="A22" t="s">
        <v>12</v>
      </c>
      <c r="B22">
        <v>27</v>
      </c>
      <c r="C22">
        <v>60</v>
      </c>
      <c r="D22" s="1">
        <v>507861000000000</v>
      </c>
      <c r="E22" s="1">
        <v>2116210</v>
      </c>
      <c r="F22" s="1">
        <v>46207.1</v>
      </c>
      <c r="G22" s="1">
        <v>1058.27</v>
      </c>
      <c r="H22" s="1">
        <v>14.430400000000001</v>
      </c>
      <c r="I22" s="1">
        <f t="shared" si="4"/>
        <v>1058.27</v>
      </c>
      <c r="J22" s="2">
        <f t="shared" si="5"/>
        <v>166345560</v>
      </c>
      <c r="K22">
        <f>J22/LN(2)/Notes!$F$9*(1-EXP(-Notes!$F$9*LN(2)/J22))</f>
        <v>0.99461907295533836</v>
      </c>
      <c r="L22">
        <f>EXP(-Notes!$F$10*LN(2)/J22)</f>
        <v>0.99996999868925573</v>
      </c>
      <c r="M22">
        <f t="shared" si="6"/>
        <v>0.99458923307945846</v>
      </c>
      <c r="O22" s="1">
        <f t="shared" si="7"/>
        <v>1064.0272031935963</v>
      </c>
      <c r="P22">
        <f>O22/Notes!$C$3</f>
        <v>3.2840345777580134E-16</v>
      </c>
      <c r="R22" s="2">
        <f>O22*J22/Notes!$F$9</f>
        <v>68285.571362065035</v>
      </c>
      <c r="S22" s="2">
        <f>R22/Notes!$C$2</f>
        <v>5.4628457089652026E-8</v>
      </c>
      <c r="U22" s="1">
        <f t="shared" si="8"/>
        <v>43507364.247567929</v>
      </c>
      <c r="V22" s="11">
        <f t="shared" si="3"/>
        <v>0.99579117135850626</v>
      </c>
    </row>
    <row r="23" spans="1:22" x14ac:dyDescent="0.3">
      <c r="A23" t="s">
        <v>18</v>
      </c>
      <c r="B23">
        <v>21</v>
      </c>
      <c r="C23">
        <v>44</v>
      </c>
      <c r="D23" s="1">
        <v>33272900000</v>
      </c>
      <c r="E23" s="1">
        <v>1613700</v>
      </c>
      <c r="F23" s="1">
        <v>3.97</v>
      </c>
      <c r="G23" s="1">
        <v>806.97799999999995</v>
      </c>
      <c r="H23" s="1">
        <v>100.497</v>
      </c>
      <c r="I23" s="1">
        <f t="shared" si="4"/>
        <v>806.97799999999995</v>
      </c>
      <c r="J23" s="2">
        <f t="shared" si="5"/>
        <v>14292.000000000002</v>
      </c>
      <c r="K23">
        <f>J23/LN(2)/Notes!$F$9*(1-EXP(-Notes!$F$9*LN(2)/J23))</f>
        <v>7.9548601560127576E-3</v>
      </c>
      <c r="L23">
        <f>EXP(-Notes!$F$10*LN(2)/J23)</f>
        <v>0.70525733097990351</v>
      </c>
      <c r="M23">
        <f t="shared" si="6"/>
        <v>5.6102234419479358E-3</v>
      </c>
      <c r="O23" s="1">
        <f t="shared" si="7"/>
        <v>143840.6167508736</v>
      </c>
      <c r="P23">
        <f>O23/Notes!$C$3</f>
        <v>4.4395252083602963E-14</v>
      </c>
      <c r="R23" s="2">
        <f>O23*J23/Notes!$F$9</f>
        <v>793.12117847356694</v>
      </c>
      <c r="S23" s="2">
        <f>R23/Notes!$C$2</f>
        <v>6.3449694277885355E-10</v>
      </c>
      <c r="U23" s="1">
        <f t="shared" si="8"/>
        <v>43508157.3687464</v>
      </c>
      <c r="V23" s="11">
        <f t="shared" si="3"/>
        <v>0.99580932421793589</v>
      </c>
    </row>
    <row r="24" spans="1:22" x14ac:dyDescent="0.3">
      <c r="A24" t="s">
        <v>17</v>
      </c>
      <c r="B24">
        <v>23</v>
      </c>
      <c r="C24">
        <v>49</v>
      </c>
      <c r="D24" s="1">
        <v>48434700000000</v>
      </c>
      <c r="E24" s="1">
        <v>1177480</v>
      </c>
      <c r="F24" s="1">
        <v>7920.02</v>
      </c>
      <c r="G24" s="1">
        <v>588.83399999999995</v>
      </c>
      <c r="H24" s="1">
        <v>26.134399999999999</v>
      </c>
      <c r="I24" s="1">
        <f t="shared" si="4"/>
        <v>588.83399999999995</v>
      </c>
      <c r="J24" s="2">
        <f t="shared" si="5"/>
        <v>28512072</v>
      </c>
      <c r="K24">
        <f>J24/LN(2)/Notes!$F$9*(1-EXP(-Notes!$F$9*LN(2)/J24))</f>
        <v>0.969144872037075</v>
      </c>
      <c r="L24">
        <f>EXP(-Notes!$F$10*LN(2)/J24)</f>
        <v>0.9998249785932376</v>
      </c>
      <c r="M24">
        <f t="shared" si="6"/>
        <v>0.96897525093821446</v>
      </c>
      <c r="O24" s="1">
        <f t="shared" si="7"/>
        <v>607.68734746306359</v>
      </c>
      <c r="P24">
        <f>O24/Notes!$C$3</f>
        <v>1.8755782329106901E-16</v>
      </c>
      <c r="R24" s="2">
        <f>O24*J24/Notes!$F$9</f>
        <v>6684.5777022977945</v>
      </c>
      <c r="S24" s="2">
        <f>R24/Notes!$C$2</f>
        <v>5.3476621618382358E-9</v>
      </c>
      <c r="U24" s="1">
        <f t="shared" si="8"/>
        <v>43514841.946448699</v>
      </c>
      <c r="V24" s="11">
        <f t="shared" si="3"/>
        <v>0.99596232000555318</v>
      </c>
    </row>
    <row r="25" spans="1:22" x14ac:dyDescent="0.3">
      <c r="A25" t="s">
        <v>20</v>
      </c>
      <c r="B25">
        <v>1</v>
      </c>
      <c r="C25">
        <v>3</v>
      </c>
      <c r="D25" s="1">
        <v>566331000000000</v>
      </c>
      <c r="E25" s="1">
        <v>1009690</v>
      </c>
      <c r="F25" s="1">
        <v>107995</v>
      </c>
      <c r="G25" s="1">
        <v>504.92500000000001</v>
      </c>
      <c r="H25" s="1">
        <v>6.7986199999999997</v>
      </c>
      <c r="I25" s="1">
        <f t="shared" si="4"/>
        <v>504.92500000000001</v>
      </c>
      <c r="J25" s="2">
        <f t="shared" si="5"/>
        <v>388782000</v>
      </c>
      <c r="K25">
        <f>J25/LN(2)/Notes!$F$9*(1-EXP(-Notes!$F$9*LN(2)/J25))</f>
        <v>0.99769295755861187</v>
      </c>
      <c r="L25">
        <f>EXP(-Notes!$F$10*LN(2)/J25)</f>
        <v>0.99998716342920069</v>
      </c>
      <c r="M25">
        <f t="shared" si="6"/>
        <v>0.99768015060232618</v>
      </c>
      <c r="O25" s="1">
        <f t="shared" si="7"/>
        <v>506.09907363112649</v>
      </c>
      <c r="P25">
        <f>O25/Notes!$C$3</f>
        <v>1.5620341778738472E-16</v>
      </c>
      <c r="R25" s="2">
        <f>O25*J25/Notes!$F$9</f>
        <v>75911.346467768744</v>
      </c>
      <c r="S25" s="2">
        <f>R25/Notes!$C$2</f>
        <v>6.0729077174214999E-8</v>
      </c>
      <c r="U25" s="1">
        <f t="shared" si="8"/>
        <v>43590753.292916469</v>
      </c>
      <c r="V25" s="11">
        <f t="shared" si="3"/>
        <v>0.99769976951383421</v>
      </c>
    </row>
    <row r="26" spans="1:22" x14ac:dyDescent="0.3">
      <c r="A26" t="s">
        <v>11</v>
      </c>
      <c r="B26">
        <v>29</v>
      </c>
      <c r="C26">
        <v>60</v>
      </c>
      <c r="D26" s="1">
        <v>1902660000</v>
      </c>
      <c r="E26" s="1">
        <v>927445</v>
      </c>
      <c r="F26" s="1">
        <v>0.39499899999999999</v>
      </c>
      <c r="G26" s="1">
        <v>463.79599999999999</v>
      </c>
      <c r="H26" s="1">
        <v>15.4224</v>
      </c>
      <c r="I26" s="1">
        <f t="shared" si="4"/>
        <v>463.79599999999999</v>
      </c>
      <c r="J26" s="2">
        <f t="shared" si="5"/>
        <v>1421.9964</v>
      </c>
      <c r="K26">
        <f>J26/LN(2)/Notes!$F$9*(1-EXP(-Notes!$F$9*LN(2)/J26))</f>
        <v>7.914765256334718E-4</v>
      </c>
      <c r="L26">
        <f>EXP(-Notes!$F$10*LN(2)/J26)</f>
        <v>2.9908431073835083E-2</v>
      </c>
      <c r="M26">
        <f t="shared" si="6"/>
        <v>2.3671821113467158E-5</v>
      </c>
      <c r="O26" s="1">
        <f t="shared" si="7"/>
        <v>19592746.911057949</v>
      </c>
      <c r="P26">
        <f>O26/Notes!$C$3</f>
        <v>6.0471441083512191E-12</v>
      </c>
      <c r="R26" s="2">
        <f>O26*J26/Notes!$F$9</f>
        <v>10748.771440445804</v>
      </c>
      <c r="S26" s="2">
        <f>R26/Notes!$C$2</f>
        <v>8.5990171523566436E-9</v>
      </c>
      <c r="U26" s="1">
        <f t="shared" si="8"/>
        <v>43601502.064356916</v>
      </c>
      <c r="V26" s="11">
        <f t="shared" si="3"/>
        <v>0.99794578606501949</v>
      </c>
    </row>
    <row r="27" spans="1:22" x14ac:dyDescent="0.3">
      <c r="A27" t="s">
        <v>16</v>
      </c>
      <c r="B27">
        <v>28</v>
      </c>
      <c r="C27">
        <v>56</v>
      </c>
      <c r="D27" s="1">
        <v>701304000000</v>
      </c>
      <c r="E27" s="1">
        <v>926129</v>
      </c>
      <c r="F27" s="1">
        <v>145.80000000000001</v>
      </c>
      <c r="G27" s="1">
        <v>463.13799999999998</v>
      </c>
      <c r="H27" s="1">
        <v>89.728499999999997</v>
      </c>
      <c r="I27" s="1">
        <f t="shared" si="4"/>
        <v>463.13799999999998</v>
      </c>
      <c r="J27" s="2">
        <f t="shared" si="5"/>
        <v>524880</v>
      </c>
      <c r="K27">
        <f>J27/LN(2)/Notes!$F$9*(1-EXP(-Notes!$F$9*LN(2)/J27))</f>
        <v>0.28261708894209392</v>
      </c>
      <c r="L27">
        <f>EXP(-Notes!$F$10*LN(2)/J27)</f>
        <v>0.99053686815230491</v>
      </c>
      <c r="M27">
        <f t="shared" si="6"/>
        <v>0.27994264616702313</v>
      </c>
      <c r="O27" s="1">
        <f t="shared" si="7"/>
        <v>1654.403165581554</v>
      </c>
      <c r="P27">
        <f>O27/Notes!$C$3</f>
        <v>5.1061826098196116E-16</v>
      </c>
      <c r="R27" s="2">
        <f>O27*J27/Notes!$F$9</f>
        <v>335.01664103026468</v>
      </c>
      <c r="S27" s="2">
        <f>R27/Notes!$C$2</f>
        <v>2.6801331282421174E-10</v>
      </c>
      <c r="U27" s="1">
        <f t="shared" si="8"/>
        <v>43601837.080997944</v>
      </c>
      <c r="V27" s="11">
        <f t="shared" si="3"/>
        <v>0.99795345388446033</v>
      </c>
    </row>
    <row r="28" spans="1:22" x14ac:dyDescent="0.3">
      <c r="A28" t="s">
        <v>21</v>
      </c>
      <c r="B28">
        <v>22</v>
      </c>
      <c r="C28">
        <v>45</v>
      </c>
      <c r="D28" s="1">
        <v>13475300000</v>
      </c>
      <c r="E28" s="1">
        <v>842386</v>
      </c>
      <c r="F28" s="1">
        <v>3.08</v>
      </c>
      <c r="G28" s="1">
        <v>421.26</v>
      </c>
      <c r="H28" s="1">
        <v>65.600200000000001</v>
      </c>
      <c r="I28" s="1">
        <f t="shared" si="4"/>
        <v>421.26</v>
      </c>
      <c r="J28" s="2">
        <f t="shared" si="5"/>
        <v>11088</v>
      </c>
      <c r="K28">
        <f>J28/LN(2)/Notes!$F$9*(1-EXP(-Notes!$F$9*LN(2)/J28))</f>
        <v>6.1715287860250106E-3</v>
      </c>
      <c r="L28">
        <f>EXP(-Notes!$F$10*LN(2)/J28)</f>
        <v>0.637567215268528</v>
      </c>
      <c r="M28">
        <f t="shared" si="6"/>
        <v>3.9347644220555254E-3</v>
      </c>
      <c r="O28" s="1">
        <f t="shared" si="7"/>
        <v>107061.04732438677</v>
      </c>
      <c r="P28">
        <f>O28/Notes!$C$3</f>
        <v>3.3043533124810731E-14</v>
      </c>
      <c r="R28" s="2">
        <f>O28*J28/Notes!$F$9</f>
        <v>457.98336910987672</v>
      </c>
      <c r="S28" s="2">
        <f>R28/Notes!$C$2</f>
        <v>3.6638669528790137E-10</v>
      </c>
      <c r="U28" s="1">
        <f t="shared" si="8"/>
        <v>43602295.064367056</v>
      </c>
      <c r="V28" s="11">
        <f t="shared" si="3"/>
        <v>0.9979639361511633</v>
      </c>
    </row>
    <row r="29" spans="1:22" x14ac:dyDescent="0.3">
      <c r="A29" t="s">
        <v>18</v>
      </c>
      <c r="B29">
        <v>21</v>
      </c>
      <c r="C29">
        <v>48</v>
      </c>
      <c r="D29" s="1">
        <v>169898000000</v>
      </c>
      <c r="E29" s="1">
        <v>749081</v>
      </c>
      <c r="F29" s="1">
        <v>43.669899999999998</v>
      </c>
      <c r="G29" s="1">
        <v>374.6</v>
      </c>
      <c r="H29" s="1">
        <v>80.479100000000003</v>
      </c>
      <c r="I29" s="1">
        <f t="shared" si="4"/>
        <v>374.6</v>
      </c>
      <c r="J29" s="2">
        <f t="shared" si="5"/>
        <v>157211.63999999998</v>
      </c>
      <c r="K29">
        <f>J29/LN(2)/Notes!$F$9*(1-EXP(-Notes!$F$9*LN(2)/J29))</f>
        <v>8.7502308888459626E-2</v>
      </c>
      <c r="L29">
        <f>EXP(-Notes!$F$10*LN(2)/J29)</f>
        <v>0.96875372947934391</v>
      </c>
      <c r="M29">
        <f t="shared" si="6"/>
        <v>8.4768188073748807E-2</v>
      </c>
      <c r="O29" s="1">
        <f t="shared" si="7"/>
        <v>4419.1106181731275</v>
      </c>
      <c r="P29">
        <f>O29/Notes!$C$3</f>
        <v>1.3639230303003481E-15</v>
      </c>
      <c r="R29" s="2">
        <f>O29*J29/Notes!$F$9</f>
        <v>268.03072053410921</v>
      </c>
      <c r="S29" s="2">
        <f>R29/Notes!$C$2</f>
        <v>2.1442457642728736E-10</v>
      </c>
      <c r="U29" s="1">
        <f t="shared" si="8"/>
        <v>43602563.095087588</v>
      </c>
      <c r="V29" s="11">
        <f t="shared" si="3"/>
        <v>0.99797007080514144</v>
      </c>
    </row>
    <row r="30" spans="1:22" x14ac:dyDescent="0.3">
      <c r="A30" t="s">
        <v>22</v>
      </c>
      <c r="B30">
        <v>19</v>
      </c>
      <c r="C30">
        <v>42</v>
      </c>
      <c r="D30" s="1">
        <v>48069300000</v>
      </c>
      <c r="E30" s="1">
        <v>748809</v>
      </c>
      <c r="F30" s="1">
        <v>12.36</v>
      </c>
      <c r="G30" s="1">
        <v>374.464</v>
      </c>
      <c r="H30" s="1">
        <v>73.875799999999998</v>
      </c>
      <c r="I30" s="1">
        <f t="shared" si="4"/>
        <v>374.464</v>
      </c>
      <c r="J30" s="2">
        <f t="shared" si="5"/>
        <v>44495.999999999993</v>
      </c>
      <c r="K30">
        <f>J30/LN(2)/Notes!$F$9*(1-EXP(-Notes!$F$9*LN(2)/J30))</f>
        <v>2.4766264868593867E-2</v>
      </c>
      <c r="L30">
        <f>EXP(-Notes!$F$10*LN(2)/J30)</f>
        <v>0.89390145610497251</v>
      </c>
      <c r="M30">
        <f t="shared" si="6"/>
        <v>2.2138600228317484E-2</v>
      </c>
      <c r="O30" s="1">
        <f t="shared" si="7"/>
        <v>16914.529199593344</v>
      </c>
      <c r="P30">
        <f>O30/Notes!$C$3</f>
        <v>5.2205337035781924E-15</v>
      </c>
      <c r="R30" s="2">
        <f>O30*J30/Notes!$F$9</f>
        <v>290.36608459301902</v>
      </c>
      <c r="S30" s="2">
        <f>R30/Notes!$C$2</f>
        <v>2.3229286767441523E-10</v>
      </c>
      <c r="U30" s="1">
        <f t="shared" si="8"/>
        <v>43602853.461172178</v>
      </c>
      <c r="V30" s="11">
        <f t="shared" si="3"/>
        <v>0.99797671666816945</v>
      </c>
    </row>
    <row r="31" spans="1:22" x14ac:dyDescent="0.3">
      <c r="A31" t="s">
        <v>18</v>
      </c>
      <c r="B31">
        <v>21</v>
      </c>
      <c r="C31">
        <v>46</v>
      </c>
      <c r="D31" s="1">
        <v>7317290000000</v>
      </c>
      <c r="E31" s="1">
        <v>700600</v>
      </c>
      <c r="F31" s="1">
        <v>2010.96</v>
      </c>
      <c r="G31" s="1">
        <v>350.35599999999999</v>
      </c>
      <c r="H31" s="1">
        <v>35.021799999999999</v>
      </c>
      <c r="I31" s="1">
        <f t="shared" si="4"/>
        <v>350.35599999999999</v>
      </c>
      <c r="J31" s="2">
        <f t="shared" si="5"/>
        <v>7239456</v>
      </c>
      <c r="K31">
        <f>J31/LN(2)/Notes!$F$9*(1-EXP(-Notes!$F$9*LN(2)/J31))</f>
        <v>0.88557195034703073</v>
      </c>
      <c r="L31">
        <f>EXP(-Notes!$F$10*LN(2)/J31)</f>
        <v>0.99931086812446712</v>
      </c>
      <c r="M31">
        <f t="shared" si="6"/>
        <v>0.88496167448796881</v>
      </c>
      <c r="O31" s="1">
        <f t="shared" si="7"/>
        <v>395.89963057181313</v>
      </c>
      <c r="P31">
        <f>O31/Notes!$C$3</f>
        <v>1.2219124400364604E-16</v>
      </c>
      <c r="R31" s="2">
        <f>O31*J31/Notes!$F$9</f>
        <v>1105.7476681870742</v>
      </c>
      <c r="S31" s="2">
        <f>R31/Notes!$C$2</f>
        <v>8.8459813454965929E-10</v>
      </c>
      <c r="U31" s="1">
        <f t="shared" si="8"/>
        <v>43603959.208840363</v>
      </c>
      <c r="V31" s="11">
        <f t="shared" si="3"/>
        <v>0.99800202488402601</v>
      </c>
    </row>
    <row r="32" spans="1:22" x14ac:dyDescent="0.3">
      <c r="A32" t="s">
        <v>19</v>
      </c>
      <c r="B32">
        <v>30</v>
      </c>
      <c r="C32">
        <v>63</v>
      </c>
      <c r="D32" s="1">
        <v>2237550000</v>
      </c>
      <c r="E32" s="1">
        <v>671931</v>
      </c>
      <c r="F32" s="1">
        <v>0.64116700000000004</v>
      </c>
      <c r="G32" s="1">
        <v>336.01900000000001</v>
      </c>
      <c r="H32" s="1">
        <v>27.9956</v>
      </c>
      <c r="I32" s="1">
        <f t="shared" si="4"/>
        <v>336.01900000000001</v>
      </c>
      <c r="J32" s="9">
        <f t="shared" si="5"/>
        <v>2308.2012000000004</v>
      </c>
      <c r="K32">
        <f>J32/LN(2)/Notes!$F$9*(1-EXP(-Notes!$F$9*LN(2)/J32))</f>
        <v>1.2847339601134086E-3</v>
      </c>
      <c r="L32">
        <f>EXP(-Notes!$F$10*LN(2)/J32)</f>
        <v>0.11507831208746973</v>
      </c>
      <c r="M32">
        <f t="shared" si="6"/>
        <v>1.4784501561130171E-4</v>
      </c>
      <c r="O32" s="1">
        <f t="shared" si="7"/>
        <v>2272778.6838849215</v>
      </c>
      <c r="P32">
        <f>O32/Notes!$C$3</f>
        <v>7.0147490243361771E-13</v>
      </c>
      <c r="R32" s="2">
        <f>O32*J32/Notes!$F$9</f>
        <v>2023.9315144589496</v>
      </c>
      <c r="S32" s="2">
        <f>R32/Notes!$C$2</f>
        <v>1.6191452115671597E-9</v>
      </c>
      <c r="U32" s="1">
        <f t="shared" si="8"/>
        <v>43605983.14035482</v>
      </c>
      <c r="V32" s="11">
        <f t="shared" si="3"/>
        <v>0.99804834837818346</v>
      </c>
    </row>
    <row r="33" spans="1:22" x14ac:dyDescent="0.3">
      <c r="A33" t="s">
        <v>13</v>
      </c>
      <c r="B33">
        <v>24</v>
      </c>
      <c r="C33">
        <v>49</v>
      </c>
      <c r="D33" s="1">
        <v>2195990000</v>
      </c>
      <c r="E33" s="1">
        <v>599741</v>
      </c>
      <c r="F33" s="1">
        <v>0.70500099999999999</v>
      </c>
      <c r="G33" s="1">
        <v>299.91800000000001</v>
      </c>
      <c r="H33" s="1">
        <v>26.850899999999999</v>
      </c>
      <c r="I33" s="1">
        <f t="shared" si="4"/>
        <v>299.91800000000001</v>
      </c>
      <c r="J33" s="9">
        <f t="shared" si="5"/>
        <v>2538.0036</v>
      </c>
      <c r="K33">
        <f>J33/LN(2)/Notes!$F$9*(1-EXP(-Notes!$F$9*LN(2)/J33))</f>
        <v>1.4126408979468891E-3</v>
      </c>
      <c r="L33">
        <f>EXP(-Notes!$F$10*LN(2)/J33)</f>
        <v>0.13996369784119742</v>
      </c>
      <c r="M33">
        <f t="shared" si="6"/>
        <v>1.9771844379835618E-4</v>
      </c>
      <c r="O33" s="1">
        <f t="shared" si="7"/>
        <v>1516894.3991177292</v>
      </c>
      <c r="P33">
        <f>O33/Notes!$C$3</f>
        <v>4.6817728367831145E-13</v>
      </c>
      <c r="R33" s="2">
        <f>O33*J33/Notes!$F$9</f>
        <v>1485.2945392672198</v>
      </c>
      <c r="S33" s="2">
        <f>R33/Notes!$C$2</f>
        <v>1.1882356314137757E-9</v>
      </c>
      <c r="U33" s="1">
        <f t="shared" si="8"/>
        <v>43607468.434894085</v>
      </c>
      <c r="V33" s="11">
        <f t="shared" si="3"/>
        <v>0.99808234361587822</v>
      </c>
    </row>
    <row r="34" spans="1:22" x14ac:dyDescent="0.3">
      <c r="A34" t="s">
        <v>18</v>
      </c>
      <c r="B34">
        <v>21</v>
      </c>
      <c r="C34">
        <v>43</v>
      </c>
      <c r="D34" s="1">
        <v>11436300000</v>
      </c>
      <c r="E34" s="1">
        <v>565909</v>
      </c>
      <c r="F34" s="1">
        <v>3.8910100000000001</v>
      </c>
      <c r="G34" s="1">
        <v>283</v>
      </c>
      <c r="H34" s="1">
        <v>54.630099999999999</v>
      </c>
      <c r="I34" s="1">
        <f t="shared" si="4"/>
        <v>283</v>
      </c>
      <c r="J34" s="2">
        <f t="shared" si="5"/>
        <v>14007.636</v>
      </c>
      <c r="K34">
        <f>J34/LN(2)/Notes!$F$9*(1-EXP(-Notes!$F$9*LN(2)/J34))</f>
        <v>7.7965844875685633E-3</v>
      </c>
      <c r="L34">
        <f>EXP(-Notes!$F$10*LN(2)/J34)</f>
        <v>0.70027555820452991</v>
      </c>
      <c r="M34">
        <f t="shared" si="6"/>
        <v>5.4597575541208542E-3</v>
      </c>
      <c r="O34" s="1">
        <f t="shared" si="7"/>
        <v>51833.803460082301</v>
      </c>
      <c r="P34">
        <f>O34/Notes!$C$3</f>
        <v>1.5998087487679723E-14</v>
      </c>
      <c r="R34" s="2">
        <f>O34*J34/Notes!$F$9</f>
        <v>280.11923277946505</v>
      </c>
      <c r="S34" s="2">
        <f>R34/Notes!$C$2</f>
        <v>2.2409538622357205E-10</v>
      </c>
      <c r="U34" s="1">
        <f t="shared" si="8"/>
        <v>43607748.554126866</v>
      </c>
      <c r="V34" s="11">
        <f t="shared" si="3"/>
        <v>0.99808875495022942</v>
      </c>
    </row>
    <row r="35" spans="1:22" x14ac:dyDescent="0.3">
      <c r="A35" t="s">
        <v>13</v>
      </c>
      <c r="B35">
        <v>24</v>
      </c>
      <c r="C35">
        <v>48</v>
      </c>
      <c r="D35" s="1">
        <v>60888500000</v>
      </c>
      <c r="E35" s="1">
        <v>543763</v>
      </c>
      <c r="F35" s="1">
        <v>21.56</v>
      </c>
      <c r="G35" s="1">
        <v>271.92500000000001</v>
      </c>
      <c r="H35" s="1">
        <v>62.661700000000003</v>
      </c>
      <c r="I35" s="1">
        <f t="shared" si="4"/>
        <v>271.92500000000001</v>
      </c>
      <c r="J35" s="2">
        <f t="shared" si="5"/>
        <v>77616</v>
      </c>
      <c r="K35">
        <f>J35/LN(2)/Notes!$F$9*(1-EXP(-Notes!$F$9*LN(2)/J35))</f>
        <v>4.3200701498350869E-2</v>
      </c>
      <c r="L35">
        <f>EXP(-Notes!$F$10*LN(2)/J35)</f>
        <v>0.93772423344208555</v>
      </c>
      <c r="M35">
        <f t="shared" si="6"/>
        <v>4.0510344696701422E-2</v>
      </c>
      <c r="O35" s="1">
        <f t="shared" si="7"/>
        <v>6712.4829975130197</v>
      </c>
      <c r="P35">
        <f>O35/Notes!$C$3</f>
        <v>2.0717540115780924E-15</v>
      </c>
      <c r="R35" s="2">
        <f>O35*J35/Notes!$F$9</f>
        <v>201.00157420330655</v>
      </c>
      <c r="S35" s="2">
        <f>R35/Notes!$C$2</f>
        <v>1.6080125936264525E-10</v>
      </c>
      <c r="U35" s="1">
        <f t="shared" si="8"/>
        <v>43607949.55570107</v>
      </c>
      <c r="V35" s="11">
        <f t="shared" si="3"/>
        <v>0.99809335544939737</v>
      </c>
    </row>
    <row r="36" spans="1:22" x14ac:dyDescent="0.3">
      <c r="A36" t="s">
        <v>14</v>
      </c>
      <c r="B36">
        <v>25</v>
      </c>
      <c r="C36">
        <v>51</v>
      </c>
      <c r="D36" s="1">
        <v>1894850000</v>
      </c>
      <c r="E36" s="1">
        <v>473814</v>
      </c>
      <c r="F36" s="1">
        <v>0.76999899999999999</v>
      </c>
      <c r="G36" s="1">
        <v>236.94499999999999</v>
      </c>
      <c r="H36" s="1">
        <v>25.088899999999999</v>
      </c>
      <c r="I36" s="1">
        <f t="shared" si="4"/>
        <v>236.94499999999999</v>
      </c>
      <c r="J36" s="9">
        <f t="shared" si="5"/>
        <v>2771.9964</v>
      </c>
      <c r="K36">
        <f>J36/LN(2)/Notes!$F$9*(1-EXP(-Notes!$F$9*LN(2)/J36))</f>
        <v>1.5428801927631402E-3</v>
      </c>
      <c r="L36">
        <f>EXP(-Notes!$F$10*LN(2)/J36)</f>
        <v>0.16523532230738042</v>
      </c>
      <c r="M36">
        <f t="shared" si="6"/>
        <v>2.5493830593289069E-4</v>
      </c>
      <c r="O36" s="1">
        <f t="shared" si="7"/>
        <v>929420.94022689865</v>
      </c>
      <c r="P36">
        <f>O36/Notes!$C$3</f>
        <v>2.8685831488484525E-13</v>
      </c>
      <c r="R36" s="2">
        <f>O36*J36/Notes!$F$9</f>
        <v>993.96277021357173</v>
      </c>
      <c r="S36" s="2">
        <f>R36/Notes!$C$2</f>
        <v>7.9517021617085739E-10</v>
      </c>
      <c r="U36" s="1">
        <f t="shared" si="8"/>
        <v>43608943.518471286</v>
      </c>
      <c r="V36" s="11">
        <f t="shared" si="3"/>
        <v>0.99811610514633631</v>
      </c>
    </row>
    <row r="37" spans="1:22" x14ac:dyDescent="0.3">
      <c r="A37" t="s">
        <v>14</v>
      </c>
      <c r="B37">
        <v>25</v>
      </c>
      <c r="C37" t="s">
        <v>23</v>
      </c>
      <c r="D37" s="1">
        <v>623129000</v>
      </c>
      <c r="E37" s="1">
        <v>341169</v>
      </c>
      <c r="F37" s="1">
        <v>0.35166700000000001</v>
      </c>
      <c r="G37" s="1">
        <v>170.61199999999999</v>
      </c>
      <c r="H37" s="1">
        <v>7.3915199999999999</v>
      </c>
      <c r="I37" s="1">
        <f t="shared" si="4"/>
        <v>170.61199999999999</v>
      </c>
      <c r="J37" s="9">
        <f t="shared" si="5"/>
        <v>1266.0012000000002</v>
      </c>
      <c r="K37">
        <f>J37/LN(2)/Notes!$F$9*(1-EXP(-Notes!$F$9*LN(2)/J37))</f>
        <v>7.0465032908930444E-4</v>
      </c>
      <c r="L37">
        <f>EXP(-Notes!$F$10*LN(2)/J37)</f>
        <v>1.9408085201476862E-2</v>
      </c>
      <c r="M37">
        <f t="shared" si="6"/>
        <v>1.367591362421393E-5</v>
      </c>
      <c r="O37" s="1">
        <f t="shared" si="7"/>
        <v>12475363.963832179</v>
      </c>
      <c r="P37">
        <f>O37/Notes!$C$3</f>
        <v>3.8504209764914129E-12</v>
      </c>
      <c r="R37" s="2">
        <f>O37*J37/Notes!$F$9</f>
        <v>6093.2969709291265</v>
      </c>
      <c r="S37" s="2">
        <f>R37/Notes!$C$2</f>
        <v>4.874637576743301E-9</v>
      </c>
      <c r="U37" s="1">
        <f t="shared" si="8"/>
        <v>43615036.815442212</v>
      </c>
      <c r="V37" s="11">
        <f t="shared" si="3"/>
        <v>0.99825556777371094</v>
      </c>
    </row>
    <row r="38" spans="1:22" x14ac:dyDescent="0.3">
      <c r="A38" t="s">
        <v>19</v>
      </c>
      <c r="B38">
        <v>30</v>
      </c>
      <c r="C38">
        <v>65</v>
      </c>
      <c r="D38" s="1">
        <v>10229800000000</v>
      </c>
      <c r="E38" s="1">
        <v>336266</v>
      </c>
      <c r="F38" s="1">
        <v>5857.43</v>
      </c>
      <c r="G38" s="1">
        <v>168.16</v>
      </c>
      <c r="H38" s="1">
        <v>14.6576</v>
      </c>
      <c r="I38" s="1">
        <f t="shared" si="4"/>
        <v>168.16</v>
      </c>
      <c r="J38" s="2">
        <f t="shared" si="5"/>
        <v>21086748.000000004</v>
      </c>
      <c r="K38">
        <f>J38/LN(2)/Notes!$F$9*(1-EXP(-Notes!$F$9*LN(2)/J38))</f>
        <v>0.95858346004636696</v>
      </c>
      <c r="L38">
        <f>EXP(-Notes!$F$10*LN(2)/J38)</f>
        <v>0.9997633552044195</v>
      </c>
      <c r="M38">
        <f t="shared" si="6"/>
        <v>0.95835661625941748</v>
      </c>
      <c r="O38" s="1">
        <f t="shared" si="7"/>
        <v>175.46704133618752</v>
      </c>
      <c r="P38">
        <f>O38/Notes!$C$3</f>
        <v>5.415649423956405E-17</v>
      </c>
      <c r="R38" s="2">
        <f>O38*J38/Notes!$F$9</f>
        <v>1427.4804332414237</v>
      </c>
      <c r="S38" s="2">
        <f>R38/Notes!$C$2</f>
        <v>1.1419843465931389E-9</v>
      </c>
      <c r="U38" s="1">
        <f t="shared" si="8"/>
        <v>43616464.295875452</v>
      </c>
      <c r="V38" s="11">
        <f t="shared" si="3"/>
        <v>0.99828823976929815</v>
      </c>
    </row>
    <row r="39" spans="1:22" x14ac:dyDescent="0.3">
      <c r="A39" t="s">
        <v>15</v>
      </c>
      <c r="B39">
        <v>26</v>
      </c>
      <c r="C39">
        <v>52</v>
      </c>
      <c r="D39" s="1">
        <v>14053300000</v>
      </c>
      <c r="E39" s="1">
        <v>326989</v>
      </c>
      <c r="F39" s="1">
        <v>8.2750000000000004</v>
      </c>
      <c r="G39" s="1">
        <v>163.52099999999999</v>
      </c>
      <c r="H39" s="1">
        <v>46.523800000000001</v>
      </c>
      <c r="I39" s="1">
        <f t="shared" si="4"/>
        <v>163.52099999999999</v>
      </c>
      <c r="J39" s="2">
        <f t="shared" si="5"/>
        <v>29790</v>
      </c>
      <c r="K39">
        <f>J39/LN(2)/Notes!$F$9*(1-EXP(-Notes!$F$9*LN(2)/J39))</f>
        <v>1.6580974254661353E-2</v>
      </c>
      <c r="L39">
        <f>EXP(-Notes!$F$10*LN(2)/J39)</f>
        <v>0.84575291940771535</v>
      </c>
      <c r="M39">
        <f t="shared" si="6"/>
        <v>1.4023407382504006E-2</v>
      </c>
      <c r="O39" s="1">
        <f t="shared" si="7"/>
        <v>11660.575460712447</v>
      </c>
      <c r="P39">
        <f>O39/Notes!$C$3</f>
        <v>3.5989430434297679E-15</v>
      </c>
      <c r="R39" s="2">
        <f>O39*J39/Notes!$F$9</f>
        <v>134.01564157971598</v>
      </c>
      <c r="S39" s="2">
        <f>R39/Notes!$C$2</f>
        <v>1.0721251326377278E-10</v>
      </c>
      <c r="U39" s="1">
        <f t="shared" si="8"/>
        <v>43616598.31151703</v>
      </c>
      <c r="V39" s="11">
        <f t="shared" si="3"/>
        <v>0.99829130710272584</v>
      </c>
    </row>
    <row r="40" spans="1:22" x14ac:dyDescent="0.3">
      <c r="A40" t="s">
        <v>22</v>
      </c>
      <c r="B40">
        <v>19</v>
      </c>
      <c r="C40">
        <v>43</v>
      </c>
      <c r="D40" s="1">
        <v>24543100000</v>
      </c>
      <c r="E40" s="1">
        <v>211908</v>
      </c>
      <c r="F40" s="1">
        <v>22.3</v>
      </c>
      <c r="G40" s="1">
        <v>105.971</v>
      </c>
      <c r="H40" s="1">
        <v>39.744999999999997</v>
      </c>
      <c r="I40" s="1">
        <f t="shared" si="4"/>
        <v>105.971</v>
      </c>
      <c r="J40" s="2">
        <f t="shared" si="5"/>
        <v>80280</v>
      </c>
      <c r="K40">
        <f>J40/LN(2)/Notes!$F$9*(1-EXP(-Notes!$F$9*LN(2)/J40))</f>
        <v>4.4683471396784018E-2</v>
      </c>
      <c r="L40">
        <f>EXP(-Notes!$F$10*LN(2)/J40)</f>
        <v>0.93972719265695925</v>
      </c>
      <c r="M40">
        <f t="shared" si="6"/>
        <v>4.1990273133867384E-2</v>
      </c>
      <c r="O40" s="1">
        <f t="shared" si="7"/>
        <v>2523.7035172921696</v>
      </c>
      <c r="P40">
        <f>O40/Notes!$C$3</f>
        <v>7.7892083867042276E-16</v>
      </c>
      <c r="R40" s="2">
        <f>O40*J40/Notes!$F$9</f>
        <v>78.164706160576927</v>
      </c>
      <c r="S40" s="2">
        <f>R40/Notes!$C$2</f>
        <v>6.2531764928461537E-11</v>
      </c>
      <c r="U40" s="1">
        <f t="shared" si="8"/>
        <v>43616676.476223193</v>
      </c>
      <c r="V40" s="11">
        <f t="shared" si="3"/>
        <v>0.99829309612685213</v>
      </c>
    </row>
    <row r="41" spans="1:22" x14ac:dyDescent="0.3">
      <c r="A41" t="s">
        <v>26</v>
      </c>
      <c r="B41">
        <v>18</v>
      </c>
      <c r="C41">
        <v>37</v>
      </c>
      <c r="D41" s="1">
        <v>754567000000</v>
      </c>
      <c r="E41" s="1">
        <v>172761</v>
      </c>
      <c r="F41" s="1">
        <v>840.95899999999995</v>
      </c>
      <c r="G41" s="1">
        <v>86.394199999999998</v>
      </c>
      <c r="H41" s="1">
        <v>24.580300000000001</v>
      </c>
      <c r="I41" s="1">
        <f t="shared" si="4"/>
        <v>86.394199999999998</v>
      </c>
      <c r="J41" s="2">
        <f t="shared" si="5"/>
        <v>3027452.3999999994</v>
      </c>
      <c r="K41">
        <f>J41/LN(2)/Notes!$F$9*(1-EXP(-Notes!$F$9*LN(2)/J41))</f>
        <v>0.75420359733380005</v>
      </c>
      <c r="L41">
        <f>EXP(-Notes!$F$10*LN(2)/J41)</f>
        <v>0.99835288954933399</v>
      </c>
      <c r="M41">
        <f t="shared" si="6"/>
        <v>0.75296134070670162</v>
      </c>
      <c r="O41" s="1">
        <f t="shared" si="7"/>
        <v>114.7392240867421</v>
      </c>
      <c r="P41">
        <f>O41/Notes!$C$3</f>
        <v>3.5413340767512993E-17</v>
      </c>
      <c r="R41" s="2">
        <f>O41*J41/Notes!$F$9</f>
        <v>134.01525437328129</v>
      </c>
      <c r="S41" s="2">
        <f>R41/Notes!$C$2</f>
        <v>1.0721220349862504E-10</v>
      </c>
      <c r="U41" s="1">
        <f t="shared" si="8"/>
        <v>43616810.491477564</v>
      </c>
      <c r="V41" s="11">
        <f t="shared" si="3"/>
        <v>0.99829616345141747</v>
      </c>
    </row>
    <row r="42" spans="1:22" x14ac:dyDescent="0.3">
      <c r="A42" t="s">
        <v>17</v>
      </c>
      <c r="B42">
        <v>23</v>
      </c>
      <c r="C42">
        <v>47</v>
      </c>
      <c r="D42" s="1">
        <v>474962000</v>
      </c>
      <c r="E42" s="1">
        <v>168312</v>
      </c>
      <c r="F42" s="1">
        <v>0.54333399999999998</v>
      </c>
      <c r="G42" s="1">
        <v>84.169399999999996</v>
      </c>
      <c r="H42" s="1">
        <v>10.4785</v>
      </c>
      <c r="I42" s="1">
        <f t="shared" si="4"/>
        <v>84.169399999999996</v>
      </c>
      <c r="J42" s="9">
        <f t="shared" si="5"/>
        <v>1956.0024000000001</v>
      </c>
      <c r="K42">
        <f>J42/LN(2)/Notes!$F$9*(1-EXP(-Notes!$F$9*LN(2)/J42))</f>
        <v>1.0887017602032836E-3</v>
      </c>
      <c r="L42">
        <f>EXP(-Notes!$F$10*LN(2)/J42)</f>
        <v>7.7967836982671998E-2</v>
      </c>
      <c r="M42">
        <f t="shared" si="6"/>
        <v>8.4883721362277685E-5</v>
      </c>
      <c r="O42" s="1">
        <f t="shared" si="7"/>
        <v>991584.70728175296</v>
      </c>
      <c r="P42">
        <f>O42/Notes!$C$3</f>
        <v>3.0604466274128177E-13</v>
      </c>
      <c r="R42" s="2">
        <f>O42*J42/Notes!$F$9</f>
        <v>748.28011853642215</v>
      </c>
      <c r="S42" s="2">
        <f>R42/Notes!$C$2</f>
        <v>5.9862409482913777E-10</v>
      </c>
      <c r="U42" s="1">
        <f t="shared" si="8"/>
        <v>43617558.771596104</v>
      </c>
      <c r="V42" s="11">
        <f t="shared" si="3"/>
        <v>0.99831328999421387</v>
      </c>
    </row>
    <row r="43" spans="1:22" x14ac:dyDescent="0.3">
      <c r="A43" t="s">
        <v>25</v>
      </c>
      <c r="B43">
        <v>4</v>
      </c>
      <c r="C43">
        <v>7</v>
      </c>
      <c r="D43" s="1">
        <v>897764000000</v>
      </c>
      <c r="E43" s="1">
        <v>135332</v>
      </c>
      <c r="F43" s="1">
        <v>1277.28</v>
      </c>
      <c r="G43" s="1">
        <v>67.6768</v>
      </c>
      <c r="H43" s="1">
        <v>18.473299999999998</v>
      </c>
      <c r="I43" s="1">
        <f t="shared" si="4"/>
        <v>67.6768</v>
      </c>
      <c r="J43" s="2">
        <f t="shared" si="5"/>
        <v>4598208</v>
      </c>
      <c r="K43">
        <f>J43/LN(2)/Notes!$F$9*(1-EXP(-Notes!$F$9*LN(2)/J43))</f>
        <v>0.82777842727450546</v>
      </c>
      <c r="L43">
        <f>EXP(-Notes!$F$10*LN(2)/J43)</f>
        <v>0.99891523994211751</v>
      </c>
      <c r="M43">
        <f t="shared" si="6"/>
        <v>0.82688048629982125</v>
      </c>
      <c r="O43" s="1">
        <f t="shared" si="7"/>
        <v>81.845927097450996</v>
      </c>
      <c r="P43">
        <f>O43/Notes!$C$3</f>
        <v>2.5261088610324381E-17</v>
      </c>
      <c r="R43" s="2">
        <f>O43*J43/Notes!$F$9</f>
        <v>145.19467467087807</v>
      </c>
      <c r="S43" s="2">
        <f>R43/Notes!$C$2</f>
        <v>1.1615573973670245E-10</v>
      </c>
      <c r="U43" s="1">
        <f t="shared" si="8"/>
        <v>43617703.966270775</v>
      </c>
      <c r="V43" s="11">
        <f t="shared" si="3"/>
        <v>0.99831661319196818</v>
      </c>
    </row>
    <row r="44" spans="1:22" x14ac:dyDescent="0.3">
      <c r="A44" t="s">
        <v>16</v>
      </c>
      <c r="B44">
        <v>28</v>
      </c>
      <c r="C44">
        <v>63</v>
      </c>
      <c r="D44" s="1">
        <v>546017000000000</v>
      </c>
      <c r="E44" s="1">
        <v>119813</v>
      </c>
      <c r="F44" s="1">
        <v>877456</v>
      </c>
      <c r="G44" s="1">
        <v>59.915999999999997</v>
      </c>
      <c r="H44" s="1">
        <v>0.742815</v>
      </c>
      <c r="I44" s="1">
        <f t="shared" si="4"/>
        <v>59.915999999999997</v>
      </c>
      <c r="J44" s="8">
        <f t="shared" si="5"/>
        <v>3158841600</v>
      </c>
      <c r="K44">
        <f>J44/LN(2)/Notes!$F$9*(1-EXP(-Notes!$F$9*LN(2)/J44))</f>
        <v>0.99971567157426533</v>
      </c>
      <c r="L44">
        <f>EXP(-Notes!$F$10*LN(2)/J44)</f>
        <v>0.9999984200993941</v>
      </c>
      <c r="M44">
        <f t="shared" si="6"/>
        <v>0.9997140921228701</v>
      </c>
      <c r="O44" s="1">
        <f t="shared" si="7"/>
        <v>59.933135355499225</v>
      </c>
      <c r="P44">
        <f>O44/Notes!$C$3</f>
        <v>1.8497881282561489E-17</v>
      </c>
      <c r="R44" s="2">
        <f>O44*J44/Notes!$F$9</f>
        <v>73039.846134020729</v>
      </c>
      <c r="S44" s="2">
        <f>R44/Notes!$C$2</f>
        <v>5.8431876907216581E-8</v>
      </c>
      <c r="U44" s="1">
        <f t="shared" si="8"/>
        <v>43690743.812404796</v>
      </c>
      <c r="V44" s="11">
        <f t="shared" si="3"/>
        <v>0.99998834015579385</v>
      </c>
    </row>
    <row r="45" spans="1:22" x14ac:dyDescent="0.3">
      <c r="A45" t="s">
        <v>18</v>
      </c>
      <c r="B45">
        <v>21</v>
      </c>
      <c r="C45">
        <v>49</v>
      </c>
      <c r="D45" s="1">
        <v>372576000</v>
      </c>
      <c r="E45" s="1">
        <v>75247.600000000006</v>
      </c>
      <c r="F45" s="1">
        <v>0.95333400000000001</v>
      </c>
      <c r="G45" s="1">
        <v>37.629800000000003</v>
      </c>
      <c r="H45" s="1">
        <v>11.762</v>
      </c>
      <c r="I45" s="1">
        <f t="shared" si="4"/>
        <v>37.629800000000003</v>
      </c>
      <c r="J45" s="9">
        <f t="shared" si="5"/>
        <v>3432.0024000000003</v>
      </c>
      <c r="K45">
        <f>J45/LN(2)/Notes!$F$9*(1-EXP(-Notes!$F$9*LN(2)/J45))</f>
        <v>1.9102364362650543E-3</v>
      </c>
      <c r="L45">
        <f>EXP(-Notes!$F$10*LN(2)/J45)</f>
        <v>0.23359792579708447</v>
      </c>
      <c r="M45">
        <f t="shared" si="6"/>
        <v>4.4622726929353121E-4</v>
      </c>
      <c r="O45" s="1">
        <f t="shared" si="7"/>
        <v>84328.777260913819</v>
      </c>
      <c r="P45">
        <f>O45/Notes!$C$3</f>
        <v>2.6027400389170932E-14</v>
      </c>
      <c r="R45" s="2">
        <f>O45*J45/Notes!$F$9</f>
        <v>111.65762575174448</v>
      </c>
      <c r="S45" s="2">
        <f>R45/Notes!$C$2</f>
        <v>8.9326100601395578E-11</v>
      </c>
      <c r="U45" s="1">
        <f t="shared" si="8"/>
        <v>43690855.470030546</v>
      </c>
      <c r="V45" s="11">
        <f t="shared" si="3"/>
        <v>0.99999089576172084</v>
      </c>
    </row>
    <row r="46" spans="1:22" x14ac:dyDescent="0.3">
      <c r="A46" t="s">
        <v>28</v>
      </c>
      <c r="B46">
        <v>15</v>
      </c>
      <c r="C46">
        <v>32</v>
      </c>
      <c r="D46" s="1">
        <v>131305000000</v>
      </c>
      <c r="E46" s="1">
        <v>73860.3</v>
      </c>
      <c r="F46" s="1">
        <v>342.28899999999999</v>
      </c>
      <c r="G46" s="1">
        <v>36.936</v>
      </c>
      <c r="H46" s="1">
        <v>21.267399999999999</v>
      </c>
      <c r="I46" s="1">
        <f t="shared" si="4"/>
        <v>36.936</v>
      </c>
      <c r="J46" s="2">
        <f t="shared" si="5"/>
        <v>1232240.3999999999</v>
      </c>
      <c r="K46">
        <f>J46/LN(2)/Notes!$F$9*(1-EXP(-Notes!$F$9*LN(2)/J46))</f>
        <v>0.52626296657849758</v>
      </c>
      <c r="L46">
        <f>EXP(-Notes!$F$10*LN(2)/J46)</f>
        <v>0.99595812061533828</v>
      </c>
      <c r="M46">
        <f t="shared" si="6"/>
        <v>0.524135875142973</v>
      </c>
      <c r="O46" s="1">
        <f t="shared" si="7"/>
        <v>70.470276414345136</v>
      </c>
      <c r="P46">
        <f>O46/Notes!$C$3</f>
        <v>2.1750085313069486E-17</v>
      </c>
      <c r="R46" s="2">
        <f>O46*J46/Notes!$F$9</f>
        <v>33.501667282763584</v>
      </c>
      <c r="S46" s="2">
        <f>R46/Notes!$C$2</f>
        <v>2.6801333826210867E-11</v>
      </c>
      <c r="U46" s="1">
        <f t="shared" si="8"/>
        <v>43690888.97169783</v>
      </c>
      <c r="V46" s="11">
        <f t="shared" si="3"/>
        <v>0.99999166254373772</v>
      </c>
    </row>
    <row r="47" spans="1:22" x14ac:dyDescent="0.3">
      <c r="A47" t="s">
        <v>27</v>
      </c>
      <c r="B47">
        <v>20</v>
      </c>
      <c r="C47">
        <v>47</v>
      </c>
      <c r="D47" s="1">
        <v>35605000000</v>
      </c>
      <c r="E47" s="1">
        <v>62972.5</v>
      </c>
      <c r="F47" s="1">
        <v>108.864</v>
      </c>
      <c r="G47" s="1">
        <v>31.491299999999999</v>
      </c>
      <c r="H47" s="1">
        <v>22.2363</v>
      </c>
      <c r="I47" s="1">
        <f t="shared" si="4"/>
        <v>31.491299999999999</v>
      </c>
      <c r="J47" s="2">
        <f t="shared" si="5"/>
        <v>391910.40000000002</v>
      </c>
      <c r="K47">
        <f>J47/LN(2)/Notes!$F$9*(1-EXP(-Notes!$F$9*LN(2)/J47))</f>
        <v>0.21590814664937014</v>
      </c>
      <c r="L47">
        <f>EXP(-Notes!$F$10*LN(2)/J47)</f>
        <v>0.98734655125456527</v>
      </c>
      <c r="M47">
        <f t="shared" si="6"/>
        <v>0.21317616398202052</v>
      </c>
      <c r="O47" s="1">
        <f t="shared" si="7"/>
        <v>147.72430187202357</v>
      </c>
      <c r="P47">
        <f>O47/Notes!$C$3</f>
        <v>4.5593920330871475E-17</v>
      </c>
      <c r="R47" s="2">
        <f>O47*J47/Notes!$F$9</f>
        <v>22.335914443049965</v>
      </c>
      <c r="S47" s="2">
        <f>R47/Notes!$C$2</f>
        <v>1.7868731554439971E-11</v>
      </c>
      <c r="U47" s="1">
        <f t="shared" si="8"/>
        <v>43690911.30761227</v>
      </c>
      <c r="V47" s="11">
        <f t="shared" si="3"/>
        <v>0.99999217376538463</v>
      </c>
    </row>
    <row r="48" spans="1:22" x14ac:dyDescent="0.3">
      <c r="A48" t="s">
        <v>27</v>
      </c>
      <c r="B48">
        <v>20</v>
      </c>
      <c r="C48">
        <v>45</v>
      </c>
      <c r="D48" s="1">
        <v>1264020000000</v>
      </c>
      <c r="E48" s="1">
        <v>62361.8</v>
      </c>
      <c r="F48" s="1">
        <v>3902.64</v>
      </c>
      <c r="G48" s="1">
        <v>31.1859</v>
      </c>
      <c r="H48" s="1">
        <v>8.1201399999999992</v>
      </c>
      <c r="I48" s="1">
        <f t="shared" si="4"/>
        <v>31.1859</v>
      </c>
      <c r="J48" s="2">
        <f t="shared" si="5"/>
        <v>14049504</v>
      </c>
      <c r="K48">
        <f>J48/LN(2)/Notes!$F$9*(1-EXP(-Notes!$F$9*LN(2)/J48))</f>
        <v>0.93870102283945556</v>
      </c>
      <c r="L48">
        <f>EXP(-Notes!$F$10*LN(2)/J48)</f>
        <v>0.9996448434467996</v>
      </c>
      <c r="M48">
        <f t="shared" si="6"/>
        <v>0.93836763701969816</v>
      </c>
      <c r="O48" s="1">
        <f t="shared" si="7"/>
        <v>33.234202427364131</v>
      </c>
      <c r="P48">
        <f>O48/Notes!$C$3</f>
        <v>1.0257469884988929E-17</v>
      </c>
      <c r="R48" s="2">
        <f>O48*J48/Notes!$F$9</f>
        <v>180.14045522378936</v>
      </c>
      <c r="S48" s="2">
        <f>R48/Notes!$C$2</f>
        <v>1.4411236417903148E-10</v>
      </c>
      <c r="U48" s="1">
        <f t="shared" si="8"/>
        <v>43691091.448067494</v>
      </c>
      <c r="V48" s="11">
        <f t="shared" si="3"/>
        <v>0.99999629679784174</v>
      </c>
    </row>
    <row r="49" spans="1:22" x14ac:dyDescent="0.3">
      <c r="A49" t="s">
        <v>24</v>
      </c>
      <c r="B49">
        <v>31</v>
      </c>
      <c r="C49">
        <v>66</v>
      </c>
      <c r="D49" s="1">
        <v>2711350000</v>
      </c>
      <c r="E49" s="1">
        <v>55010.1</v>
      </c>
      <c r="F49" s="1">
        <v>9.49</v>
      </c>
      <c r="G49" s="1">
        <v>27.509399999999999</v>
      </c>
      <c r="H49" s="1">
        <v>11.5374</v>
      </c>
      <c r="I49" s="1">
        <f t="shared" si="4"/>
        <v>27.509399999999999</v>
      </c>
      <c r="J49" s="2">
        <f t="shared" si="5"/>
        <v>34164</v>
      </c>
      <c r="K49">
        <f>J49/LN(2)/Notes!$F$9*(1-EXP(-Notes!$F$9*LN(2)/J49))</f>
        <v>1.9015522136161478E-2</v>
      </c>
      <c r="L49">
        <f>EXP(-Notes!$F$10*LN(2)/J49)</f>
        <v>0.86408901392603998</v>
      </c>
      <c r="M49">
        <f t="shared" si="6"/>
        <v>1.6431103771924558E-2</v>
      </c>
      <c r="O49" s="1">
        <f t="shared" si="7"/>
        <v>1674.2271476006783</v>
      </c>
      <c r="P49">
        <f>O49/Notes!$C$3</f>
        <v>5.1673677395082661E-16</v>
      </c>
      <c r="R49" s="2">
        <f>O49*J49/Notes!$F$9</f>
        <v>22.067243931570054</v>
      </c>
      <c r="S49" s="2">
        <f>R49/Notes!$C$2</f>
        <v>1.7653795145256045E-11</v>
      </c>
      <c r="U49" s="1">
        <f t="shared" si="8"/>
        <v>43691113.515311427</v>
      </c>
      <c r="V49" s="11">
        <f t="shared" si="3"/>
        <v>0.99999680187019135</v>
      </c>
    </row>
    <row r="50" spans="1:22" x14ac:dyDescent="0.3">
      <c r="A50" t="s">
        <v>28</v>
      </c>
      <c r="B50">
        <v>15</v>
      </c>
      <c r="C50">
        <v>33</v>
      </c>
      <c r="D50" s="1">
        <v>170518000000</v>
      </c>
      <c r="E50" s="1">
        <v>53985.3</v>
      </c>
      <c r="F50" s="1">
        <v>608.16</v>
      </c>
      <c r="G50" s="1">
        <v>26.9969</v>
      </c>
      <c r="H50" s="1">
        <v>15.544499999999999</v>
      </c>
      <c r="I50" s="1">
        <f t="shared" si="4"/>
        <v>26.9969</v>
      </c>
      <c r="J50" s="2">
        <f t="shared" si="5"/>
        <v>2189376</v>
      </c>
      <c r="K50">
        <f>J50/LN(2)/Notes!$F$9*(1-EXP(-Notes!$F$9*LN(2)/J50))</f>
        <v>0.68221861474215417</v>
      </c>
      <c r="L50">
        <f>EXP(-Notes!$F$10*LN(2)/J50)</f>
        <v>0.99772310651928253</v>
      </c>
      <c r="M50">
        <f t="shared" si="6"/>
        <v>0.68066527562582368</v>
      </c>
      <c r="O50" s="1">
        <f t="shared" si="7"/>
        <v>39.662519841603874</v>
      </c>
      <c r="P50">
        <f>O50/Notes!$C$3</f>
        <v>1.2241518469630826E-17</v>
      </c>
      <c r="R50" s="2">
        <f>O50*J50/Notes!$F$9</f>
        <v>33.501608426208072</v>
      </c>
      <c r="S50" s="2">
        <f>R50/Notes!$C$2</f>
        <v>2.6801286740966459E-11</v>
      </c>
      <c r="U50" s="1">
        <f t="shared" si="8"/>
        <v>43691147.016919851</v>
      </c>
      <c r="V50" s="11">
        <f t="shared" si="3"/>
        <v>0.99999756865086098</v>
      </c>
    </row>
    <row r="51" spans="1:22" x14ac:dyDescent="0.3">
      <c r="A51" t="s">
        <v>26</v>
      </c>
      <c r="B51">
        <v>18</v>
      </c>
      <c r="C51">
        <v>41</v>
      </c>
      <c r="D51" s="1">
        <v>429351000</v>
      </c>
      <c r="E51" s="1">
        <v>45251.9</v>
      </c>
      <c r="F51" s="1">
        <v>1.82683</v>
      </c>
      <c r="G51" s="1">
        <v>22.6296</v>
      </c>
      <c r="H51" s="1">
        <v>13.0298</v>
      </c>
      <c r="I51" s="1">
        <f t="shared" si="4"/>
        <v>22.6296</v>
      </c>
      <c r="J51" s="9">
        <f t="shared" si="5"/>
        <v>6576.5879999999997</v>
      </c>
      <c r="K51">
        <f>J51/LN(2)/Notes!$F$9*(1-EXP(-Notes!$F$9*LN(2)/J51))</f>
        <v>3.6604980299266461E-3</v>
      </c>
      <c r="L51">
        <f>EXP(-Notes!$F$10*LN(2)/J51)</f>
        <v>0.46820342107091073</v>
      </c>
      <c r="M51">
        <f t="shared" si="6"/>
        <v>1.7138577004349846E-3</v>
      </c>
      <c r="O51" s="1">
        <f t="shared" si="7"/>
        <v>13203.896679553098</v>
      </c>
      <c r="P51">
        <f>O51/Notes!$C$3</f>
        <v>4.0752767529484868E-15</v>
      </c>
      <c r="R51" s="2">
        <f>O51*J51/Notes!$F$9</f>
        <v>33.501770237649978</v>
      </c>
      <c r="S51" s="2">
        <f>R51/Notes!$C$2</f>
        <v>2.6801416190119984E-11</v>
      </c>
      <c r="U51" s="1">
        <f t="shared" si="8"/>
        <v>43691180.518690087</v>
      </c>
      <c r="V51" s="11">
        <f t="shared" si="3"/>
        <v>0.99999833543523431</v>
      </c>
    </row>
    <row r="52" spans="1:22" x14ac:dyDescent="0.3">
      <c r="A52" t="s">
        <v>33</v>
      </c>
      <c r="B52">
        <v>11</v>
      </c>
      <c r="C52">
        <v>24</v>
      </c>
      <c r="D52" s="1">
        <v>2281170000</v>
      </c>
      <c r="E52" s="1">
        <v>29361.4</v>
      </c>
      <c r="F52" s="1">
        <v>14.959</v>
      </c>
      <c r="G52" s="1">
        <v>14.683</v>
      </c>
      <c r="H52" s="1">
        <v>14.683</v>
      </c>
      <c r="I52" s="1">
        <f t="shared" si="4"/>
        <v>14.683</v>
      </c>
      <c r="J52" s="2">
        <f t="shared" si="5"/>
        <v>53852.399999999994</v>
      </c>
      <c r="K52">
        <f>J52/LN(2)/Notes!$F$9*(1-EXP(-Notes!$F$9*LN(2)/J52))</f>
        <v>2.9973993217580461E-2</v>
      </c>
      <c r="L52">
        <f>EXP(-Notes!$F$10*LN(2)/J52)</f>
        <v>0.91149157302080153</v>
      </c>
      <c r="M52">
        <f t="shared" si="6"/>
        <v>2.7321042227607249E-2</v>
      </c>
      <c r="O52" s="1">
        <f t="shared" si="7"/>
        <v>537.42459301802126</v>
      </c>
      <c r="P52">
        <f>O52/Notes!$C$3</f>
        <v>1.6587178796852507E-16</v>
      </c>
      <c r="R52" s="2">
        <f>O52*J52/Notes!$F$9</f>
        <v>11.165742342995248</v>
      </c>
      <c r="S52" s="2">
        <f>R52/Notes!$C$2</f>
        <v>8.9325938743961992E-12</v>
      </c>
      <c r="U52" s="1">
        <f t="shared" si="8"/>
        <v>43691191.684432432</v>
      </c>
      <c r="V52" s="11">
        <f t="shared" si="3"/>
        <v>0.99999859099536392</v>
      </c>
    </row>
    <row r="53" spans="1:22" x14ac:dyDescent="0.3">
      <c r="A53" t="s">
        <v>31</v>
      </c>
      <c r="B53">
        <v>16</v>
      </c>
      <c r="C53">
        <v>35</v>
      </c>
      <c r="D53" s="1">
        <v>297125000000</v>
      </c>
      <c r="E53" s="1">
        <v>27239.1</v>
      </c>
      <c r="F53" s="1">
        <v>2100.2399999999998</v>
      </c>
      <c r="G53" s="1">
        <v>13.621700000000001</v>
      </c>
      <c r="H53" s="1">
        <v>6.7844300000000004</v>
      </c>
      <c r="I53" s="1">
        <f t="shared" si="4"/>
        <v>13.621700000000001</v>
      </c>
      <c r="J53" s="2">
        <f t="shared" si="5"/>
        <v>7560864</v>
      </c>
      <c r="K53">
        <f>J53/LN(2)/Notes!$F$9*(1-EXP(-Notes!$F$9*LN(2)/J53))</f>
        <v>0.89006564809880206</v>
      </c>
      <c r="L53">
        <f>EXP(-Notes!$F$10*LN(2)/J53)</f>
        <v>0.99934015305881363</v>
      </c>
      <c r="M53">
        <f t="shared" si="6"/>
        <v>0.88947834100344902</v>
      </c>
      <c r="O53" s="1">
        <f t="shared" si="7"/>
        <v>15.314257101114935</v>
      </c>
      <c r="P53">
        <f>O53/Notes!$C$3</f>
        <v>4.7266225620725108E-18</v>
      </c>
      <c r="R53" s="2">
        <f>O53*J53/Notes!$F$9</f>
        <v>44.671687963952266</v>
      </c>
      <c r="S53" s="2">
        <f>R53/Notes!$C$2</f>
        <v>3.5737350371161815E-11</v>
      </c>
      <c r="U53" s="1">
        <f t="shared" si="8"/>
        <v>43691236.356120393</v>
      </c>
      <c r="V53" s="11">
        <f t="shared" si="3"/>
        <v>0.99999961343543242</v>
      </c>
    </row>
    <row r="54" spans="1:22" x14ac:dyDescent="0.3">
      <c r="A54" t="s">
        <v>29</v>
      </c>
      <c r="B54">
        <v>14</v>
      </c>
      <c r="C54">
        <v>31</v>
      </c>
      <c r="D54" s="1">
        <v>258482000</v>
      </c>
      <c r="E54" s="1">
        <v>18983.5</v>
      </c>
      <c r="F54" s="1">
        <v>2.6216599999999999</v>
      </c>
      <c r="G54" s="1">
        <v>9.4932599999999994</v>
      </c>
      <c r="H54" s="1">
        <v>9.4932599999999994</v>
      </c>
      <c r="I54" s="1">
        <f t="shared" si="4"/>
        <v>9.4932599999999994</v>
      </c>
      <c r="J54" s="2">
        <f t="shared" si="5"/>
        <v>9437.9760000000006</v>
      </c>
      <c r="K54">
        <f>J54/LN(2)/Notes!$F$9*(1-EXP(-Notes!$F$9*LN(2)/J54))</f>
        <v>5.2531331679124445E-3</v>
      </c>
      <c r="L54">
        <f>EXP(-Notes!$F$10*LN(2)/J54)</f>
        <v>0.58932058676900667</v>
      </c>
      <c r="M54">
        <f t="shared" si="6"/>
        <v>3.0957795208898927E-3</v>
      </c>
      <c r="O54" s="1">
        <f t="shared" si="7"/>
        <v>3066.5168291025871</v>
      </c>
      <c r="P54">
        <f>O54/Notes!$C$3</f>
        <v>9.4645581145141568E-16</v>
      </c>
      <c r="R54" s="2">
        <f>O54*J54/Notes!$F$9</f>
        <v>11.165784041923734</v>
      </c>
      <c r="S54" s="2">
        <f>R54/Notes!$C$2</f>
        <v>8.9326272335389876E-12</v>
      </c>
      <c r="U54" s="1">
        <f t="shared" si="8"/>
        <v>43691247.521904431</v>
      </c>
      <c r="V54" s="11">
        <f t="shared" si="3"/>
        <v>0.99999986899651638</v>
      </c>
    </row>
    <row r="55" spans="1:22" x14ac:dyDescent="0.3">
      <c r="A55" t="s">
        <v>24</v>
      </c>
      <c r="B55">
        <v>31</v>
      </c>
      <c r="C55">
        <v>67</v>
      </c>
      <c r="D55" s="1">
        <v>6583340000</v>
      </c>
      <c r="E55" s="1">
        <v>16195</v>
      </c>
      <c r="F55" s="1">
        <v>78.268699999999995</v>
      </c>
      <c r="G55" s="1">
        <v>8.0987899999999993</v>
      </c>
      <c r="H55" s="1">
        <v>8.0987899999999993</v>
      </c>
      <c r="I55" s="1">
        <f t="shared" si="4"/>
        <v>8.0987899999999993</v>
      </c>
      <c r="J55" s="2">
        <f t="shared" si="5"/>
        <v>281767.31999999995</v>
      </c>
      <c r="K55">
        <f>J55/LN(2)/Notes!$F$9*(1-EXP(-Notes!$F$9*LN(2)/J55))</f>
        <v>0.15656354061365757</v>
      </c>
      <c r="L55">
        <f>EXP(-Notes!$F$10*LN(2)/J55)</f>
        <v>0.98244394618225062</v>
      </c>
      <c r="M55">
        <f t="shared" si="6"/>
        <v>0.15381490266874681</v>
      </c>
      <c r="O55" s="1">
        <f t="shared" si="7"/>
        <v>52.652830509156949</v>
      </c>
      <c r="P55">
        <f>O55/Notes!$C$3</f>
        <v>1.6250873613937329E-17</v>
      </c>
      <c r="R55" s="2">
        <f>O55*J55/Notes!$F$9</f>
        <v>5.7237063823222938</v>
      </c>
      <c r="S55" s="2">
        <f>R55/Notes!$C$2</f>
        <v>4.5789651058578352E-12</v>
      </c>
      <c r="U55" s="1">
        <f t="shared" si="8"/>
        <v>43691253.245610811</v>
      </c>
      <c r="V55" s="11">
        <f t="shared" si="3"/>
        <v>1</v>
      </c>
    </row>
    <row r="56" spans="1:22" x14ac:dyDescent="0.3">
      <c r="A56" t="s">
        <v>24</v>
      </c>
      <c r="B56">
        <v>31</v>
      </c>
      <c r="C56">
        <v>68</v>
      </c>
      <c r="D56" s="1">
        <v>58295900</v>
      </c>
      <c r="E56" s="1">
        <v>9960.9599999999991</v>
      </c>
      <c r="F56" s="1">
        <v>1.12683</v>
      </c>
      <c r="G56" s="1">
        <v>4.9812700000000003</v>
      </c>
      <c r="H56" s="1">
        <v>2.6175899999999999</v>
      </c>
      <c r="I56" s="1">
        <f t="shared" si="4"/>
        <v>4.9812700000000003</v>
      </c>
      <c r="J56" s="9">
        <f t="shared" si="5"/>
        <v>4056.5880000000006</v>
      </c>
      <c r="K56">
        <f>J56/LN(2)/Notes!$F$9*(1-EXP(-Notes!$F$9*LN(2)/J56))</f>
        <v>2.2578778512845985E-3</v>
      </c>
      <c r="L56">
        <f>EXP(-Notes!$F$10*LN(2)/J56)</f>
        <v>0.29221646563313819</v>
      </c>
      <c r="M56">
        <f t="shared" si="6"/>
        <v>6.5978908553372977E-4</v>
      </c>
      <c r="O56" s="1">
        <f t="shared" si="7"/>
        <v>7549.7914549017614</v>
      </c>
      <c r="P56">
        <f>O56/Notes!$C$3</f>
        <v>2.3301825478091856E-15</v>
      </c>
      <c r="R56" s="2">
        <f>O56*J56/Notes!$F$9</f>
        <v>11.815738201565212</v>
      </c>
      <c r="S56" s="2">
        <f>R56/Notes!$C$2</f>
        <v>9.4525905612521699E-12</v>
      </c>
      <c r="U56" s="1">
        <f t="shared" si="8"/>
        <v>43691265.061349012</v>
      </c>
      <c r="V56" s="11">
        <f t="shared" si="3"/>
        <v>1.0000002704371544</v>
      </c>
    </row>
    <row r="57" spans="1:22" x14ac:dyDescent="0.3">
      <c r="A57" t="s">
        <v>30</v>
      </c>
      <c r="B57">
        <v>17</v>
      </c>
      <c r="C57">
        <v>39</v>
      </c>
      <c r="D57" s="1">
        <v>34731200</v>
      </c>
      <c r="E57" s="1">
        <v>7216.38</v>
      </c>
      <c r="F57" s="1">
        <v>0.92666599999999999</v>
      </c>
      <c r="G57" s="1">
        <v>3.6087600000000002</v>
      </c>
      <c r="H57" s="1">
        <v>3.6087600000000002</v>
      </c>
      <c r="I57" s="1">
        <f t="shared" si="4"/>
        <v>3.6087600000000002</v>
      </c>
      <c r="J57" s="9">
        <f t="shared" si="5"/>
        <v>3335.9975999999997</v>
      </c>
      <c r="K57">
        <f>J57/LN(2)/Notes!$F$9*(1-EXP(-Notes!$F$9*LN(2)/J57))</f>
        <v>1.8568006149450168E-3</v>
      </c>
      <c r="L57">
        <f>EXP(-Notes!$F$10*LN(2)/J57)</f>
        <v>0.22402397863406848</v>
      </c>
      <c r="M57">
        <f t="shared" si="6"/>
        <v>4.1596786129016766E-4</v>
      </c>
      <c r="O57" s="1">
        <f t="shared" si="7"/>
        <v>8675.5740907652216</v>
      </c>
      <c r="P57">
        <f>O57/Notes!$C$3</f>
        <v>2.6776463243102535E-15</v>
      </c>
      <c r="R57" s="2">
        <f>O57*J57/Notes!$F$9</f>
        <v>11.165777139434784</v>
      </c>
      <c r="S57" s="2">
        <f>R57/Notes!$C$2</f>
        <v>8.9326217115478272E-12</v>
      </c>
      <c r="U57" s="1">
        <f t="shared" si="8"/>
        <v>43691276.227126151</v>
      </c>
      <c r="V57" s="11">
        <f t="shared" si="3"/>
        <v>1.0000005259980804</v>
      </c>
    </row>
    <row r="58" spans="1:22" x14ac:dyDescent="0.3">
      <c r="A58" t="s">
        <v>30</v>
      </c>
      <c r="B58">
        <v>17</v>
      </c>
      <c r="C58">
        <v>38</v>
      </c>
      <c r="D58" s="1">
        <v>11126000</v>
      </c>
      <c r="E58" s="1">
        <v>3451.47</v>
      </c>
      <c r="F58" s="1">
        <v>0.62066600000000005</v>
      </c>
      <c r="G58" s="1">
        <v>1.72601</v>
      </c>
      <c r="H58" s="1">
        <v>1.72601</v>
      </c>
      <c r="I58" s="1">
        <f t="shared" si="4"/>
        <v>1.72601</v>
      </c>
      <c r="J58" s="9">
        <f t="shared" si="5"/>
        <v>2234.3976000000002</v>
      </c>
      <c r="K58">
        <f>J58/LN(2)/Notes!$F$9*(1-EXP(-Notes!$F$9*LN(2)/J58))</f>
        <v>1.2436552225672077E-3</v>
      </c>
      <c r="L58">
        <f>EXP(-Notes!$F$10*LN(2)/J58)</f>
        <v>0.10714637680139125</v>
      </c>
      <c r="M58">
        <f t="shared" si="6"/>
        <v>1.3325315108820413E-4</v>
      </c>
      <c r="O58" s="1">
        <f t="shared" si="7"/>
        <v>12952.864423127254</v>
      </c>
      <c r="P58">
        <f>O58/Notes!$C$3</f>
        <v>3.997797661459029E-15</v>
      </c>
      <c r="R58" s="2">
        <f>O58*J58/Notes!$F$9</f>
        <v>11.165836875062086</v>
      </c>
      <c r="S58" s="2">
        <f>R58/Notes!$C$2</f>
        <v>8.9326695000496679E-12</v>
      </c>
      <c r="U58" s="1">
        <f t="shared" si="8"/>
        <v>43691287.392963029</v>
      </c>
      <c r="V58" s="11">
        <f t="shared" si="3"/>
        <v>1.0000007815603738</v>
      </c>
    </row>
    <row r="59" spans="1:22" x14ac:dyDescent="0.3">
      <c r="A59" t="s">
        <v>22</v>
      </c>
      <c r="B59">
        <v>19</v>
      </c>
      <c r="C59">
        <v>44</v>
      </c>
      <c r="D59" s="1">
        <v>4316900</v>
      </c>
      <c r="E59" s="1">
        <v>2253.54</v>
      </c>
      <c r="F59" s="1">
        <v>0.36883300000000002</v>
      </c>
      <c r="G59" s="1">
        <v>1.1269499999999999</v>
      </c>
      <c r="H59" s="1">
        <v>0.64888500000000005</v>
      </c>
      <c r="I59" s="1">
        <f t="shared" si="4"/>
        <v>1.1269499999999999</v>
      </c>
      <c r="J59" s="9">
        <f t="shared" si="5"/>
        <v>1327.7988</v>
      </c>
      <c r="K59">
        <f>J59/LN(2)/Notes!$F$9*(1-EXP(-Notes!$F$9*LN(2)/J59))</f>
        <v>7.390465833558321E-4</v>
      </c>
      <c r="L59">
        <f>EXP(-Notes!$F$10*LN(2)/J59)</f>
        <v>2.331644595210524E-2</v>
      </c>
      <c r="M59">
        <f t="shared" si="6"/>
        <v>1.7231939716904299E-5</v>
      </c>
      <c r="O59" s="1">
        <f t="shared" si="7"/>
        <v>65398.905666695042</v>
      </c>
      <c r="P59">
        <f>O59/Notes!$C$3</f>
        <v>2.0184847427992297E-14</v>
      </c>
      <c r="R59" s="2">
        <f>O59*J59/Notes!$F$9</f>
        <v>33.501770241339074</v>
      </c>
      <c r="S59" s="2">
        <f>R59/Notes!$C$2</f>
        <v>2.6801416193071258E-11</v>
      </c>
      <c r="U59" s="1">
        <f t="shared" si="8"/>
        <v>43691320.894733272</v>
      </c>
      <c r="V59" s="11">
        <f t="shared" si="3"/>
        <v>1.0000015483447473</v>
      </c>
    </row>
    <row r="60" spans="1:22" x14ac:dyDescent="0.3">
      <c r="A60" t="s">
        <v>22</v>
      </c>
      <c r="B60">
        <v>19</v>
      </c>
      <c r="C60">
        <v>45</v>
      </c>
      <c r="D60" s="1">
        <v>787845</v>
      </c>
      <c r="E60" s="1">
        <v>526.101</v>
      </c>
      <c r="F60" s="1">
        <v>0.28833300000000001</v>
      </c>
      <c r="G60" s="1">
        <v>0.26309199999999999</v>
      </c>
      <c r="H60" s="1">
        <v>0.18577199999999999</v>
      </c>
      <c r="I60" s="1">
        <f t="shared" si="4"/>
        <v>0.26309199999999999</v>
      </c>
      <c r="J60" s="9">
        <f t="shared" si="5"/>
        <v>1037.9988000000001</v>
      </c>
      <c r="K60">
        <f>J60/LN(2)/Notes!$F$9*(1-EXP(-Notes!$F$9*LN(2)/J60))</f>
        <v>5.7774526281199662E-4</v>
      </c>
      <c r="L60">
        <f>EXP(-Notes!$F$10*LN(2)/J60)</f>
        <v>8.1644747821863935E-3</v>
      </c>
      <c r="M60">
        <f t="shared" si="6"/>
        <v>4.7169866287561964E-6</v>
      </c>
      <c r="O60" s="1">
        <f t="shared" si="7"/>
        <v>55775.439005086533</v>
      </c>
      <c r="P60">
        <f>O60/Notes!$C$3</f>
        <v>1.7214641668236586E-14</v>
      </c>
      <c r="R60" s="2">
        <f>O60*J60/Notes!$F$9</f>
        <v>22.335971742574468</v>
      </c>
      <c r="S60" s="2">
        <f>R60/Notes!$C$2</f>
        <v>1.7868777394059574E-11</v>
      </c>
      <c r="U60" s="1">
        <f t="shared" si="8"/>
        <v>43691343.230705015</v>
      </c>
      <c r="V60" s="11">
        <f t="shared" si="3"/>
        <v>1.0000020595677057</v>
      </c>
    </row>
    <row r="61" spans="1:22" x14ac:dyDescent="0.3">
      <c r="A61" t="s">
        <v>21</v>
      </c>
      <c r="B61">
        <v>22</v>
      </c>
      <c r="C61">
        <v>44</v>
      </c>
      <c r="D61" s="1">
        <v>1168430000000</v>
      </c>
      <c r="E61" s="1">
        <v>427.74400000000003</v>
      </c>
      <c r="F61" s="1">
        <v>525947</v>
      </c>
      <c r="G61" s="1">
        <v>0.21390600000000001</v>
      </c>
      <c r="H61" s="1">
        <v>5.6203700000000002E-2</v>
      </c>
      <c r="I61" s="1">
        <f t="shared" si="4"/>
        <v>0.21390600000000001</v>
      </c>
      <c r="J61" s="8">
        <f t="shared" si="5"/>
        <v>1893409200</v>
      </c>
      <c r="K61">
        <f>J61/LN(2)/Notes!$F$9*(1-EXP(-Notes!$F$9*LN(2)/J61))</f>
        <v>0.9995257049146169</v>
      </c>
      <c r="L61">
        <f>EXP(-Notes!$F$10*LN(2)/J61)</f>
        <v>0.99999736419727825</v>
      </c>
      <c r="M61">
        <f t="shared" si="6"/>
        <v>0.99952307036204346</v>
      </c>
      <c r="O61" s="1">
        <f t="shared" si="7"/>
        <v>0.21400806678981385</v>
      </c>
      <c r="P61">
        <f>O61/Notes!$C$3</f>
        <v>6.6051872465991935E-20</v>
      </c>
      <c r="R61" s="2">
        <f>O61*J61/Notes!$F$9</f>
        <v>156.32902875541976</v>
      </c>
      <c r="S61" s="2">
        <f>R61/Notes!$C$2</f>
        <v>1.2506322300433581E-10</v>
      </c>
      <c r="U61" s="1">
        <f t="shared" si="8"/>
        <v>43691499.559733771</v>
      </c>
      <c r="V61" s="11">
        <f t="shared" si="3"/>
        <v>1.0000056376071791</v>
      </c>
    </row>
    <row r="62" spans="1:22" x14ac:dyDescent="0.3">
      <c r="A62" t="s">
        <v>15</v>
      </c>
      <c r="B62">
        <v>26</v>
      </c>
      <c r="C62">
        <v>53</v>
      </c>
      <c r="D62" s="1">
        <v>159444</v>
      </c>
      <c r="E62" s="1">
        <v>216.44900000000001</v>
      </c>
      <c r="F62" s="1">
        <v>0.14183200000000001</v>
      </c>
      <c r="G62" s="1">
        <v>0.108242</v>
      </c>
      <c r="H62" s="1">
        <v>9.4546999999999999E-3</v>
      </c>
      <c r="I62" s="1">
        <f t="shared" si="4"/>
        <v>0.108242</v>
      </c>
      <c r="J62" s="9">
        <f t="shared" si="5"/>
        <v>510.59520000000009</v>
      </c>
      <c r="K62">
        <f>J62/LN(2)/Notes!$F$9*(1-EXP(-Notes!$F$9*LN(2)/J62))</f>
        <v>2.8419489311022709E-4</v>
      </c>
      <c r="L62">
        <f>EXP(-Notes!$F$10*LN(2)/J62)</f>
        <v>5.6900855124710612E-5</v>
      </c>
      <c r="M62">
        <f t="shared" si="6"/>
        <v>1.617093244004765E-8</v>
      </c>
      <c r="O62" s="1">
        <f t="shared" si="7"/>
        <v>6693615.2507777754</v>
      </c>
      <c r="P62">
        <f>O62/Notes!$C$3</f>
        <v>2.0659306329561037E-12</v>
      </c>
      <c r="R62" s="2">
        <f>O62*J62/Notes!$F$9</f>
        <v>1318.5678309004356</v>
      </c>
      <c r="S62" s="2">
        <f>R62/Notes!$C$2</f>
        <v>1.0548542647203484E-9</v>
      </c>
      <c r="U62" s="1">
        <f t="shared" si="8"/>
        <v>43692818.127564669</v>
      </c>
      <c r="V62" s="11">
        <f t="shared" si="3"/>
        <v>1.0000358168245955</v>
      </c>
    </row>
    <row r="63" spans="1:22" x14ac:dyDescent="0.3">
      <c r="A63" t="s">
        <v>16</v>
      </c>
      <c r="B63">
        <v>28</v>
      </c>
      <c r="C63">
        <v>59</v>
      </c>
      <c r="D63" s="1">
        <v>679729000000000</v>
      </c>
      <c r="E63" s="1">
        <v>196.45099999999999</v>
      </c>
      <c r="F63" s="1">
        <v>666200000</v>
      </c>
      <c r="G63" s="1">
        <v>9.8241099999999998E-2</v>
      </c>
      <c r="H63" s="1">
        <v>1.1168899999999999E-3</v>
      </c>
      <c r="I63" s="1">
        <f t="shared" si="4"/>
        <v>9.8241099999999998E-2</v>
      </c>
      <c r="J63" s="8">
        <f t="shared" si="5"/>
        <v>2398320000000</v>
      </c>
      <c r="K63">
        <f>J63/LN(2)/Notes!$F$9*(1-EXP(-Notes!$F$9*LN(2)/J63))</f>
        <v>0.99999962551186505</v>
      </c>
      <c r="L63">
        <f>EXP(-Notes!$F$10*LN(2)/J63)</f>
        <v>0.99999999791910188</v>
      </c>
      <c r="M63">
        <f t="shared" si="6"/>
        <v>0.99999962343096771</v>
      </c>
      <c r="O63" s="1">
        <f t="shared" si="7"/>
        <v>9.8241136994569891E-2</v>
      </c>
      <c r="P63">
        <f>O63/Notes!$C$3</f>
        <v>3.0321338578570955E-20</v>
      </c>
      <c r="R63" s="2">
        <f>O63*J63/Notes!$F$9</f>
        <v>90900.34092469787</v>
      </c>
      <c r="S63" s="2">
        <f>R63/Notes!$C$2</f>
        <v>7.2720272739758302E-8</v>
      </c>
      <c r="U63" s="1">
        <f t="shared" si="8"/>
        <v>43783718.468489364</v>
      </c>
      <c r="V63" s="11">
        <f t="shared" si="3"/>
        <v>1.0021163325839788</v>
      </c>
    </row>
    <row r="64" spans="1:22" x14ac:dyDescent="0.3">
      <c r="A64" t="s">
        <v>26</v>
      </c>
      <c r="B64">
        <v>18</v>
      </c>
      <c r="C64">
        <v>39</v>
      </c>
      <c r="D64" s="1">
        <v>1419490000000</v>
      </c>
      <c r="E64" s="1">
        <v>115.907</v>
      </c>
      <c r="F64" s="1">
        <v>2358010</v>
      </c>
      <c r="G64" s="1">
        <v>5.7962699999999999E-2</v>
      </c>
      <c r="H64" s="1">
        <v>1.51091E-2</v>
      </c>
      <c r="I64" s="1">
        <f t="shared" si="4"/>
        <v>5.7962699999999999E-2</v>
      </c>
      <c r="J64" s="8">
        <f t="shared" si="5"/>
        <v>8488836000</v>
      </c>
      <c r="K64">
        <f>J64/LN(2)/Notes!$F$9*(1-EXP(-Notes!$F$9*LN(2)/J64))</f>
        <v>0.99989418391717255</v>
      </c>
      <c r="L64">
        <f>EXP(-Notes!$F$10*LN(2)/J64)</f>
        <v>0.99999941209157139</v>
      </c>
      <c r="M64">
        <f t="shared" si="6"/>
        <v>0.99989359607095407</v>
      </c>
      <c r="O64" s="1">
        <f t="shared" si="7"/>
        <v>5.7968868115329815E-2</v>
      </c>
      <c r="P64">
        <f>O64/Notes!$C$3</f>
        <v>1.7891625961521548E-20</v>
      </c>
      <c r="R64" s="2">
        <f>O64*J64/Notes!$F$9</f>
        <v>189.84884820087342</v>
      </c>
      <c r="S64" s="2">
        <f>R64/Notes!$C$2</f>
        <v>1.5187907856069874E-10</v>
      </c>
      <c r="U64" s="1">
        <f t="shared" si="8"/>
        <v>43783908.317337565</v>
      </c>
      <c r="V64" s="11">
        <f t="shared" si="3"/>
        <v>1.0021206778209335</v>
      </c>
    </row>
    <row r="65" spans="1:22" x14ac:dyDescent="0.3">
      <c r="A65" t="s">
        <v>24</v>
      </c>
      <c r="B65">
        <v>31</v>
      </c>
      <c r="C65">
        <v>65</v>
      </c>
      <c r="D65" s="1">
        <v>100483</v>
      </c>
      <c r="E65" s="1">
        <v>76.369699999999995</v>
      </c>
      <c r="F65" s="1">
        <v>0.25333499999999998</v>
      </c>
      <c r="G65" s="1">
        <v>3.81909E-2</v>
      </c>
      <c r="H65" s="1">
        <v>3.81909E-2</v>
      </c>
      <c r="I65" s="1">
        <f t="shared" si="4"/>
        <v>3.81909E-2</v>
      </c>
      <c r="J65" s="9">
        <f t="shared" si="5"/>
        <v>912.00599999999997</v>
      </c>
      <c r="K65">
        <f>J65/LN(2)/Notes!$F$9*(1-EXP(-Notes!$F$9*LN(2)/J65))</f>
        <v>5.0761826136611879E-4</v>
      </c>
      <c r="L65">
        <f>EXP(-Notes!$F$10*LN(2)/J65)</f>
        <v>4.2020676290710863E-3</v>
      </c>
      <c r="M65">
        <f t="shared" si="6"/>
        <v>2.1330462640119138E-6</v>
      </c>
      <c r="O65" s="1">
        <f t="shared" si="7"/>
        <v>17904.393657252007</v>
      </c>
      <c r="P65">
        <f>O65/Notes!$C$3</f>
        <v>5.5260474250777797E-15</v>
      </c>
      <c r="R65" s="2">
        <f>O65*J65/Notes!$F$9</f>
        <v>6.299735509944357</v>
      </c>
      <c r="S65" s="2">
        <f>R65/Notes!$C$2</f>
        <v>5.0397884079554856E-12</v>
      </c>
      <c r="U65" s="1">
        <f t="shared" si="8"/>
        <v>43783914.617073074</v>
      </c>
      <c r="V65" s="11">
        <f t="shared" si="3"/>
        <v>1.0021208220085005</v>
      </c>
    </row>
    <row r="66" spans="1:22" x14ac:dyDescent="0.3">
      <c r="A66" t="s">
        <v>26</v>
      </c>
      <c r="B66">
        <v>18</v>
      </c>
      <c r="C66">
        <v>42</v>
      </c>
      <c r="D66" s="1">
        <v>83422200000</v>
      </c>
      <c r="E66" s="1">
        <v>55.695099999999996</v>
      </c>
      <c r="F66" s="1">
        <v>288395</v>
      </c>
      <c r="G66" s="1">
        <v>2.7851999999999998E-2</v>
      </c>
      <c r="H66" s="1">
        <v>2.7851999999999998E-2</v>
      </c>
      <c r="I66" s="1">
        <f t="shared" si="4"/>
        <v>2.7851999999999998E-2</v>
      </c>
      <c r="J66" s="8">
        <f t="shared" si="5"/>
        <v>1038222000</v>
      </c>
      <c r="K66">
        <f>J66/LN(2)/Notes!$F$9*(1-EXP(-Notes!$F$9*LN(2)/J66))</f>
        <v>0.99913525162102601</v>
      </c>
      <c r="L66">
        <f>EXP(-Notes!$F$10*LN(2)/J66)</f>
        <v>0.999995193082303</v>
      </c>
      <c r="M66">
        <f t="shared" si="6"/>
        <v>0.99913044886010327</v>
      </c>
      <c r="O66" s="1">
        <f t="shared" si="7"/>
        <v>2.787623981610813E-2</v>
      </c>
      <c r="P66">
        <f>O66/Notes!$C$3</f>
        <v>8.6037777210210279E-21</v>
      </c>
      <c r="R66" s="2">
        <f>O66*J66/Notes!$F$9</f>
        <v>11.165789141342367</v>
      </c>
      <c r="S66" s="2">
        <f>R66/Notes!$C$2</f>
        <v>8.9326313130738937E-12</v>
      </c>
      <c r="U66" s="1">
        <f t="shared" si="8"/>
        <v>43783925.782862216</v>
      </c>
      <c r="V66" s="11">
        <f t="shared" si="3"/>
        <v>1.0021210775697014</v>
      </c>
    </row>
    <row r="67" spans="1:22" x14ac:dyDescent="0.3">
      <c r="A67" t="s">
        <v>34</v>
      </c>
      <c r="B67">
        <v>12</v>
      </c>
      <c r="C67">
        <v>27</v>
      </c>
      <c r="D67" s="1">
        <v>3997.35</v>
      </c>
      <c r="E67" s="1">
        <v>4.8825599999999998</v>
      </c>
      <c r="F67" s="1">
        <v>0.157633</v>
      </c>
      <c r="G67" s="1">
        <v>2.44167E-3</v>
      </c>
      <c r="H67" s="1">
        <v>2.44167E-3</v>
      </c>
      <c r="I67" s="1">
        <f t="shared" si="4"/>
        <v>2.44167E-3</v>
      </c>
      <c r="J67" s="9">
        <f t="shared" si="5"/>
        <v>567.47879999999998</v>
      </c>
      <c r="K67">
        <f>J67/LN(2)/Notes!$F$9*(1-EXP(-Notes!$F$9*LN(2)/J67))</f>
        <v>3.1585603802840274E-4</v>
      </c>
      <c r="L67">
        <f>EXP(-Notes!$F$10*LN(2)/J67)</f>
        <v>1.5157309996792048E-4</v>
      </c>
      <c r="M67">
        <f t="shared" si="6"/>
        <v>4.7875278827550382E-8</v>
      </c>
      <c r="O67" s="1">
        <f t="shared" si="7"/>
        <v>51000.642916254154</v>
      </c>
      <c r="P67">
        <f>O67/Notes!$C$3</f>
        <v>1.5740939171683379E-14</v>
      </c>
      <c r="R67" s="2">
        <f>O67*J67/Notes!$F$9</f>
        <v>11.165811590024848</v>
      </c>
      <c r="S67" s="2">
        <f>R67/Notes!$C$2</f>
        <v>8.9326492720198786E-12</v>
      </c>
      <c r="U67" s="1">
        <f t="shared" si="8"/>
        <v>43783936.948673807</v>
      </c>
      <c r="V67" s="11">
        <f t="shared" si="3"/>
        <v>1.0021213331314158</v>
      </c>
    </row>
    <row r="68" spans="1:22" x14ac:dyDescent="0.3">
      <c r="A68" t="s">
        <v>22</v>
      </c>
      <c r="B68">
        <v>19</v>
      </c>
      <c r="C68">
        <v>38</v>
      </c>
      <c r="D68" s="1">
        <v>1187.7</v>
      </c>
      <c r="E68" s="1">
        <v>1.79687</v>
      </c>
      <c r="F68" s="1">
        <v>0.12726599999999999</v>
      </c>
      <c r="G68" s="1">
        <v>8.9857800000000003E-4</v>
      </c>
      <c r="H68" s="1">
        <v>5.1739099999999997E-4</v>
      </c>
      <c r="I68" s="1">
        <f t="shared" si="4"/>
        <v>8.9857800000000003E-4</v>
      </c>
      <c r="J68" s="9">
        <f t="shared" si="5"/>
        <v>458.15759999999995</v>
      </c>
      <c r="K68">
        <f>J68/LN(2)/Notes!$F$9*(1-EXP(-Notes!$F$9*LN(2)/J68))</f>
        <v>2.5500837093579833E-4</v>
      </c>
      <c r="L68">
        <f>EXP(-Notes!$F$10*LN(2)/J68)</f>
        <v>1.858996564369036E-5</v>
      </c>
      <c r="M68">
        <f t="shared" si="6"/>
        <v>4.7405968545499382E-9</v>
      </c>
      <c r="O68" s="1">
        <f t="shared" si="7"/>
        <v>189549.54989213252</v>
      </c>
      <c r="P68">
        <f>O68/Notes!$C$3</f>
        <v>5.8502947497571766E-14</v>
      </c>
      <c r="R68" s="2">
        <f>O68*J68/Notes!$F$9</f>
        <v>33.504462523016855</v>
      </c>
      <c r="S68" s="2">
        <f>R68/Notes!$C$2</f>
        <v>2.6803570018413483E-11</v>
      </c>
      <c r="U68" s="1">
        <f t="shared" si="8"/>
        <v>43783970.453136332</v>
      </c>
      <c r="V68" s="11">
        <f t="shared" ref="V68" si="9">U68/$U$55</f>
        <v>1.0021220999774099</v>
      </c>
    </row>
    <row r="71" spans="1:22" x14ac:dyDescent="0.3">
      <c r="I71" t="s">
        <v>62</v>
      </c>
      <c r="J71" s="5">
        <f>60*60*24*365.34*20</f>
        <v>631307519.99999988</v>
      </c>
      <c r="K71" t="s">
        <v>63</v>
      </c>
    </row>
    <row r="72" spans="1:22" x14ac:dyDescent="0.3">
      <c r="I72" t="s">
        <v>64</v>
      </c>
      <c r="J72" s="6">
        <f>60*60*2</f>
        <v>7200</v>
      </c>
      <c r="K72" t="s">
        <v>63</v>
      </c>
    </row>
    <row r="73" spans="1:22" x14ac:dyDescent="0.3">
      <c r="I73" t="s">
        <v>65</v>
      </c>
      <c r="J73" s="7">
        <f>5*24*60*60</f>
        <v>432000</v>
      </c>
      <c r="K73" t="s">
        <v>63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60DF-A649-4A93-9171-ACC51E2595F4}">
  <dimension ref="A1:V76"/>
  <sheetViews>
    <sheetView topLeftCell="K1" workbookViewId="0">
      <selection activeCell="P15" sqref="P15"/>
    </sheetView>
    <sheetView workbookViewId="1"/>
  </sheetViews>
  <sheetFormatPr defaultRowHeight="14.4" x14ac:dyDescent="0.3"/>
  <cols>
    <col min="10" max="10" width="9.44140625" customWidth="1"/>
    <col min="18" max="18" width="9.5546875" style="2" bestFit="1" customWidth="1"/>
    <col min="19" max="19" width="9.21875" style="2" bestFit="1" customWidth="1"/>
  </cols>
  <sheetData>
    <row r="1" spans="1:22" x14ac:dyDescent="0.3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44</v>
      </c>
      <c r="J1" s="2" t="s">
        <v>46</v>
      </c>
      <c r="K1" s="13" t="s">
        <v>47</v>
      </c>
      <c r="L1" s="13"/>
      <c r="M1" s="13"/>
      <c r="N1" t="s">
        <v>48</v>
      </c>
      <c r="O1" s="13" t="s">
        <v>49</v>
      </c>
      <c r="P1" s="13"/>
      <c r="R1" s="14" t="s">
        <v>50</v>
      </c>
      <c r="S1" s="14"/>
      <c r="U1" t="s">
        <v>51</v>
      </c>
      <c r="V1" s="3" t="s">
        <v>52</v>
      </c>
    </row>
    <row r="2" spans="1:22" x14ac:dyDescent="0.3">
      <c r="G2" t="s">
        <v>53</v>
      </c>
      <c r="I2" t="s">
        <v>54</v>
      </c>
      <c r="J2" s="2" t="s">
        <v>55</v>
      </c>
      <c r="K2" s="4" t="s">
        <v>56</v>
      </c>
      <c r="L2" s="4" t="s">
        <v>57</v>
      </c>
      <c r="M2" t="s">
        <v>58</v>
      </c>
      <c r="O2" t="s">
        <v>59</v>
      </c>
      <c r="P2" t="s">
        <v>60</v>
      </c>
      <c r="R2" s="2" t="s">
        <v>59</v>
      </c>
      <c r="S2" s="2" t="s">
        <v>61</v>
      </c>
      <c r="V2" s="3"/>
    </row>
    <row r="3" spans="1:22" x14ac:dyDescent="0.3">
      <c r="A3" t="s">
        <v>11</v>
      </c>
      <c r="B3">
        <v>29</v>
      </c>
      <c r="C3">
        <v>64</v>
      </c>
      <c r="D3" s="1">
        <v>319647000000000</v>
      </c>
      <c r="E3" s="1">
        <v>4846070000</v>
      </c>
      <c r="F3" s="1">
        <v>12.7</v>
      </c>
      <c r="G3" s="1">
        <v>113487000</v>
      </c>
      <c r="H3" s="1">
        <v>338047</v>
      </c>
      <c r="I3" s="1">
        <f>G3</f>
        <v>113487000</v>
      </c>
      <c r="J3" s="2">
        <f>F3*60*60</f>
        <v>45720</v>
      </c>
      <c r="K3">
        <f>J3/LN(2)/Notes!$F$9*(1-EXP(-Notes!$F$9*LN(2)/J3))</f>
        <v>2.544753752679144E-2</v>
      </c>
      <c r="L3">
        <f>EXP(-Notes!$F$10*LN(2)/J3)</f>
        <v>0.8965896093199025</v>
      </c>
      <c r="M3">
        <f t="shared" ref="M3:M4" si="0">K3*L3</f>
        <v>2.2815997729299493E-2</v>
      </c>
      <c r="O3" s="1">
        <f>I3/M3</f>
        <v>4974009962.0655212</v>
      </c>
      <c r="P3">
        <f>O3/Notes!$C$3</f>
        <v>1.5351882598967658E-9</v>
      </c>
      <c r="R3" s="2">
        <f>O3*J3/Notes!$F$9</f>
        <v>87736009.053100169</v>
      </c>
      <c r="S3" s="2">
        <f>R3/Notes!$C$2</f>
        <v>7.0188807242480136E-5</v>
      </c>
      <c r="U3" s="1">
        <f>R3</f>
        <v>87736009.053100169</v>
      </c>
      <c r="V3" s="11">
        <f>U3/$U$55</f>
        <v>0.25381949755227518</v>
      </c>
    </row>
    <row r="4" spans="1:22" x14ac:dyDescent="0.3">
      <c r="A4" t="s">
        <v>11</v>
      </c>
      <c r="B4">
        <v>29</v>
      </c>
      <c r="C4">
        <v>61</v>
      </c>
      <c r="D4" s="1">
        <v>973772000000</v>
      </c>
      <c r="E4" s="1">
        <v>56252800</v>
      </c>
      <c r="F4" s="1">
        <v>3.3330099999999998</v>
      </c>
      <c r="G4" s="1">
        <v>1317350</v>
      </c>
      <c r="H4" s="1">
        <v>23609.4</v>
      </c>
      <c r="I4" s="1">
        <f t="shared" ref="I4" si="1">G4</f>
        <v>1317350</v>
      </c>
      <c r="J4" s="2">
        <f t="shared" ref="J4" si="2">F4*60*60</f>
        <v>11998.835999999999</v>
      </c>
      <c r="K4">
        <f>J4/LN(2)/Notes!$F$9*(1-EXP(-Notes!$F$9*LN(2)/J4))</f>
        <v>6.6784958308796155E-3</v>
      </c>
      <c r="L4">
        <f>EXP(-Notes!$F$10*LN(2)/J4)</f>
        <v>0.65972733809768691</v>
      </c>
      <c r="M4">
        <f t="shared" si="0"/>
        <v>4.4059862770027087E-3</v>
      </c>
      <c r="O4" s="1">
        <f>I4/M4</f>
        <v>298990944.85972005</v>
      </c>
      <c r="P4">
        <f>O4/Notes!$C$3</f>
        <v>9.2281155820901256E-11</v>
      </c>
      <c r="R4" s="2">
        <f>O4*J4/Notes!$F$9</f>
        <v>1384083.0682317992</v>
      </c>
      <c r="S4" s="2">
        <f>R4/Notes!$C$2</f>
        <v>1.1072664545854394E-6</v>
      </c>
      <c r="U4" s="1">
        <f>U3+R4</f>
        <v>89120092.121331975</v>
      </c>
      <c r="V4" s="11">
        <f t="shared" ref="V4:V67" si="3">U4/$U$55</f>
        <v>0.25782363761677923</v>
      </c>
    </row>
    <row r="5" spans="1:22" x14ac:dyDescent="0.3">
      <c r="A5" t="s">
        <v>12</v>
      </c>
      <c r="B5">
        <v>27</v>
      </c>
      <c r="C5">
        <v>58</v>
      </c>
      <c r="D5" s="1">
        <v>182055000000000</v>
      </c>
      <c r="E5" s="1">
        <v>20611700</v>
      </c>
      <c r="F5" s="1">
        <v>1700.64</v>
      </c>
      <c r="G5" s="1">
        <v>482692</v>
      </c>
      <c r="H5" s="1">
        <v>9915.69</v>
      </c>
      <c r="I5" s="1">
        <f t="shared" ref="I5:I68" si="4">G5</f>
        <v>482692</v>
      </c>
      <c r="J5" s="2">
        <f t="shared" ref="J5:J68" si="5">F5*60*60</f>
        <v>6122304.0000000009</v>
      </c>
      <c r="K5">
        <f>J5/LN(2)/Notes!$F$9*(1-EXP(-Notes!$F$9*LN(2)/J5))</f>
        <v>0.86662994610909549</v>
      </c>
      <c r="L5">
        <f>EXP(-Notes!$F$10*LN(2)/J5)</f>
        <v>0.99918517176563326</v>
      </c>
      <c r="M5">
        <f t="shared" ref="M5:M68" si="6">K5*L5</f>
        <v>0.86592379156025812</v>
      </c>
      <c r="O5" s="1">
        <f t="shared" ref="O5:O68" si="7">I5/M5</f>
        <v>557430.11648896395</v>
      </c>
      <c r="P5">
        <f>O5/Notes!$C$3</f>
        <v>1.7204633224968022E-13</v>
      </c>
      <c r="R5" s="2">
        <f>O5*J5/Notes!$F$9</f>
        <v>1316649.9351469332</v>
      </c>
      <c r="S5" s="2">
        <f>R5/Notes!$C$2</f>
        <v>1.0533199481175464E-6</v>
      </c>
      <c r="U5" s="1">
        <f t="shared" ref="U5:U68" si="8">U4+R5</f>
        <v>90436742.056478903</v>
      </c>
      <c r="V5" s="11">
        <f t="shared" si="3"/>
        <v>0.26163269422418622</v>
      </c>
    </row>
    <row r="6" spans="1:22" x14ac:dyDescent="0.3">
      <c r="A6" t="s">
        <v>13</v>
      </c>
      <c r="B6">
        <v>24</v>
      </c>
      <c r="C6">
        <v>51</v>
      </c>
      <c r="D6" s="1">
        <v>41049800000000</v>
      </c>
      <c r="E6" s="1">
        <v>11887900</v>
      </c>
      <c r="F6" s="1">
        <v>664.85799999999995</v>
      </c>
      <c r="G6" s="1">
        <v>278395</v>
      </c>
      <c r="H6" s="1">
        <v>11657.3</v>
      </c>
      <c r="I6" s="1">
        <f t="shared" si="4"/>
        <v>278395</v>
      </c>
      <c r="J6" s="2">
        <f t="shared" si="5"/>
        <v>2393488.7999999998</v>
      </c>
      <c r="K6">
        <f>J6/LN(2)/Notes!$F$9*(1-EXP(-Notes!$F$9*LN(2)/J6))</f>
        <v>0.70331546706065384</v>
      </c>
      <c r="L6">
        <f>EXP(-Notes!$F$10*LN(2)/J6)</f>
        <v>0.99791707389393391</v>
      </c>
      <c r="M6">
        <f t="shared" si="6"/>
        <v>0.70185051291351319</v>
      </c>
      <c r="O6" s="1">
        <f t="shared" si="7"/>
        <v>396658.5403554528</v>
      </c>
      <c r="P6">
        <f>O6/Notes!$C$3</f>
        <v>1.2242547541834963E-13</v>
      </c>
      <c r="R6" s="2">
        <f>O6*J6/Notes!$F$9</f>
        <v>366280.00531061896</v>
      </c>
      <c r="S6" s="2">
        <f>R6/Notes!$C$2</f>
        <v>2.9302400424849515E-7</v>
      </c>
      <c r="U6" s="1">
        <f t="shared" si="8"/>
        <v>90803022.061789528</v>
      </c>
      <c r="V6" s="11">
        <f t="shared" si="3"/>
        <v>0.26269233903724259</v>
      </c>
    </row>
    <row r="7" spans="1:22" x14ac:dyDescent="0.3">
      <c r="A7" t="s">
        <v>12</v>
      </c>
      <c r="B7">
        <v>27</v>
      </c>
      <c r="C7">
        <v>61</v>
      </c>
      <c r="D7" s="1">
        <v>89085600000</v>
      </c>
      <c r="E7" s="1">
        <v>10395500</v>
      </c>
      <c r="F7" s="1">
        <v>1.65</v>
      </c>
      <c r="G7" s="1">
        <v>243446</v>
      </c>
      <c r="H7" s="1">
        <v>9009.91</v>
      </c>
      <c r="I7" s="1">
        <f t="shared" si="4"/>
        <v>243446</v>
      </c>
      <c r="J7" s="9">
        <f t="shared" si="5"/>
        <v>5940</v>
      </c>
      <c r="K7">
        <f>J7/LN(2)/Notes!$F$9*(1-EXP(-Notes!$F$9*LN(2)/J7))</f>
        <v>3.3061761353705417E-3</v>
      </c>
      <c r="L7">
        <f>EXP(-Notes!$F$10*LN(2)/J7)</f>
        <v>0.4316335128482629</v>
      </c>
      <c r="M7">
        <f t="shared" si="6"/>
        <v>1.4270564194050809E-3</v>
      </c>
      <c r="O7" s="1">
        <f t="shared" si="7"/>
        <v>170593115.09315735</v>
      </c>
      <c r="P7">
        <f>O7/Notes!$C$3</f>
        <v>5.2652196016406593E-11</v>
      </c>
      <c r="R7" s="2">
        <f>O7*J7/Notes!$F$9</f>
        <v>390942.55542181892</v>
      </c>
      <c r="S7" s="2">
        <f>R7/Notes!$C$2</f>
        <v>3.1275404433745512E-7</v>
      </c>
      <c r="U7" s="1">
        <f t="shared" si="8"/>
        <v>91193964.617211342</v>
      </c>
      <c r="V7" s="11">
        <f t="shared" si="3"/>
        <v>0.26382333238945804</v>
      </c>
    </row>
    <row r="8" spans="1:22" x14ac:dyDescent="0.3">
      <c r="A8" t="s">
        <v>14</v>
      </c>
      <c r="B8">
        <v>25</v>
      </c>
      <c r="C8">
        <v>52</v>
      </c>
      <c r="D8" s="1">
        <v>6424680000000</v>
      </c>
      <c r="E8" s="1">
        <v>9218780</v>
      </c>
      <c r="F8" s="1">
        <v>134.184</v>
      </c>
      <c r="G8" s="1">
        <v>215889</v>
      </c>
      <c r="H8" s="1">
        <v>13453.8</v>
      </c>
      <c r="I8" s="1">
        <f t="shared" si="4"/>
        <v>215889</v>
      </c>
      <c r="J8" s="2">
        <f t="shared" si="5"/>
        <v>483062.4</v>
      </c>
      <c r="K8">
        <f>J8/LN(2)/Notes!$F$9*(1-EXP(-Notes!$F$9*LN(2)/J8))</f>
        <v>0.26234968714286616</v>
      </c>
      <c r="L8">
        <f>EXP(-Notes!$F$10*LN(2)/J8)</f>
        <v>0.98972189045355274</v>
      </c>
      <c r="M8">
        <f t="shared" si="6"/>
        <v>0.25965322831893561</v>
      </c>
      <c r="O8" s="1">
        <f t="shared" si="7"/>
        <v>831451.2451769734</v>
      </c>
      <c r="P8">
        <f>O8/Notes!$C$3</f>
        <v>2.5662075468425106E-13</v>
      </c>
      <c r="R8" s="2">
        <f>O8*J8/Notes!$F$9</f>
        <v>154954.79705948196</v>
      </c>
      <c r="S8" s="2">
        <f>R8/Notes!$C$2</f>
        <v>1.2396383764758557E-7</v>
      </c>
      <c r="U8" s="1">
        <f t="shared" si="8"/>
        <v>91348919.414270818</v>
      </c>
      <c r="V8" s="11">
        <f t="shared" si="3"/>
        <v>0.26427161524569265</v>
      </c>
    </row>
    <row r="9" spans="1:22" x14ac:dyDescent="0.3">
      <c r="A9" t="s">
        <v>17</v>
      </c>
      <c r="B9">
        <v>23</v>
      </c>
      <c r="C9">
        <v>48</v>
      </c>
      <c r="D9" s="1">
        <v>10988800000000</v>
      </c>
      <c r="E9" s="1">
        <v>5519000</v>
      </c>
      <c r="F9" s="1">
        <v>383.36500000000001</v>
      </c>
      <c r="G9" s="1">
        <v>129246</v>
      </c>
      <c r="H9" s="1">
        <v>8783.26</v>
      </c>
      <c r="I9" s="1">
        <f t="shared" si="4"/>
        <v>129246</v>
      </c>
      <c r="J9" s="2">
        <f t="shared" si="5"/>
        <v>1380114</v>
      </c>
      <c r="K9">
        <f>J9/LN(2)/Notes!$F$9*(1-EXP(-Notes!$F$9*LN(2)/J9))</f>
        <v>0.55919285956038811</v>
      </c>
      <c r="L9">
        <f>EXP(-Notes!$F$10*LN(2)/J9)</f>
        <v>0.99639040894357278</v>
      </c>
      <c r="M9">
        <f t="shared" si="6"/>
        <v>0.55717440201570101</v>
      </c>
      <c r="O9" s="1">
        <f t="shared" si="7"/>
        <v>231966.86626740955</v>
      </c>
      <c r="P9">
        <f>O9/Notes!$C$3</f>
        <v>7.1594711810928871E-14</v>
      </c>
      <c r="R9" s="2">
        <f>O9*J9/Notes!$F$9</f>
        <v>123511.08012028536</v>
      </c>
      <c r="S9" s="2">
        <f>R9/Notes!$C$2</f>
        <v>9.8808864096228294E-8</v>
      </c>
      <c r="U9" s="1">
        <f t="shared" si="8"/>
        <v>91472430.494391099</v>
      </c>
      <c r="V9" s="11">
        <f t="shared" si="3"/>
        <v>0.26462893170716167</v>
      </c>
    </row>
    <row r="10" spans="1:22" x14ac:dyDescent="0.3">
      <c r="A10" t="s">
        <v>12</v>
      </c>
      <c r="B10">
        <v>27</v>
      </c>
      <c r="C10">
        <v>57</v>
      </c>
      <c r="D10" s="1">
        <v>142341000000000</v>
      </c>
      <c r="E10" s="1">
        <v>4202300</v>
      </c>
      <c r="F10" s="1">
        <v>6521.78</v>
      </c>
      <c r="G10" s="1">
        <v>98411</v>
      </c>
      <c r="H10" s="1">
        <v>2505.5</v>
      </c>
      <c r="I10" s="1">
        <f t="shared" si="4"/>
        <v>98411</v>
      </c>
      <c r="J10" s="2">
        <f t="shared" si="5"/>
        <v>23478408</v>
      </c>
      <c r="K10">
        <f>J10/LN(2)/Notes!$F$9*(1-EXP(-Notes!$F$9*LN(2)/J10))</f>
        <v>0.96269608749763658</v>
      </c>
      <c r="L10">
        <f>EXP(-Notes!$F$10*LN(2)/J10)</f>
        <v>0.99978745878677944</v>
      </c>
      <c r="M10">
        <f t="shared" si="6"/>
        <v>0.96249147490323717</v>
      </c>
      <c r="O10" s="1">
        <f t="shared" si="7"/>
        <v>102246.10042379193</v>
      </c>
      <c r="P10">
        <f>O10/Notes!$C$3</f>
        <v>3.1557438402404916E-14</v>
      </c>
      <c r="R10" s="2">
        <f>O10*J10/Notes!$F$9</f>
        <v>926148.01780816354</v>
      </c>
      <c r="S10" s="2">
        <f>R10/Notes!$C$2</f>
        <v>7.409184142465308E-7</v>
      </c>
      <c r="U10" s="1">
        <f t="shared" si="8"/>
        <v>92398578.512199268</v>
      </c>
      <c r="V10" s="11">
        <f t="shared" si="3"/>
        <v>0.26730826972442701</v>
      </c>
    </row>
    <row r="11" spans="1:22" x14ac:dyDescent="0.3">
      <c r="A11" t="s">
        <v>14</v>
      </c>
      <c r="B11">
        <v>25</v>
      </c>
      <c r="C11">
        <v>56</v>
      </c>
      <c r="D11" s="1">
        <v>56060100000</v>
      </c>
      <c r="E11" s="1">
        <v>4185460</v>
      </c>
      <c r="F11" s="1">
        <v>2.5788899999999999</v>
      </c>
      <c r="G11" s="1">
        <v>98016.7</v>
      </c>
      <c r="H11" s="1">
        <v>6546.76</v>
      </c>
      <c r="I11" s="1">
        <f t="shared" si="4"/>
        <v>98016.7</v>
      </c>
      <c r="J11" s="2">
        <f t="shared" si="5"/>
        <v>9284.003999999999</v>
      </c>
      <c r="K11">
        <f>J11/LN(2)/Notes!$F$9*(1-EXP(-Notes!$F$9*LN(2)/J11))</f>
        <v>5.1674330749974145E-3</v>
      </c>
      <c r="L11">
        <f>EXP(-Notes!$F$10*LN(2)/J11)</f>
        <v>0.58417500829797075</v>
      </c>
      <c r="M11">
        <f t="shared" si="6"/>
        <v>3.0186852594658231E-3</v>
      </c>
      <c r="O11" s="1">
        <f t="shared" si="7"/>
        <v>32469996.563121229</v>
      </c>
      <c r="P11">
        <f>O11/Notes!$C$3</f>
        <v>1.0021603877506552E-11</v>
      </c>
      <c r="R11" s="2">
        <f>O11*J11/Notes!$F$9</f>
        <v>116300.76310648292</v>
      </c>
      <c r="S11" s="2">
        <f>R11/Notes!$C$2</f>
        <v>9.3040610485186329E-8</v>
      </c>
      <c r="U11" s="1">
        <f t="shared" si="8"/>
        <v>92514879.275305748</v>
      </c>
      <c r="V11" s="11">
        <f t="shared" si="3"/>
        <v>0.26764472680260076</v>
      </c>
    </row>
    <row r="12" spans="1:22" x14ac:dyDescent="0.3">
      <c r="A12" t="s">
        <v>12</v>
      </c>
      <c r="B12">
        <v>27</v>
      </c>
      <c r="C12">
        <v>56</v>
      </c>
      <c r="D12" s="1">
        <v>31790200000000</v>
      </c>
      <c r="E12" s="1">
        <v>3302170</v>
      </c>
      <c r="F12" s="1">
        <v>1853.6</v>
      </c>
      <c r="G12" s="1">
        <v>77331.399999999994</v>
      </c>
      <c r="H12" s="1">
        <v>3700.55</v>
      </c>
      <c r="I12" s="1">
        <f t="shared" si="4"/>
        <v>77331.399999999994</v>
      </c>
      <c r="J12" s="2">
        <f t="shared" si="5"/>
        <v>6672960</v>
      </c>
      <c r="K12">
        <f>J12/LN(2)/Notes!$F$9*(1-EXP(-Notes!$F$9*LN(2)/J12))</f>
        <v>0.87668976436089641</v>
      </c>
      <c r="L12">
        <f>EXP(-Notes!$F$10*LN(2)/J12)</f>
        <v>0.99925238665815386</v>
      </c>
      <c r="M12">
        <f t="shared" si="6"/>
        <v>0.8760343393964003</v>
      </c>
      <c r="O12" s="1">
        <f t="shared" si="7"/>
        <v>88274.393505261891</v>
      </c>
      <c r="P12">
        <f>O12/Notes!$C$3</f>
        <v>2.7245183180636387E-14</v>
      </c>
      <c r="R12" s="2">
        <f>O12*J12/Notes!$F$9</f>
        <v>227257.52194632424</v>
      </c>
      <c r="S12" s="2">
        <f>R12/Notes!$C$2</f>
        <v>1.8180601755705939E-7</v>
      </c>
      <c r="U12" s="1">
        <f t="shared" si="8"/>
        <v>92742136.797252074</v>
      </c>
      <c r="V12" s="11">
        <f t="shared" si="3"/>
        <v>0.26830218080190998</v>
      </c>
    </row>
    <row r="13" spans="1:22" x14ac:dyDescent="0.3">
      <c r="A13" t="s">
        <v>18</v>
      </c>
      <c r="B13">
        <v>21</v>
      </c>
      <c r="C13">
        <v>44</v>
      </c>
      <c r="D13" s="1">
        <v>66594600000</v>
      </c>
      <c r="E13" s="1">
        <v>3229770</v>
      </c>
      <c r="F13" s="1">
        <v>3.97</v>
      </c>
      <c r="G13" s="1">
        <v>75636</v>
      </c>
      <c r="H13" s="1">
        <v>6081.02</v>
      </c>
      <c r="I13" s="1">
        <f t="shared" si="4"/>
        <v>75636</v>
      </c>
      <c r="J13" s="2">
        <f t="shared" si="5"/>
        <v>14292.000000000002</v>
      </c>
      <c r="K13">
        <f>J13/LN(2)/Notes!$F$9*(1-EXP(-Notes!$F$9*LN(2)/J13))</f>
        <v>7.9548601560127576E-3</v>
      </c>
      <c r="L13">
        <f>EXP(-Notes!$F$10*LN(2)/J13)</f>
        <v>0.70525733097990351</v>
      </c>
      <c r="M13">
        <f t="shared" si="6"/>
        <v>5.6102234419479358E-3</v>
      </c>
      <c r="O13" s="1">
        <f t="shared" si="7"/>
        <v>13481815.970905125</v>
      </c>
      <c r="P13">
        <f>O13/Notes!$C$3</f>
        <v>4.1610543120077548E-12</v>
      </c>
      <c r="R13" s="2">
        <f>O13*J13/Notes!$F$9</f>
        <v>74337.235284018549</v>
      </c>
      <c r="S13" s="2">
        <f>R13/Notes!$C$2</f>
        <v>5.9469788227214836E-8</v>
      </c>
      <c r="U13" s="1">
        <f t="shared" si="8"/>
        <v>92816474.032536089</v>
      </c>
      <c r="V13" s="11">
        <f t="shared" si="3"/>
        <v>0.26851723776555414</v>
      </c>
    </row>
    <row r="14" spans="1:22" x14ac:dyDescent="0.3">
      <c r="A14" t="s">
        <v>12</v>
      </c>
      <c r="B14">
        <v>27</v>
      </c>
      <c r="C14">
        <v>55</v>
      </c>
      <c r="D14" s="1">
        <v>266249000000</v>
      </c>
      <c r="E14" s="1">
        <v>2924350</v>
      </c>
      <c r="F14" s="1">
        <v>17.53</v>
      </c>
      <c r="G14" s="1">
        <v>68483.5</v>
      </c>
      <c r="H14" s="1">
        <v>7021.45</v>
      </c>
      <c r="I14" s="1">
        <f t="shared" si="4"/>
        <v>68483.5</v>
      </c>
      <c r="J14" s="2">
        <f t="shared" si="5"/>
        <v>63108.000000000015</v>
      </c>
      <c r="K14">
        <f>J14/LN(2)/Notes!$F$9*(1-EXP(-Notes!$F$9*LN(2)/J14))</f>
        <v>3.5125616759406383E-2</v>
      </c>
      <c r="L14">
        <f>EXP(-Notes!$F$10*LN(2)/J14)</f>
        <v>0.92396484668855727</v>
      </c>
      <c r="M14">
        <f t="shared" si="6"/>
        <v>3.2454835103945937E-2</v>
      </c>
      <c r="O14" s="1">
        <f t="shared" si="7"/>
        <v>2110117.0220295964</v>
      </c>
      <c r="P14">
        <f>O14/Notes!$C$3</f>
        <v>6.5127068581160381E-13</v>
      </c>
      <c r="R14" s="2">
        <f>O14*J14/Notes!$F$9</f>
        <v>51375.488050248379</v>
      </c>
      <c r="S14" s="2">
        <f>R14/Notes!$C$2</f>
        <v>4.1100390440198704E-8</v>
      </c>
      <c r="U14" s="1">
        <f t="shared" si="8"/>
        <v>92867849.520586342</v>
      </c>
      <c r="V14" s="11">
        <f t="shared" si="3"/>
        <v>0.26866586659770814</v>
      </c>
    </row>
    <row r="15" spans="1:22" x14ac:dyDescent="0.3">
      <c r="A15" t="s">
        <v>18</v>
      </c>
      <c r="B15">
        <v>21</v>
      </c>
      <c r="C15">
        <v>47</v>
      </c>
      <c r="D15" s="1">
        <v>1213590000000</v>
      </c>
      <c r="E15" s="1">
        <v>2906990</v>
      </c>
      <c r="F15" s="1">
        <v>80.380600000000001</v>
      </c>
      <c r="G15" s="1">
        <v>68077</v>
      </c>
      <c r="H15" s="1">
        <v>7614.64</v>
      </c>
      <c r="I15" s="1">
        <f t="shared" si="4"/>
        <v>68077</v>
      </c>
      <c r="J15" s="2">
        <f t="shared" si="5"/>
        <v>289370.16000000003</v>
      </c>
      <c r="K15">
        <f>J15/LN(2)/Notes!$F$9*(1-EXP(-Notes!$F$9*LN(2)/J15))</f>
        <v>0.16073806866540608</v>
      </c>
      <c r="L15">
        <f>EXP(-Notes!$F$10*LN(2)/J15)</f>
        <v>0.98290124310536831</v>
      </c>
      <c r="M15">
        <f t="shared" si="6"/>
        <v>0.15798964750558367</v>
      </c>
      <c r="O15" s="1">
        <f t="shared" si="7"/>
        <v>430895.32178109343</v>
      </c>
      <c r="P15">
        <f>O15/Notes!$C$3</f>
        <v>1.3299238326576956E-13</v>
      </c>
      <c r="R15" s="2">
        <f>O15*J15/Notes!$F$9</f>
        <v>48105.034030496339</v>
      </c>
      <c r="S15" s="2">
        <f>R15/Notes!$C$2</f>
        <v>3.8484027224397075E-8</v>
      </c>
      <c r="U15" s="1">
        <f t="shared" si="8"/>
        <v>92915954.554616839</v>
      </c>
      <c r="V15" s="11">
        <f t="shared" si="3"/>
        <v>0.26880503403533307</v>
      </c>
    </row>
    <row r="16" spans="1:22" x14ac:dyDescent="0.3">
      <c r="A16" t="s">
        <v>11</v>
      </c>
      <c r="B16">
        <v>29</v>
      </c>
      <c r="C16">
        <v>62</v>
      </c>
      <c r="D16" s="1">
        <v>2349780000</v>
      </c>
      <c r="E16" s="1">
        <v>2807210</v>
      </c>
      <c r="F16" s="1">
        <v>0.161167</v>
      </c>
      <c r="G16" s="1">
        <v>65740.3</v>
      </c>
      <c r="H16" s="1">
        <v>714.28499999999997</v>
      </c>
      <c r="I16" s="1">
        <f t="shared" si="4"/>
        <v>65740.3</v>
      </c>
      <c r="J16" s="9">
        <f t="shared" si="5"/>
        <v>580.20120000000009</v>
      </c>
      <c r="K16">
        <f>J16/LN(2)/Notes!$F$9*(1-EXP(-Notes!$F$9*LN(2)/J16))</f>
        <v>3.2293726618743275E-4</v>
      </c>
      <c r="L16">
        <f>EXP(-Notes!$F$10*LN(2)/J16)</f>
        <v>1.838111247112595E-4</v>
      </c>
      <c r="M16">
        <f t="shared" si="6"/>
        <v>5.9359462109091409E-8</v>
      </c>
      <c r="O16" s="1">
        <f t="shared" si="7"/>
        <v>1107494873844.7432</v>
      </c>
      <c r="P16">
        <f>O16/Notes!$C$3</f>
        <v>3.4181940550763678E-7</v>
      </c>
      <c r="R16" s="2">
        <f>O16*J16/Notes!$F$9</f>
        <v>247905036.57352188</v>
      </c>
      <c r="S16" s="2">
        <f>R16/Notes!$C$2</f>
        <v>1.983240292588175E-4</v>
      </c>
      <c r="U16" s="1">
        <f t="shared" si="8"/>
        <v>340820991.12813872</v>
      </c>
      <c r="V16" s="11">
        <f t="shared" si="3"/>
        <v>0.98599211038943269</v>
      </c>
    </row>
    <row r="17" spans="1:22" x14ac:dyDescent="0.3">
      <c r="A17" t="s">
        <v>16</v>
      </c>
      <c r="B17">
        <v>28</v>
      </c>
      <c r="C17">
        <v>57</v>
      </c>
      <c r="D17" s="1">
        <v>505716000000</v>
      </c>
      <c r="E17" s="1">
        <v>2735140</v>
      </c>
      <c r="F17" s="1">
        <v>35.6</v>
      </c>
      <c r="G17" s="1">
        <v>64052.5</v>
      </c>
      <c r="H17" s="1">
        <v>6678.36</v>
      </c>
      <c r="I17" s="1">
        <f t="shared" si="4"/>
        <v>64052.5</v>
      </c>
      <c r="J17" s="2">
        <f t="shared" si="5"/>
        <v>128160</v>
      </c>
      <c r="K17">
        <f>J17/LN(2)/Notes!$F$9*(1-EXP(-Notes!$F$9*LN(2)/J17))</f>
        <v>7.1333196583164657E-2</v>
      </c>
      <c r="L17">
        <f>EXP(-Notes!$F$10*LN(2)/J17)</f>
        <v>0.96180759565133245</v>
      </c>
      <c r="M17">
        <f t="shared" si="6"/>
        <v>6.8608810295777437E-2</v>
      </c>
      <c r="O17" s="1">
        <f t="shared" si="7"/>
        <v>933590.01160150045</v>
      </c>
      <c r="P17">
        <f>O17/Notes!$C$3</f>
        <v>2.8814506530910507E-13</v>
      </c>
      <c r="R17" s="2">
        <f>O17*J17/Notes!$F$9</f>
        <v>46160.839462518634</v>
      </c>
      <c r="S17" s="2">
        <f>R17/Notes!$C$2</f>
        <v>3.6928671570014908E-8</v>
      </c>
      <c r="U17" s="1">
        <f t="shared" si="8"/>
        <v>340867151.96760124</v>
      </c>
      <c r="V17" s="11">
        <f t="shared" si="3"/>
        <v>0.98612565328938251</v>
      </c>
    </row>
    <row r="18" spans="1:22" x14ac:dyDescent="0.3">
      <c r="A18" t="s">
        <v>19</v>
      </c>
      <c r="B18">
        <v>30</v>
      </c>
      <c r="C18">
        <v>62</v>
      </c>
      <c r="D18" s="1">
        <v>129079000000</v>
      </c>
      <c r="E18" s="1">
        <v>2705530</v>
      </c>
      <c r="F18" s="1">
        <v>9.1859999999999999</v>
      </c>
      <c r="G18" s="1">
        <v>63359.1</v>
      </c>
      <c r="H18" s="1">
        <v>6046.43</v>
      </c>
      <c r="I18" s="1">
        <f t="shared" si="4"/>
        <v>63359.1</v>
      </c>
      <c r="J18" s="2">
        <f t="shared" si="5"/>
        <v>33069.599999999999</v>
      </c>
      <c r="K18">
        <f>J18/LN(2)/Notes!$F$9*(1-EXP(-Notes!$F$9*LN(2)/J18))</f>
        <v>1.8406384230008357E-2</v>
      </c>
      <c r="L18">
        <f>EXP(-Notes!$F$10*LN(2)/J18)</f>
        <v>0.85992180253472961</v>
      </c>
      <c r="M18">
        <f t="shared" si="6"/>
        <v>1.5828051105215606E-2</v>
      </c>
      <c r="O18" s="1">
        <f t="shared" si="7"/>
        <v>4002962.8144883942</v>
      </c>
      <c r="P18">
        <f>O18/Notes!$C$3</f>
        <v>1.235482350150739E-12</v>
      </c>
      <c r="R18" s="2">
        <f>O18*J18/Notes!$F$9</f>
        <v>51071.133908181095</v>
      </c>
      <c r="S18" s="2">
        <f>R18/Notes!$C$2</f>
        <v>4.0856907126544876E-8</v>
      </c>
      <c r="U18" s="1">
        <f t="shared" si="8"/>
        <v>340918223.10150939</v>
      </c>
      <c r="V18" s="11">
        <f t="shared" si="3"/>
        <v>0.9862734016276975</v>
      </c>
    </row>
    <row r="19" spans="1:22" x14ac:dyDescent="0.3">
      <c r="A19" t="s">
        <v>14</v>
      </c>
      <c r="B19">
        <v>25</v>
      </c>
      <c r="C19">
        <v>54</v>
      </c>
      <c r="D19" s="1">
        <v>76497200000000</v>
      </c>
      <c r="E19" s="1">
        <v>1966240</v>
      </c>
      <c r="F19" s="1">
        <v>7490.87</v>
      </c>
      <c r="G19" s="1">
        <v>46046.1</v>
      </c>
      <c r="H19" s="1">
        <v>1537.2</v>
      </c>
      <c r="I19" s="1">
        <f t="shared" si="4"/>
        <v>46046.1</v>
      </c>
      <c r="J19" s="2">
        <f t="shared" si="5"/>
        <v>26967132</v>
      </c>
      <c r="K19">
        <f>J19/LN(2)/Notes!$F$9*(1-EXP(-Notes!$F$9*LN(2)/J19))</f>
        <v>0.96741600064354316</v>
      </c>
      <c r="L19">
        <f>EXP(-Notes!$F$10*LN(2)/J19)</f>
        <v>0.99981495259000985</v>
      </c>
      <c r="M19">
        <f t="shared" si="6"/>
        <v>0.967236982818241</v>
      </c>
      <c r="O19" s="1">
        <f t="shared" si="7"/>
        <v>47605.80996999862</v>
      </c>
      <c r="P19">
        <f>O19/Notes!$C$3</f>
        <v>1.4693151225308216E-14</v>
      </c>
      <c r="R19" s="2">
        <f>O19*J19/Notes!$F$9</f>
        <v>495290.18573606055</v>
      </c>
      <c r="S19" s="2">
        <f>R19/Notes!$C$2</f>
        <v>3.9623214858884842E-7</v>
      </c>
      <c r="U19" s="1">
        <f t="shared" si="8"/>
        <v>341413513.28724545</v>
      </c>
      <c r="V19" s="11">
        <f t="shared" si="3"/>
        <v>0.98770627175072778</v>
      </c>
    </row>
    <row r="20" spans="1:22" x14ac:dyDescent="0.3">
      <c r="A20" t="s">
        <v>15</v>
      </c>
      <c r="B20">
        <v>26</v>
      </c>
      <c r="C20">
        <v>59</v>
      </c>
      <c r="D20" s="1">
        <v>8620530000000</v>
      </c>
      <c r="E20" s="1">
        <v>1555100</v>
      </c>
      <c r="F20" s="1">
        <v>1067.33</v>
      </c>
      <c r="G20" s="1">
        <v>36417.9</v>
      </c>
      <c r="H20" s="1">
        <v>3285.21</v>
      </c>
      <c r="I20" s="1">
        <f t="shared" si="4"/>
        <v>36417.9</v>
      </c>
      <c r="J20" s="2">
        <f t="shared" si="5"/>
        <v>3842387.9999999995</v>
      </c>
      <c r="K20">
        <f>J20/LN(2)/Notes!$F$9*(1-EXP(-Notes!$F$9*LN(2)/J20))</f>
        <v>0.79875696137980801</v>
      </c>
      <c r="L20">
        <f>EXP(-Notes!$F$10*LN(2)/J20)</f>
        <v>0.99870199988640984</v>
      </c>
      <c r="M20">
        <f t="shared" si="6"/>
        <v>0.79772017475320611</v>
      </c>
      <c r="O20" s="1">
        <f t="shared" si="7"/>
        <v>45652.474580158079</v>
      </c>
      <c r="P20">
        <f>O20/Notes!$C$3</f>
        <v>1.4090269932147556E-14</v>
      </c>
      <c r="R20" s="2">
        <f>O20*J20/Notes!$F$9</f>
        <v>67675.355130055716</v>
      </c>
      <c r="S20" s="2">
        <f>R20/Notes!$C$2</f>
        <v>5.4140284104044576E-8</v>
      </c>
      <c r="U20" s="1">
        <f t="shared" si="8"/>
        <v>341481188.64237553</v>
      </c>
      <c r="V20" s="11">
        <f t="shared" si="3"/>
        <v>0.98790205595405745</v>
      </c>
    </row>
    <row r="21" spans="1:22" x14ac:dyDescent="0.3">
      <c r="A21" t="s">
        <v>21</v>
      </c>
      <c r="B21">
        <v>22</v>
      </c>
      <c r="C21">
        <v>45</v>
      </c>
      <c r="D21" s="1">
        <v>22016900000</v>
      </c>
      <c r="E21" s="1">
        <v>1376350</v>
      </c>
      <c r="F21" s="1">
        <v>3.08</v>
      </c>
      <c r="G21" s="1">
        <v>32231.9</v>
      </c>
      <c r="H21" s="1">
        <v>4070.51</v>
      </c>
      <c r="I21" s="1">
        <f t="shared" si="4"/>
        <v>32231.9</v>
      </c>
      <c r="J21" s="2">
        <f t="shared" si="5"/>
        <v>11088</v>
      </c>
      <c r="K21">
        <f>J21/LN(2)/Notes!$F$9*(1-EXP(-Notes!$F$9*LN(2)/J21))</f>
        <v>6.1715287860250106E-3</v>
      </c>
      <c r="L21">
        <f>EXP(-Notes!$F$10*LN(2)/J21)</f>
        <v>0.637567215268528</v>
      </c>
      <c r="M21">
        <f t="shared" si="6"/>
        <v>3.9347644220555254E-3</v>
      </c>
      <c r="O21" s="1">
        <f t="shared" si="7"/>
        <v>8191570.4582796907</v>
      </c>
      <c r="P21">
        <f>O21/Notes!$C$3</f>
        <v>2.5282624871233612E-12</v>
      </c>
      <c r="R21" s="2">
        <f>O21*J21/Notes!$F$9</f>
        <v>35041.718071529787</v>
      </c>
      <c r="S21" s="2">
        <f>R21/Notes!$C$2</f>
        <v>2.8033374457223829E-8</v>
      </c>
      <c r="U21" s="1">
        <f t="shared" si="8"/>
        <v>341516230.36044705</v>
      </c>
      <c r="V21" s="11">
        <f t="shared" si="3"/>
        <v>0.98800343133424939</v>
      </c>
    </row>
    <row r="22" spans="1:22" x14ac:dyDescent="0.3">
      <c r="A22" t="s">
        <v>22</v>
      </c>
      <c r="B22">
        <v>19</v>
      </c>
      <c r="C22">
        <v>42</v>
      </c>
      <c r="D22" s="1">
        <v>79701700000</v>
      </c>
      <c r="E22" s="1">
        <v>1241570</v>
      </c>
      <c r="F22" s="1">
        <v>12.36</v>
      </c>
      <c r="G22" s="1">
        <v>29075.5</v>
      </c>
      <c r="H22" s="1">
        <v>4388.8100000000004</v>
      </c>
      <c r="I22" s="1">
        <f t="shared" si="4"/>
        <v>29075.5</v>
      </c>
      <c r="J22" s="2">
        <f t="shared" si="5"/>
        <v>44495.999999999993</v>
      </c>
      <c r="K22">
        <f>J22/LN(2)/Notes!$F$9*(1-EXP(-Notes!$F$9*LN(2)/J22))</f>
        <v>2.4766264868593867E-2</v>
      </c>
      <c r="L22">
        <f>EXP(-Notes!$F$10*LN(2)/J22)</f>
        <v>0.89390145610497251</v>
      </c>
      <c r="M22">
        <f t="shared" si="6"/>
        <v>2.2138600228317484E-2</v>
      </c>
      <c r="O22" s="1">
        <f t="shared" si="7"/>
        <v>1313339.5833585507</v>
      </c>
      <c r="P22">
        <f>O22/Notes!$C$3</f>
        <v>4.0535172325881194E-13</v>
      </c>
      <c r="R22" s="2">
        <f>O22*J22/Notes!$F$9</f>
        <v>22545.662847655116</v>
      </c>
      <c r="S22" s="2">
        <f>R22/Notes!$C$2</f>
        <v>1.8036530278124092E-8</v>
      </c>
      <c r="U22" s="1">
        <f t="shared" si="8"/>
        <v>341538776.02329469</v>
      </c>
      <c r="V22" s="11">
        <f t="shared" si="3"/>
        <v>0.98806865573729363</v>
      </c>
    </row>
    <row r="23" spans="1:22" x14ac:dyDescent="0.3">
      <c r="A23" t="s">
        <v>16</v>
      </c>
      <c r="B23">
        <v>28</v>
      </c>
      <c r="C23">
        <v>65</v>
      </c>
      <c r="D23" s="1">
        <v>16111000000</v>
      </c>
      <c r="E23" s="1">
        <v>1232330</v>
      </c>
      <c r="F23" s="1">
        <v>2.5171999999999999</v>
      </c>
      <c r="G23" s="1">
        <v>28859.200000000001</v>
      </c>
      <c r="H23" s="1">
        <v>3549.17</v>
      </c>
      <c r="I23" s="1">
        <f t="shared" si="4"/>
        <v>28859.200000000001</v>
      </c>
      <c r="J23" s="2">
        <f t="shared" si="5"/>
        <v>9061.9199999999983</v>
      </c>
      <c r="K23">
        <f>J23/LN(2)/Notes!$F$9*(1-EXP(-Notes!$F$9*LN(2)/J23))</f>
        <v>5.0438221623968034E-3</v>
      </c>
      <c r="L23">
        <f>EXP(-Notes!$F$10*LN(2)/J23)</f>
        <v>0.57652952245201294</v>
      </c>
      <c r="M23">
        <f t="shared" si="6"/>
        <v>2.9079123826195085E-3</v>
      </c>
      <c r="O23" s="1">
        <f t="shared" si="7"/>
        <v>9924370.5458563473</v>
      </c>
      <c r="P23">
        <f>O23/Notes!$C$3</f>
        <v>3.0630773289680084E-12</v>
      </c>
      <c r="R23" s="2">
        <f>O23*J23/Notes!$F$9</f>
        <v>34696.702136152213</v>
      </c>
      <c r="S23" s="2">
        <f>R23/Notes!$C$2</f>
        <v>2.7757361708921771E-8</v>
      </c>
      <c r="U23" s="1">
        <f t="shared" si="8"/>
        <v>341573472.72543085</v>
      </c>
      <c r="V23" s="11">
        <f t="shared" si="3"/>
        <v>0.9881690329894387</v>
      </c>
    </row>
    <row r="24" spans="1:22" x14ac:dyDescent="0.3">
      <c r="A24" t="s">
        <v>17</v>
      </c>
      <c r="B24">
        <v>23</v>
      </c>
      <c r="C24">
        <v>49</v>
      </c>
      <c r="D24" s="1">
        <v>38737000000000</v>
      </c>
      <c r="E24" s="1">
        <v>941724</v>
      </c>
      <c r="F24" s="1">
        <v>7920</v>
      </c>
      <c r="G24" s="1">
        <v>22053.599999999999</v>
      </c>
      <c r="H24" s="1">
        <v>1140.27</v>
      </c>
      <c r="I24" s="1">
        <f t="shared" si="4"/>
        <v>22053.599999999999</v>
      </c>
      <c r="J24" s="2">
        <f t="shared" si="5"/>
        <v>28512000</v>
      </c>
      <c r="K24">
        <f>J24/LN(2)/Notes!$F$9*(1-EXP(-Notes!$F$9*LN(2)/J24))</f>
        <v>0.96914479573957513</v>
      </c>
      <c r="L24">
        <f>EXP(-Notes!$F$10*LN(2)/J24)</f>
        <v>0.999824978151303</v>
      </c>
      <c r="M24">
        <f t="shared" si="6"/>
        <v>0.96897517422576973</v>
      </c>
      <c r="O24" s="1">
        <f t="shared" si="7"/>
        <v>22759.716230729297</v>
      </c>
      <c r="P24">
        <f>O24/Notes!$C$3</f>
        <v>7.0246037749164493E-15</v>
      </c>
      <c r="R24" s="2">
        <f>O24*J24/Notes!$F$9</f>
        <v>250356.87853802225</v>
      </c>
      <c r="S24" s="2">
        <f>R24/Notes!$C$2</f>
        <v>2.002855028304178E-7</v>
      </c>
      <c r="U24" s="1">
        <f t="shared" si="8"/>
        <v>341823829.60396886</v>
      </c>
      <c r="V24" s="11">
        <f t="shared" si="3"/>
        <v>0.98889331322289231</v>
      </c>
    </row>
    <row r="25" spans="1:22" x14ac:dyDescent="0.3">
      <c r="A25" t="s">
        <v>15</v>
      </c>
      <c r="B25">
        <v>26</v>
      </c>
      <c r="C25">
        <v>55</v>
      </c>
      <c r="D25" s="1">
        <v>109884000000000</v>
      </c>
      <c r="E25" s="1">
        <v>881841</v>
      </c>
      <c r="F25" s="1">
        <v>23992</v>
      </c>
      <c r="G25" s="1">
        <v>20651.3</v>
      </c>
      <c r="H25" s="1">
        <v>587.34799999999996</v>
      </c>
      <c r="I25" s="1">
        <f t="shared" si="4"/>
        <v>20651.3</v>
      </c>
      <c r="J25" s="2">
        <f t="shared" si="5"/>
        <v>86371200</v>
      </c>
      <c r="K25">
        <f>J25/LN(2)/Notes!$F$9*(1-EXP(-Notes!$F$9*LN(2)/J25))</f>
        <v>0.98967106794867588</v>
      </c>
      <c r="L25">
        <f>EXP(-Notes!$F$10*LN(2)/J25)</f>
        <v>0.99994222014376499</v>
      </c>
      <c r="M25">
        <f t="shared" si="6"/>
        <v>0.98961388489664981</v>
      </c>
      <c r="O25" s="1">
        <f t="shared" si="7"/>
        <v>20868.037843018657</v>
      </c>
      <c r="P25">
        <f>O25/Notes!$C$3</f>
        <v>6.4407524206847707E-15</v>
      </c>
      <c r="R25" s="2">
        <f>O25*J25/Notes!$F$9</f>
        <v>695369.39434681064</v>
      </c>
      <c r="S25" s="2">
        <f>R25/Notes!$C$2</f>
        <v>5.5629551547744855E-7</v>
      </c>
      <c r="U25" s="1">
        <f t="shared" si="8"/>
        <v>342519198.99831569</v>
      </c>
      <c r="V25" s="11">
        <f t="shared" si="3"/>
        <v>0.99090501072533432</v>
      </c>
    </row>
    <row r="26" spans="1:22" x14ac:dyDescent="0.3">
      <c r="A26" t="s">
        <v>18</v>
      </c>
      <c r="B26">
        <v>21</v>
      </c>
      <c r="C26">
        <v>48</v>
      </c>
      <c r="D26" s="1">
        <v>198187000000</v>
      </c>
      <c r="E26" s="1">
        <v>873806</v>
      </c>
      <c r="F26" s="1">
        <v>43.67</v>
      </c>
      <c r="G26" s="1">
        <v>20463.099999999999</v>
      </c>
      <c r="H26" s="1">
        <v>4006.98</v>
      </c>
      <c r="I26" s="1">
        <f t="shared" si="4"/>
        <v>20463.099999999999</v>
      </c>
      <c r="J26" s="2">
        <f t="shared" si="5"/>
        <v>157212.00000000003</v>
      </c>
      <c r="K26">
        <f>J26/LN(2)/Notes!$F$9*(1-EXP(-Notes!$F$9*LN(2)/J26))</f>
        <v>8.7502509235664425E-2</v>
      </c>
      <c r="L26">
        <f>EXP(-Notes!$F$10*LN(2)/J26)</f>
        <v>0.96875379990055188</v>
      </c>
      <c r="M26">
        <f t="shared" si="6"/>
        <v>8.4768388322883054E-2</v>
      </c>
      <c r="O26" s="1">
        <f t="shared" si="7"/>
        <v>241400.13045967073</v>
      </c>
      <c r="P26">
        <f>O26/Notes!$C$3</f>
        <v>7.4506213104836645E-14</v>
      </c>
      <c r="R26" s="2">
        <f>O26*J26/Notes!$F$9</f>
        <v>14641.588468296975</v>
      </c>
      <c r="S26" s="2">
        <f>R26/Notes!$C$2</f>
        <v>1.1713270774637581E-8</v>
      </c>
      <c r="U26" s="1">
        <f t="shared" si="8"/>
        <v>342533840.58678401</v>
      </c>
      <c r="V26" s="11">
        <f t="shared" si="3"/>
        <v>0.99094736871116595</v>
      </c>
    </row>
    <row r="27" spans="1:22" x14ac:dyDescent="0.3">
      <c r="A27" t="s">
        <v>28</v>
      </c>
      <c r="B27">
        <v>15</v>
      </c>
      <c r="C27">
        <v>32</v>
      </c>
      <c r="D27" s="1">
        <v>1531990000000</v>
      </c>
      <c r="E27" s="1">
        <v>861762</v>
      </c>
      <c r="F27" s="1">
        <v>342.28800000000001</v>
      </c>
      <c r="G27" s="1">
        <v>20181.099999999999</v>
      </c>
      <c r="H27" s="1">
        <v>3644.27</v>
      </c>
      <c r="I27" s="1">
        <f t="shared" si="4"/>
        <v>20181.099999999999</v>
      </c>
      <c r="J27" s="2">
        <f t="shared" si="5"/>
        <v>1232236.7999999998</v>
      </c>
      <c r="K27">
        <f>J27/LN(2)/Notes!$F$9*(1-EXP(-Notes!$F$9*LN(2)/J27))</f>
        <v>0.52626210891698311</v>
      </c>
      <c r="L27">
        <f>EXP(-Notes!$F$10*LN(2)/J27)</f>
        <v>0.99595810883081781</v>
      </c>
      <c r="M27">
        <f t="shared" si="6"/>
        <v>0.52413501474627633</v>
      </c>
      <c r="O27" s="1">
        <f t="shared" si="7"/>
        <v>38503.628706754651</v>
      </c>
      <c r="P27">
        <f>O27/Notes!$C$3</f>
        <v>1.1883836020603287E-14</v>
      </c>
      <c r="R27" s="2">
        <f>O27*J27/Notes!$F$9</f>
        <v>18304.625087191158</v>
      </c>
      <c r="S27" s="2">
        <f>R27/Notes!$C$2</f>
        <v>1.4643700069752926E-8</v>
      </c>
      <c r="U27" s="1">
        <f t="shared" si="8"/>
        <v>342552145.21187121</v>
      </c>
      <c r="V27" s="11">
        <f t="shared" si="3"/>
        <v>0.99100032382951087</v>
      </c>
    </row>
    <row r="28" spans="1:22" x14ac:dyDescent="0.3">
      <c r="A28" t="s">
        <v>18</v>
      </c>
      <c r="B28">
        <v>21</v>
      </c>
      <c r="C28">
        <v>46</v>
      </c>
      <c r="D28" s="1">
        <v>8424060000000</v>
      </c>
      <c r="E28" s="1">
        <v>806568</v>
      </c>
      <c r="F28" s="1">
        <v>2010.96</v>
      </c>
      <c r="G28" s="1">
        <v>18888.5</v>
      </c>
      <c r="H28" s="1">
        <v>1805.92</v>
      </c>
      <c r="I28" s="1">
        <f t="shared" si="4"/>
        <v>18888.5</v>
      </c>
      <c r="J28" s="2">
        <f t="shared" si="5"/>
        <v>7239456</v>
      </c>
      <c r="K28">
        <f>J28/LN(2)/Notes!$F$9*(1-EXP(-Notes!$F$9*LN(2)/J28))</f>
        <v>0.88557195034703073</v>
      </c>
      <c r="L28">
        <f>EXP(-Notes!$F$10*LN(2)/J28)</f>
        <v>0.99931086812446712</v>
      </c>
      <c r="M28">
        <f t="shared" si="6"/>
        <v>0.88496167448796881</v>
      </c>
      <c r="O28" s="1">
        <f t="shared" si="7"/>
        <v>21343.862163215963</v>
      </c>
      <c r="P28">
        <f>O28/Notes!$C$3</f>
        <v>6.5876117787703586E-15</v>
      </c>
      <c r="R28" s="2">
        <f>O28*J28/Notes!$F$9</f>
        <v>59613.407021862186</v>
      </c>
      <c r="S28" s="2">
        <f>R28/Notes!$C$2</f>
        <v>4.7690725617489747E-8</v>
      </c>
      <c r="U28" s="1">
        <f t="shared" si="8"/>
        <v>342611758.61889309</v>
      </c>
      <c r="V28" s="11">
        <f t="shared" si="3"/>
        <v>0.99117278488832783</v>
      </c>
    </row>
    <row r="29" spans="1:22" x14ac:dyDescent="0.3">
      <c r="A29" t="s">
        <v>18</v>
      </c>
      <c r="B29">
        <v>21</v>
      </c>
      <c r="C29">
        <v>43</v>
      </c>
      <c r="D29" s="1">
        <v>16009000000</v>
      </c>
      <c r="E29" s="1">
        <v>792186</v>
      </c>
      <c r="F29" s="1">
        <v>3.8909899999999999</v>
      </c>
      <c r="G29" s="1">
        <v>18551.7</v>
      </c>
      <c r="H29" s="1">
        <v>2984.67</v>
      </c>
      <c r="I29" s="1">
        <f t="shared" si="4"/>
        <v>18551.7</v>
      </c>
      <c r="J29" s="2">
        <f t="shared" si="5"/>
        <v>14007.563999999998</v>
      </c>
      <c r="K29">
        <f>J29/LN(2)/Notes!$F$9*(1-EXP(-Notes!$F$9*LN(2)/J29))</f>
        <v>7.7965444127063152E-3</v>
      </c>
      <c r="L29">
        <f>EXP(-Notes!$F$10*LN(2)/J29)</f>
        <v>0.70027427578075296</v>
      </c>
      <c r="M29">
        <f t="shared" si="6"/>
        <v>5.4597194922003907E-3</v>
      </c>
      <c r="O29" s="1">
        <f t="shared" si="7"/>
        <v>3397921.8211672711</v>
      </c>
      <c r="P29">
        <f>O29/Notes!$C$3</f>
        <v>1.0487413028294046E-12</v>
      </c>
      <c r="R29" s="2">
        <f>O29*J29/Notes!$F$9</f>
        <v>18362.888648532833</v>
      </c>
      <c r="S29" s="2">
        <f>R29/Notes!$C$2</f>
        <v>1.4690310918826266E-8</v>
      </c>
      <c r="U29" s="1">
        <f t="shared" si="8"/>
        <v>342630121.5075416</v>
      </c>
      <c r="V29" s="11">
        <f t="shared" si="3"/>
        <v>0.99122590856263981</v>
      </c>
    </row>
    <row r="30" spans="1:22" x14ac:dyDescent="0.3">
      <c r="A30" t="s">
        <v>26</v>
      </c>
      <c r="B30">
        <v>18</v>
      </c>
      <c r="C30">
        <v>37</v>
      </c>
      <c r="D30" s="1">
        <v>3395920000000</v>
      </c>
      <c r="E30" s="1">
        <v>777508</v>
      </c>
      <c r="F30" s="1">
        <v>840.96</v>
      </c>
      <c r="G30" s="1">
        <v>18208</v>
      </c>
      <c r="H30" s="1">
        <v>2491.8200000000002</v>
      </c>
      <c r="I30" s="1">
        <f t="shared" si="4"/>
        <v>18208</v>
      </c>
      <c r="J30" s="2">
        <f t="shared" si="5"/>
        <v>3027456.0000000005</v>
      </c>
      <c r="K30">
        <f>J30/LN(2)/Notes!$F$9*(1-EXP(-Notes!$F$9*LN(2)/J30))</f>
        <v>0.75420383727950169</v>
      </c>
      <c r="L30">
        <f>EXP(-Notes!$F$10*LN(2)/J30)</f>
        <v>0.99835289150632744</v>
      </c>
      <c r="M30">
        <f t="shared" si="6"/>
        <v>0.75296158173315819</v>
      </c>
      <c r="O30" s="1">
        <f t="shared" si="7"/>
        <v>24181.844654131008</v>
      </c>
      <c r="P30">
        <f>O30/Notes!$C$3</f>
        <v>7.4635323006577179E-15</v>
      </c>
      <c r="R30" s="2">
        <f>O30*J30/Notes!$F$9</f>
        <v>28244.394556025021</v>
      </c>
      <c r="S30" s="2">
        <f>R30/Notes!$C$2</f>
        <v>2.2595515644820018E-8</v>
      </c>
      <c r="U30" s="1">
        <f t="shared" si="8"/>
        <v>342658365.90209764</v>
      </c>
      <c r="V30" s="11">
        <f t="shared" si="3"/>
        <v>0.99130761934607137</v>
      </c>
    </row>
    <row r="31" spans="1:22" x14ac:dyDescent="0.3">
      <c r="A31" t="s">
        <v>19</v>
      </c>
      <c r="B31">
        <v>30</v>
      </c>
      <c r="C31">
        <v>63</v>
      </c>
      <c r="D31" s="1">
        <v>2509080000</v>
      </c>
      <c r="E31" s="1">
        <v>753473</v>
      </c>
      <c r="F31" s="1">
        <v>0.64116499999999998</v>
      </c>
      <c r="G31" s="1">
        <v>17645.099999999999</v>
      </c>
      <c r="H31" s="1">
        <v>1316.81</v>
      </c>
      <c r="I31" s="1">
        <f t="shared" si="4"/>
        <v>17645.099999999999</v>
      </c>
      <c r="J31" s="9">
        <f t="shared" si="5"/>
        <v>2308.1939999999995</v>
      </c>
      <c r="K31">
        <f>J31/LN(2)/Notes!$F$9*(1-EXP(-Notes!$F$9*LN(2)/J31))</f>
        <v>1.2847299526271834E-3</v>
      </c>
      <c r="L31">
        <f>EXP(-Notes!$F$10*LN(2)/J31)</f>
        <v>0.11507753595383875</v>
      </c>
      <c r="M31">
        <f t="shared" si="6"/>
        <v>1.4784355731442826E-4</v>
      </c>
      <c r="O31" s="1">
        <f t="shared" si="7"/>
        <v>119349806.78578402</v>
      </c>
      <c r="P31">
        <f>O31/Notes!$C$3</f>
        <v>3.6836360119069145E-11</v>
      </c>
      <c r="R31" s="2">
        <f>O31*J31/Notes!$F$9</f>
        <v>106281.83176084333</v>
      </c>
      <c r="S31" s="2">
        <f>R31/Notes!$C$2</f>
        <v>8.5025465408674658E-8</v>
      </c>
      <c r="U31" s="1">
        <f t="shared" si="8"/>
        <v>342764647.73385847</v>
      </c>
      <c r="V31" s="11">
        <f t="shared" si="3"/>
        <v>0.99161509174454954</v>
      </c>
    </row>
    <row r="32" spans="1:22" x14ac:dyDescent="0.3">
      <c r="A32" t="s">
        <v>16</v>
      </c>
      <c r="B32">
        <v>28</v>
      </c>
      <c r="C32">
        <v>56</v>
      </c>
      <c r="D32" s="1">
        <v>540645000000</v>
      </c>
      <c r="E32" s="1">
        <v>713965</v>
      </c>
      <c r="F32" s="1">
        <v>145.80000000000001</v>
      </c>
      <c r="G32" s="1">
        <v>16719.900000000001</v>
      </c>
      <c r="H32" s="1">
        <v>3650.06</v>
      </c>
      <c r="I32" s="1">
        <f t="shared" si="4"/>
        <v>16719.900000000001</v>
      </c>
      <c r="J32" s="2">
        <f t="shared" si="5"/>
        <v>524880</v>
      </c>
      <c r="K32">
        <f>J32/LN(2)/Notes!$F$9*(1-EXP(-Notes!$F$9*LN(2)/J32))</f>
        <v>0.28261708894209392</v>
      </c>
      <c r="L32">
        <f>EXP(-Notes!$F$10*LN(2)/J32)</f>
        <v>0.99053686815230491</v>
      </c>
      <c r="M32">
        <f t="shared" si="6"/>
        <v>0.27994264616702313</v>
      </c>
      <c r="O32" s="1">
        <f t="shared" si="7"/>
        <v>59726.162586976301</v>
      </c>
      <c r="P32">
        <f>O32/Notes!$C$3</f>
        <v>1.8434000798449474E-14</v>
      </c>
      <c r="R32" s="2">
        <f>O32*J32/Notes!$F$9</f>
        <v>12094.547923862701</v>
      </c>
      <c r="S32" s="2">
        <f>R32/Notes!$C$2</f>
        <v>9.6756383390901608E-9</v>
      </c>
      <c r="U32" s="1">
        <f t="shared" si="8"/>
        <v>342776742.28178233</v>
      </c>
      <c r="V32" s="11">
        <f t="shared" si="3"/>
        <v>0.99165008116463249</v>
      </c>
    </row>
    <row r="33" spans="1:22" x14ac:dyDescent="0.3">
      <c r="A33" t="s">
        <v>13</v>
      </c>
      <c r="B33">
        <v>24</v>
      </c>
      <c r="C33">
        <v>48</v>
      </c>
      <c r="D33" s="1">
        <v>68146800000</v>
      </c>
      <c r="E33" s="1">
        <v>608583</v>
      </c>
      <c r="F33" s="1">
        <v>21.56</v>
      </c>
      <c r="G33" s="1">
        <v>14252</v>
      </c>
      <c r="H33" s="1">
        <v>3244.59</v>
      </c>
      <c r="I33" s="1">
        <f t="shared" si="4"/>
        <v>14252</v>
      </c>
      <c r="J33" s="2">
        <f t="shared" si="5"/>
        <v>77616</v>
      </c>
      <c r="K33">
        <f>J33/LN(2)/Notes!$F$9*(1-EXP(-Notes!$F$9*LN(2)/J33))</f>
        <v>4.3200701498350869E-2</v>
      </c>
      <c r="L33">
        <f>EXP(-Notes!$F$10*LN(2)/J33)</f>
        <v>0.93772423344208555</v>
      </c>
      <c r="M33">
        <f t="shared" si="6"/>
        <v>4.0510344696701422E-2</v>
      </c>
      <c r="O33" s="1">
        <f t="shared" si="7"/>
        <v>351811.37328511738</v>
      </c>
      <c r="P33">
        <f>O33/Notes!$C$3</f>
        <v>1.0858375718676463E-13</v>
      </c>
      <c r="R33" s="2">
        <f>O33*J33/Notes!$F$9</f>
        <v>10534.796122259904</v>
      </c>
      <c r="S33" s="2">
        <f>R33/Notes!$C$2</f>
        <v>8.4278368978079238E-9</v>
      </c>
      <c r="U33" s="1">
        <f t="shared" si="8"/>
        <v>342787277.07790458</v>
      </c>
      <c r="V33" s="11">
        <f t="shared" si="3"/>
        <v>0.99168055823656021</v>
      </c>
    </row>
    <row r="34" spans="1:22" x14ac:dyDescent="0.3">
      <c r="A34" t="s">
        <v>22</v>
      </c>
      <c r="B34">
        <v>19</v>
      </c>
      <c r="C34">
        <v>43</v>
      </c>
      <c r="D34" s="1">
        <v>70133000000</v>
      </c>
      <c r="E34" s="1">
        <v>605537</v>
      </c>
      <c r="F34" s="1">
        <v>22.3</v>
      </c>
      <c r="G34" s="1">
        <v>14180.7</v>
      </c>
      <c r="H34" s="1">
        <v>3091.97</v>
      </c>
      <c r="I34" s="1">
        <f t="shared" si="4"/>
        <v>14180.7</v>
      </c>
      <c r="J34" s="2">
        <f t="shared" si="5"/>
        <v>80280</v>
      </c>
      <c r="K34">
        <f>J34/LN(2)/Notes!$F$9*(1-EXP(-Notes!$F$9*LN(2)/J34))</f>
        <v>4.4683471396784018E-2</v>
      </c>
      <c r="L34">
        <f>EXP(-Notes!$F$10*LN(2)/J34)</f>
        <v>0.93972719265695925</v>
      </c>
      <c r="M34">
        <f t="shared" si="6"/>
        <v>4.1990273133867384E-2</v>
      </c>
      <c r="O34" s="1">
        <f t="shared" si="7"/>
        <v>337713.92614644638</v>
      </c>
      <c r="P34">
        <f>O34/Notes!$C$3</f>
        <v>1.0423269325507604E-13</v>
      </c>
      <c r="R34" s="2">
        <f>O34*J34/Notes!$F$9</f>
        <v>10459.750768146881</v>
      </c>
      <c r="S34" s="2">
        <f>R34/Notes!$C$2</f>
        <v>8.3678006145175047E-9</v>
      </c>
      <c r="U34" s="1">
        <f t="shared" si="8"/>
        <v>342797736.82867271</v>
      </c>
      <c r="V34" s="11">
        <f t="shared" si="3"/>
        <v>0.99171081820294282</v>
      </c>
    </row>
    <row r="35" spans="1:22" x14ac:dyDescent="0.3">
      <c r="A35" t="s">
        <v>28</v>
      </c>
      <c r="B35">
        <v>15</v>
      </c>
      <c r="C35">
        <v>33</v>
      </c>
      <c r="D35" s="1">
        <v>1705180000000</v>
      </c>
      <c r="E35" s="1">
        <v>539853</v>
      </c>
      <c r="F35" s="1">
        <v>608.16</v>
      </c>
      <c r="G35" s="1">
        <v>12642.5</v>
      </c>
      <c r="H35" s="1">
        <v>2220.4499999999998</v>
      </c>
      <c r="I35" s="1">
        <f t="shared" si="4"/>
        <v>12642.5</v>
      </c>
      <c r="J35" s="2">
        <f t="shared" si="5"/>
        <v>2189376</v>
      </c>
      <c r="K35">
        <f>J35/LN(2)/Notes!$F$9*(1-EXP(-Notes!$F$9*LN(2)/J35))</f>
        <v>0.68221861474215417</v>
      </c>
      <c r="L35">
        <f>EXP(-Notes!$F$10*LN(2)/J35)</f>
        <v>0.99772310651928253</v>
      </c>
      <c r="M35">
        <f t="shared" si="6"/>
        <v>0.68066527562582368</v>
      </c>
      <c r="O35" s="1">
        <f t="shared" si="7"/>
        <v>18573.740210819647</v>
      </c>
      <c r="P35">
        <f>O35/Notes!$C$3</f>
        <v>5.7326358675369285E-15</v>
      </c>
      <c r="R35" s="2">
        <f>O35*J35/Notes!$F$9</f>
        <v>15688.619231405661</v>
      </c>
      <c r="S35" s="2">
        <f>R35/Notes!$C$2</f>
        <v>1.2550895385124529E-8</v>
      </c>
      <c r="U35" s="1">
        <f t="shared" si="8"/>
        <v>342813425.44790411</v>
      </c>
      <c r="V35" s="11">
        <f t="shared" si="3"/>
        <v>0.99175620523950381</v>
      </c>
    </row>
    <row r="36" spans="1:22" x14ac:dyDescent="0.3">
      <c r="A36" t="s">
        <v>13</v>
      </c>
      <c r="B36">
        <v>24</v>
      </c>
      <c r="C36">
        <v>49</v>
      </c>
      <c r="D36" s="1">
        <v>1816110000</v>
      </c>
      <c r="E36" s="1">
        <v>495994</v>
      </c>
      <c r="F36" s="1">
        <v>0.70499900000000004</v>
      </c>
      <c r="G36" s="1">
        <v>11615.4</v>
      </c>
      <c r="H36" s="1">
        <v>1132.8599999999999</v>
      </c>
      <c r="I36" s="1">
        <f t="shared" si="4"/>
        <v>11615.4</v>
      </c>
      <c r="J36" s="9">
        <f t="shared" si="5"/>
        <v>2537.9964</v>
      </c>
      <c r="K36">
        <f>J36/LN(2)/Notes!$F$9*(1-EXP(-Notes!$F$9*LN(2)/J36))</f>
        <v>1.4126368904606645E-3</v>
      </c>
      <c r="L36">
        <f>EXP(-Notes!$F$10*LN(2)/J36)</f>
        <v>0.13996291707425856</v>
      </c>
      <c r="M36">
        <f t="shared" si="6"/>
        <v>1.9771677995558445E-4</v>
      </c>
      <c r="O36" s="1">
        <f t="shared" si="7"/>
        <v>58747669.280317582</v>
      </c>
      <c r="P36">
        <f>O36/Notes!$C$3</f>
        <v>1.8131996691456044E-11</v>
      </c>
      <c r="R36" s="2">
        <f>O36*J36/Notes!$F$9</f>
        <v>57523.677909659185</v>
      </c>
      <c r="S36" s="2">
        <f>R36/Notes!$C$2</f>
        <v>4.6018942327727349E-8</v>
      </c>
      <c r="U36" s="1">
        <f t="shared" si="8"/>
        <v>342870949.12581378</v>
      </c>
      <c r="V36" s="11">
        <f t="shared" si="3"/>
        <v>0.99192262073049742</v>
      </c>
    </row>
    <row r="37" spans="1:22" x14ac:dyDescent="0.3">
      <c r="A37" t="s">
        <v>14</v>
      </c>
      <c r="B37">
        <v>25</v>
      </c>
      <c r="C37">
        <v>51</v>
      </c>
      <c r="D37" s="1">
        <v>1899810000</v>
      </c>
      <c r="E37" s="1">
        <v>475053</v>
      </c>
      <c r="F37" s="1">
        <v>0.77000100000000005</v>
      </c>
      <c r="G37" s="1">
        <v>11125</v>
      </c>
      <c r="H37" s="1">
        <v>1245.03</v>
      </c>
      <c r="I37" s="1">
        <f t="shared" si="4"/>
        <v>11125</v>
      </c>
      <c r="J37" s="9">
        <f t="shared" si="5"/>
        <v>2772.0036</v>
      </c>
      <c r="K37">
        <f>J37/LN(2)/Notes!$F$9*(1-EXP(-Notes!$F$9*LN(2)/J37))</f>
        <v>1.5428842002493648E-3</v>
      </c>
      <c r="L37">
        <f>EXP(-Notes!$F$10*LN(2)/J37)</f>
        <v>0.16523609500203776</v>
      </c>
      <c r="M37">
        <f t="shared" si="6"/>
        <v>2.5494016028954709E-4</v>
      </c>
      <c r="O37" s="1">
        <f t="shared" si="7"/>
        <v>43637691.242387362</v>
      </c>
      <c r="P37">
        <f>O37/Notes!$C$3</f>
        <v>1.3468423222959063E-11</v>
      </c>
      <c r="R37" s="2">
        <f>O37*J37/Notes!$F$9</f>
        <v>46668.147075457659</v>
      </c>
      <c r="S37" s="2">
        <f>R37/Notes!$C$2</f>
        <v>3.7334517660366127E-8</v>
      </c>
      <c r="U37" s="1">
        <f t="shared" si="8"/>
        <v>342917617.27288926</v>
      </c>
      <c r="V37" s="11">
        <f t="shared" si="3"/>
        <v>0.99205763126688074</v>
      </c>
    </row>
    <row r="38" spans="1:22" x14ac:dyDescent="0.3">
      <c r="A38" t="s">
        <v>12</v>
      </c>
      <c r="B38">
        <v>27</v>
      </c>
      <c r="C38">
        <v>60</v>
      </c>
      <c r="D38" s="1">
        <v>113463000000000</v>
      </c>
      <c r="E38" s="1">
        <v>472790</v>
      </c>
      <c r="F38" s="1">
        <v>46207.1</v>
      </c>
      <c r="G38" s="1">
        <v>11072</v>
      </c>
      <c r="H38" s="1">
        <v>291.68900000000002</v>
      </c>
      <c r="I38" s="1">
        <f t="shared" si="4"/>
        <v>11072</v>
      </c>
      <c r="J38" s="2">
        <f t="shared" si="5"/>
        <v>166345560</v>
      </c>
      <c r="K38">
        <f>J38/LN(2)/Notes!$F$9*(1-EXP(-Notes!$F$9*LN(2)/J38))</f>
        <v>0.99461907295533836</v>
      </c>
      <c r="L38">
        <f>EXP(-Notes!$F$10*LN(2)/J38)</f>
        <v>0.99996999868925573</v>
      </c>
      <c r="M38">
        <f t="shared" si="6"/>
        <v>0.99458923307945846</v>
      </c>
      <c r="O38" s="1">
        <f t="shared" si="7"/>
        <v>11132.233923062638</v>
      </c>
      <c r="P38">
        <f>O38/Notes!$C$3</f>
        <v>3.4358746676119255E-15</v>
      </c>
      <c r="R38" s="2">
        <f>O38*J38/Notes!$F$9</f>
        <v>714428.11959214951</v>
      </c>
      <c r="S38" s="2">
        <f>R38/Notes!$C$2</f>
        <v>5.7154249567371957E-7</v>
      </c>
      <c r="U38" s="1">
        <f t="shared" si="8"/>
        <v>343632045.39248139</v>
      </c>
      <c r="V38" s="11">
        <f t="shared" si="3"/>
        <v>0.99412446549274958</v>
      </c>
    </row>
    <row r="39" spans="1:22" x14ac:dyDescent="0.3">
      <c r="A39" t="s">
        <v>20</v>
      </c>
      <c r="B39">
        <v>1</v>
      </c>
      <c r="C39">
        <v>3</v>
      </c>
      <c r="D39" s="1">
        <v>263771000000000</v>
      </c>
      <c r="E39" s="1">
        <v>470269</v>
      </c>
      <c r="F39" s="1">
        <v>107995</v>
      </c>
      <c r="G39" s="1">
        <v>11012.9</v>
      </c>
      <c r="H39" s="1">
        <v>220.66399999999999</v>
      </c>
      <c r="I39" s="1">
        <f t="shared" si="4"/>
        <v>11012.9</v>
      </c>
      <c r="J39" s="2">
        <f t="shared" si="5"/>
        <v>388782000</v>
      </c>
      <c r="K39">
        <f>J39/LN(2)/Notes!$F$9*(1-EXP(-Notes!$F$9*LN(2)/J39))</f>
        <v>0.99769295755861187</v>
      </c>
      <c r="L39">
        <f>EXP(-Notes!$F$10*LN(2)/J39)</f>
        <v>0.99998716342920069</v>
      </c>
      <c r="M39">
        <f t="shared" si="6"/>
        <v>0.99768015060232618</v>
      </c>
      <c r="O39" s="1">
        <f t="shared" si="7"/>
        <v>11038.507675381952</v>
      </c>
      <c r="P39">
        <f>O39/Notes!$C$3</f>
        <v>3.4069468133894912E-15</v>
      </c>
      <c r="R39" s="2">
        <f>O39*J39/Notes!$F$9</f>
        <v>1655699.4950039915</v>
      </c>
      <c r="S39" s="2">
        <f>R39/Notes!$C$2</f>
        <v>1.3245595960031933E-6</v>
      </c>
      <c r="U39" s="1">
        <f t="shared" si="8"/>
        <v>345287744.88748538</v>
      </c>
      <c r="V39" s="11">
        <f t="shared" si="3"/>
        <v>0.99891438947555955</v>
      </c>
    </row>
    <row r="40" spans="1:22" x14ac:dyDescent="0.3">
      <c r="A40" t="s">
        <v>25</v>
      </c>
      <c r="B40">
        <v>4</v>
      </c>
      <c r="C40">
        <v>7</v>
      </c>
      <c r="D40" s="1">
        <v>2347690000000</v>
      </c>
      <c r="E40" s="1">
        <v>353898</v>
      </c>
      <c r="F40" s="1">
        <v>1277.28</v>
      </c>
      <c r="G40" s="1">
        <v>8287.7099999999991</v>
      </c>
      <c r="H40" s="1">
        <v>1359.06</v>
      </c>
      <c r="I40" s="1">
        <f t="shared" si="4"/>
        <v>8287.7099999999991</v>
      </c>
      <c r="J40" s="2">
        <f t="shared" si="5"/>
        <v>4598208</v>
      </c>
      <c r="K40">
        <f>J40/LN(2)/Notes!$F$9*(1-EXP(-Notes!$F$9*LN(2)/J40))</f>
        <v>0.82777842727450546</v>
      </c>
      <c r="L40">
        <f>EXP(-Notes!$F$10*LN(2)/J40)</f>
        <v>0.99891523994211751</v>
      </c>
      <c r="M40">
        <f t="shared" si="6"/>
        <v>0.82688048629982125</v>
      </c>
      <c r="O40" s="1">
        <f t="shared" si="7"/>
        <v>10022.863203709625</v>
      </c>
      <c r="P40">
        <f>O40/Notes!$C$3</f>
        <v>3.0934762974412423E-15</v>
      </c>
      <c r="R40" s="2">
        <f>O40*J40/Notes!$F$9</f>
        <v>17780.559323380872</v>
      </c>
      <c r="S40" s="2">
        <f>R40/Notes!$C$2</f>
        <v>1.4224447458704698E-8</v>
      </c>
      <c r="U40" s="1">
        <f t="shared" si="8"/>
        <v>345305525.44680876</v>
      </c>
      <c r="V40" s="11">
        <f t="shared" si="3"/>
        <v>0.99896582847628868</v>
      </c>
    </row>
    <row r="41" spans="1:22" x14ac:dyDescent="0.3">
      <c r="A41" t="s">
        <v>33</v>
      </c>
      <c r="B41">
        <v>11</v>
      </c>
      <c r="C41">
        <v>24</v>
      </c>
      <c r="D41" s="1">
        <v>25095600000</v>
      </c>
      <c r="E41" s="1">
        <v>323010</v>
      </c>
      <c r="F41" s="1">
        <v>14.959099999999999</v>
      </c>
      <c r="G41" s="1">
        <v>7564.37</v>
      </c>
      <c r="H41" s="1">
        <v>2251.17</v>
      </c>
      <c r="I41" s="1">
        <f t="shared" si="4"/>
        <v>7564.37</v>
      </c>
      <c r="J41" s="2">
        <f t="shared" si="5"/>
        <v>53852.759999999995</v>
      </c>
      <c r="K41">
        <f>J41/LN(2)/Notes!$F$9*(1-EXP(-Notes!$F$9*LN(2)/J41))</f>
        <v>2.9974193591891699E-2</v>
      </c>
      <c r="L41">
        <f>EXP(-Notes!$F$10*LN(2)/J41)</f>
        <v>0.91149213769796111</v>
      </c>
      <c r="M41">
        <f t="shared" si="6"/>
        <v>2.7321241792845893E-2</v>
      </c>
      <c r="O41" s="1">
        <f t="shared" si="7"/>
        <v>276867.72282732558</v>
      </c>
      <c r="P41">
        <f>O41/Notes!$C$3</f>
        <v>8.5453000872631352E-14</v>
      </c>
      <c r="R41" s="2">
        <f>O41*J41/Notes!$F$9</f>
        <v>5752.349934092008</v>
      </c>
      <c r="S41" s="2">
        <f>R41/Notes!$C$2</f>
        <v>4.6018799472736063E-9</v>
      </c>
      <c r="U41" s="1">
        <f t="shared" si="8"/>
        <v>345311277.79674286</v>
      </c>
      <c r="V41" s="11">
        <f t="shared" si="3"/>
        <v>0.9989824699737283</v>
      </c>
    </row>
    <row r="42" spans="1:22" x14ac:dyDescent="0.3">
      <c r="A42" t="s">
        <v>11</v>
      </c>
      <c r="B42">
        <v>29</v>
      </c>
      <c r="C42">
        <v>60</v>
      </c>
      <c r="D42" s="1">
        <v>502754000</v>
      </c>
      <c r="E42" s="1">
        <v>245065</v>
      </c>
      <c r="F42" s="1">
        <v>0.39500000000000002</v>
      </c>
      <c r="G42" s="1">
        <v>5739.02</v>
      </c>
      <c r="H42" s="1">
        <v>367.89299999999997</v>
      </c>
      <c r="I42" s="1">
        <f t="shared" si="4"/>
        <v>5739.02</v>
      </c>
      <c r="J42" s="9">
        <f t="shared" si="5"/>
        <v>1422.0000000000002</v>
      </c>
      <c r="K42">
        <f>J42/LN(2)/Notes!$F$9*(1-EXP(-Notes!$F$9*LN(2)/J42))</f>
        <v>7.9147852937658432E-4</v>
      </c>
      <c r="L42">
        <f>EXP(-Notes!$F$10*LN(2)/J42)</f>
        <v>2.9908696814444052E-2</v>
      </c>
      <c r="M42">
        <f t="shared" si="6"/>
        <v>2.3672091370266309E-5</v>
      </c>
      <c r="O42" s="1">
        <f t="shared" si="7"/>
        <v>242438232.86389405</v>
      </c>
      <c r="P42">
        <f>O42/Notes!$C$3</f>
        <v>7.4826615081448784E-11</v>
      </c>
      <c r="R42" s="2">
        <f>O42*J42/Notes!$F$9</f>
        <v>133004.30830727523</v>
      </c>
      <c r="S42" s="2">
        <f>R42/Notes!$C$2</f>
        <v>1.0640344664582018E-7</v>
      </c>
      <c r="U42" s="1">
        <f t="shared" si="8"/>
        <v>345444282.10505015</v>
      </c>
      <c r="V42" s="11">
        <f t="shared" si="3"/>
        <v>0.99936725026030837</v>
      </c>
    </row>
    <row r="43" spans="1:22" x14ac:dyDescent="0.3">
      <c r="A43" t="s">
        <v>19</v>
      </c>
      <c r="B43">
        <v>30</v>
      </c>
      <c r="C43">
        <v>65</v>
      </c>
      <c r="D43" s="1">
        <v>5936900000000</v>
      </c>
      <c r="E43" s="1">
        <v>195153</v>
      </c>
      <c r="F43" s="1">
        <v>5857.43</v>
      </c>
      <c r="G43" s="1">
        <v>4570.17</v>
      </c>
      <c r="H43" s="1">
        <v>563.86099999999999</v>
      </c>
      <c r="I43" s="1">
        <f t="shared" si="4"/>
        <v>4570.17</v>
      </c>
      <c r="J43" s="2">
        <f t="shared" si="5"/>
        <v>21086748.000000004</v>
      </c>
      <c r="K43">
        <f>J43/LN(2)/Notes!$F$9*(1-EXP(-Notes!$F$9*LN(2)/J43))</f>
        <v>0.95858346004636696</v>
      </c>
      <c r="L43">
        <f>EXP(-Notes!$F$10*LN(2)/J43)</f>
        <v>0.9997633552044195</v>
      </c>
      <c r="M43">
        <f t="shared" si="6"/>
        <v>0.95835661625941748</v>
      </c>
      <c r="O43" s="1">
        <f t="shared" si="7"/>
        <v>4768.7571854388925</v>
      </c>
      <c r="P43">
        <f>O43/Notes!$C$3</f>
        <v>1.4718386374811396E-15</v>
      </c>
      <c r="R43" s="2">
        <f>O43*J43/Notes!$F$9</f>
        <v>38795.363056535192</v>
      </c>
      <c r="S43" s="2">
        <f>R43/Notes!$C$2</f>
        <v>3.1036290445228152E-8</v>
      </c>
      <c r="U43" s="1">
        <f t="shared" si="8"/>
        <v>345483077.46810669</v>
      </c>
      <c r="V43" s="11">
        <f t="shared" si="3"/>
        <v>0.99947948490221472</v>
      </c>
    </row>
    <row r="44" spans="1:22" x14ac:dyDescent="0.3">
      <c r="A44" t="s">
        <v>31</v>
      </c>
      <c r="B44">
        <v>16</v>
      </c>
      <c r="C44">
        <v>35</v>
      </c>
      <c r="D44" s="1">
        <v>1782660000000</v>
      </c>
      <c r="E44" s="1">
        <v>163427</v>
      </c>
      <c r="F44" s="1">
        <v>2100.23</v>
      </c>
      <c r="G44" s="1">
        <v>3827.19</v>
      </c>
      <c r="H44" s="1">
        <v>774.73599999999999</v>
      </c>
      <c r="I44" s="1">
        <f t="shared" si="4"/>
        <v>3827.19</v>
      </c>
      <c r="J44" s="2">
        <f t="shared" si="5"/>
        <v>7560828</v>
      </c>
      <c r="K44">
        <f>J44/LN(2)/Notes!$F$9*(1-EXP(-Notes!$F$9*LN(2)/J44))</f>
        <v>0.89006516450437945</v>
      </c>
      <c r="L44">
        <f>EXP(-Notes!$F$10*LN(2)/J44)</f>
        <v>0.99934014991806619</v>
      </c>
      <c r="M44">
        <f t="shared" si="6"/>
        <v>0.88947785493265485</v>
      </c>
      <c r="O44" s="1">
        <f t="shared" si="7"/>
        <v>4302.7378127247121</v>
      </c>
      <c r="P44">
        <f>O44/Notes!$C$3</f>
        <v>1.3280054977545408E-15</v>
      </c>
      <c r="R44" s="2">
        <f>O44*J44/Notes!$F$9</f>
        <v>12551.026439470585</v>
      </c>
      <c r="S44" s="2">
        <f>R44/Notes!$C$2</f>
        <v>1.0040821151576468E-8</v>
      </c>
      <c r="U44" s="1">
        <f t="shared" si="8"/>
        <v>345495628.49454618</v>
      </c>
      <c r="V44" s="11">
        <f t="shared" si="3"/>
        <v>0.99951579491060261</v>
      </c>
    </row>
    <row r="45" spans="1:22" x14ac:dyDescent="0.3">
      <c r="A45" t="s">
        <v>17</v>
      </c>
      <c r="B45">
        <v>23</v>
      </c>
      <c r="C45">
        <v>47</v>
      </c>
      <c r="D45" s="1">
        <v>412746000</v>
      </c>
      <c r="E45" s="1">
        <v>146265</v>
      </c>
      <c r="F45" s="1">
        <v>0.54333200000000004</v>
      </c>
      <c r="G45" s="1">
        <v>3425.29</v>
      </c>
      <c r="H45" s="1">
        <v>442.84899999999999</v>
      </c>
      <c r="I45" s="1">
        <f t="shared" si="4"/>
        <v>3425.29</v>
      </c>
      <c r="J45" s="9">
        <f t="shared" si="5"/>
        <v>1955.9952000000003</v>
      </c>
      <c r="K45">
        <f>J45/LN(2)/Notes!$F$9*(1-EXP(-Notes!$F$9*LN(2)/J45))</f>
        <v>1.0886977527170588E-3</v>
      </c>
      <c r="L45">
        <f>EXP(-Notes!$F$10*LN(2)/J45)</f>
        <v>7.7967104720275793E-2</v>
      </c>
      <c r="M45">
        <f t="shared" si="6"/>
        <v>8.4882611694819842E-5</v>
      </c>
      <c r="O45" s="1">
        <f t="shared" si="7"/>
        <v>40353258.831325948</v>
      </c>
      <c r="P45">
        <f>O45/Notes!$C$3</f>
        <v>1.2454709515841342E-11</v>
      </c>
      <c r="R45" s="2">
        <f>O45*J45/Notes!$F$9</f>
        <v>30451.690037974993</v>
      </c>
      <c r="S45" s="2">
        <f>R45/Notes!$C$2</f>
        <v>2.4361352030379993E-8</v>
      </c>
      <c r="U45" s="1">
        <f t="shared" si="8"/>
        <v>345526080.18458414</v>
      </c>
      <c r="V45" s="11">
        <f t="shared" si="3"/>
        <v>0.99960389138032435</v>
      </c>
    </row>
    <row r="46" spans="1:22" x14ac:dyDescent="0.3">
      <c r="A46" t="s">
        <v>14</v>
      </c>
      <c r="B46">
        <v>25</v>
      </c>
      <c r="C46" t="s">
        <v>23</v>
      </c>
      <c r="D46" s="1">
        <v>207710000</v>
      </c>
      <c r="E46" s="1">
        <v>113723</v>
      </c>
      <c r="F46" s="1">
        <v>0.35166700000000001</v>
      </c>
      <c r="G46" s="1">
        <v>2663.21</v>
      </c>
      <c r="H46" s="1">
        <v>165.96600000000001</v>
      </c>
      <c r="I46" s="1">
        <f t="shared" si="4"/>
        <v>2663.21</v>
      </c>
      <c r="J46" s="9">
        <f t="shared" si="5"/>
        <v>1266.0012000000002</v>
      </c>
      <c r="K46">
        <f>J46/LN(2)/Notes!$F$9*(1-EXP(-Notes!$F$9*LN(2)/J46))</f>
        <v>7.0465032908930444E-4</v>
      </c>
      <c r="L46">
        <f>EXP(-Notes!$F$10*LN(2)/J46)</f>
        <v>1.9408085201476862E-2</v>
      </c>
      <c r="M46">
        <f t="shared" si="6"/>
        <v>1.367591362421393E-5</v>
      </c>
      <c r="O46" s="1">
        <f t="shared" si="7"/>
        <v>194737263.86255071</v>
      </c>
      <c r="P46">
        <f>O46/Notes!$C$3</f>
        <v>6.0104093784737867E-11</v>
      </c>
      <c r="R46" s="2">
        <f>O46*J46/Notes!$F$9</f>
        <v>95114.81857048838</v>
      </c>
      <c r="S46" s="2">
        <f>R46/Notes!$C$2</f>
        <v>7.6091854856390706E-8</v>
      </c>
      <c r="U46" s="1">
        <f t="shared" si="8"/>
        <v>345621195.00315464</v>
      </c>
      <c r="V46" s="11">
        <f t="shared" si="3"/>
        <v>0.99987905770849328</v>
      </c>
    </row>
    <row r="47" spans="1:22" x14ac:dyDescent="0.3">
      <c r="A47" t="s">
        <v>15</v>
      </c>
      <c r="B47">
        <v>26</v>
      </c>
      <c r="C47">
        <v>52</v>
      </c>
      <c r="D47" s="1">
        <v>4684430000</v>
      </c>
      <c r="E47" s="1">
        <v>108996</v>
      </c>
      <c r="F47" s="1">
        <v>8.2750199999999996</v>
      </c>
      <c r="G47" s="1">
        <v>2552.5100000000002</v>
      </c>
      <c r="H47" s="1">
        <v>1271.3</v>
      </c>
      <c r="I47" s="1">
        <f t="shared" si="4"/>
        <v>2552.5100000000002</v>
      </c>
      <c r="J47" s="2">
        <f t="shared" si="5"/>
        <v>29790.072</v>
      </c>
      <c r="K47">
        <f>J47/LN(2)/Notes!$F$9*(1-EXP(-Notes!$F$9*LN(2)/J47))</f>
        <v>1.6581014329523597E-2</v>
      </c>
      <c r="L47">
        <f>EXP(-Notes!$F$10*LN(2)/J47)</f>
        <v>0.84575326185363153</v>
      </c>
      <c r="M47">
        <f t="shared" si="6"/>
        <v>1.4023446954036388E-2</v>
      </c>
      <c r="O47" s="1">
        <f t="shared" si="7"/>
        <v>182017.3034751137</v>
      </c>
      <c r="P47">
        <f>O47/Notes!$C$3</f>
        <v>5.6178180084911637E-14</v>
      </c>
      <c r="R47" s="2">
        <f>O47*J47/Notes!$F$9</f>
        <v>2091.9400369481045</v>
      </c>
      <c r="S47" s="2">
        <f>R47/Notes!$C$2</f>
        <v>1.6735520295584837E-9</v>
      </c>
      <c r="U47" s="1">
        <f t="shared" si="8"/>
        <v>345623286.94319159</v>
      </c>
      <c r="V47" s="11">
        <f t="shared" si="3"/>
        <v>0.99988510967250233</v>
      </c>
    </row>
    <row r="48" spans="1:22" x14ac:dyDescent="0.3">
      <c r="A48" t="s">
        <v>32</v>
      </c>
      <c r="B48">
        <v>9</v>
      </c>
      <c r="C48">
        <v>18</v>
      </c>
      <c r="D48" s="1">
        <v>1004320000</v>
      </c>
      <c r="E48" s="1">
        <v>105697</v>
      </c>
      <c r="F48" s="1">
        <v>1.8294999999999999</v>
      </c>
      <c r="G48" s="1">
        <v>2475.25</v>
      </c>
      <c r="H48" s="1">
        <v>928.35699999999997</v>
      </c>
      <c r="I48" s="1">
        <f t="shared" si="4"/>
        <v>2475.25</v>
      </c>
      <c r="J48" s="9">
        <f t="shared" si="5"/>
        <v>6586.2</v>
      </c>
      <c r="K48">
        <f>J48/LN(2)/Notes!$F$9*(1-EXP(-Notes!$F$9*LN(2)/J48))</f>
        <v>3.6658480240366088E-3</v>
      </c>
      <c r="L48">
        <f>EXP(-Notes!$F$10*LN(2)/J48)</f>
        <v>0.46872223456168355</v>
      </c>
      <c r="M48">
        <f t="shared" si="6"/>
        <v>1.7182644773899715E-3</v>
      </c>
      <c r="O48" s="1">
        <f t="shared" si="7"/>
        <v>1440552.3902582696</v>
      </c>
      <c r="P48">
        <f>O48/Notes!$C$3</f>
        <v>4.4461493526489804E-13</v>
      </c>
      <c r="R48" s="2">
        <f>O48*J48/Notes!$F$9</f>
        <v>3660.4036083020892</v>
      </c>
      <c r="S48" s="2">
        <f>R48/Notes!$C$2</f>
        <v>2.9283228866416715E-9</v>
      </c>
      <c r="U48" s="1">
        <f t="shared" si="8"/>
        <v>345626947.34679991</v>
      </c>
      <c r="V48" s="11">
        <f t="shared" si="3"/>
        <v>0.99989569918773935</v>
      </c>
    </row>
    <row r="49" spans="1:22" x14ac:dyDescent="0.3">
      <c r="A49" t="s">
        <v>27</v>
      </c>
      <c r="B49">
        <v>20</v>
      </c>
      <c r="C49">
        <v>45</v>
      </c>
      <c r="D49" s="1">
        <v>2115750000000</v>
      </c>
      <c r="E49" s="1">
        <v>104383</v>
      </c>
      <c r="F49" s="1">
        <v>3902.63</v>
      </c>
      <c r="G49" s="1">
        <v>2444.48</v>
      </c>
      <c r="H49" s="1">
        <v>489.31799999999998</v>
      </c>
      <c r="I49" s="1">
        <f t="shared" si="4"/>
        <v>2444.48</v>
      </c>
      <c r="J49" s="2">
        <f t="shared" si="5"/>
        <v>14049468.000000002</v>
      </c>
      <c r="K49">
        <f>J49/LN(2)/Notes!$F$9*(1-EXP(-Notes!$F$9*LN(2)/J49))</f>
        <v>0.9387008723224205</v>
      </c>
      <c r="L49">
        <f>EXP(-Notes!$F$10*LN(2)/J49)</f>
        <v>0.9996448425369171</v>
      </c>
      <c r="M49">
        <f t="shared" si="6"/>
        <v>0.93836748570201278</v>
      </c>
      <c r="O49" s="1">
        <f t="shared" si="7"/>
        <v>2605.0348474843331</v>
      </c>
      <c r="P49">
        <f>O49/Notes!$C$3</f>
        <v>8.0402310107541141E-16</v>
      </c>
      <c r="R49" s="2">
        <f>O49*J49/Notes!$F$9</f>
        <v>14120.121037274699</v>
      </c>
      <c r="S49" s="2">
        <f>R49/Notes!$C$2</f>
        <v>1.1296096829819759E-8</v>
      </c>
      <c r="U49" s="1">
        <f t="shared" si="8"/>
        <v>345641067.46783721</v>
      </c>
      <c r="V49" s="11">
        <f t="shared" si="3"/>
        <v>0.99993654857290915</v>
      </c>
    </row>
    <row r="50" spans="1:22" x14ac:dyDescent="0.3">
      <c r="A50" t="s">
        <v>29</v>
      </c>
      <c r="B50">
        <v>14</v>
      </c>
      <c r="C50">
        <v>31</v>
      </c>
      <c r="D50" s="1">
        <v>1292910000</v>
      </c>
      <c r="E50" s="1">
        <v>94954.4</v>
      </c>
      <c r="F50" s="1">
        <v>2.6216599999999999</v>
      </c>
      <c r="G50" s="1">
        <v>2223.6799999999998</v>
      </c>
      <c r="H50" s="1">
        <v>989.01</v>
      </c>
      <c r="I50" s="1">
        <f t="shared" si="4"/>
        <v>2223.6799999999998</v>
      </c>
      <c r="J50" s="2">
        <f t="shared" si="5"/>
        <v>9437.9760000000006</v>
      </c>
      <c r="K50">
        <f>J50/LN(2)/Notes!$F$9*(1-EXP(-Notes!$F$9*LN(2)/J50))</f>
        <v>5.2531331679124445E-3</v>
      </c>
      <c r="L50">
        <f>EXP(-Notes!$F$10*LN(2)/J50)</f>
        <v>0.58932058676900667</v>
      </c>
      <c r="M50">
        <f t="shared" si="6"/>
        <v>3.0957795208898927E-3</v>
      </c>
      <c r="O50" s="1">
        <f t="shared" si="7"/>
        <v>718294.04678043583</v>
      </c>
      <c r="P50">
        <f>O50/Notes!$C$3</f>
        <v>2.2169569345075181E-13</v>
      </c>
      <c r="R50" s="2">
        <f>O50*J50/Notes!$F$9</f>
        <v>2615.448292614441</v>
      </c>
      <c r="S50" s="2">
        <f>R50/Notes!$C$2</f>
        <v>2.0923586340915528E-9</v>
      </c>
      <c r="U50" s="1">
        <f t="shared" si="8"/>
        <v>345643682.91612983</v>
      </c>
      <c r="V50" s="11">
        <f t="shared" si="3"/>
        <v>0.99994411504166769</v>
      </c>
    </row>
    <row r="51" spans="1:22" x14ac:dyDescent="0.3">
      <c r="A51" t="s">
        <v>26</v>
      </c>
      <c r="B51">
        <v>18</v>
      </c>
      <c r="C51">
        <v>41</v>
      </c>
      <c r="D51" s="1">
        <v>858481000</v>
      </c>
      <c r="E51" s="1">
        <v>90480.4</v>
      </c>
      <c r="F51" s="1">
        <v>1.82683</v>
      </c>
      <c r="G51" s="1">
        <v>2118.9</v>
      </c>
      <c r="H51" s="1">
        <v>859.62300000000005</v>
      </c>
      <c r="I51" s="1">
        <f t="shared" si="4"/>
        <v>2118.9</v>
      </c>
      <c r="J51" s="9">
        <f t="shared" si="5"/>
        <v>6576.5879999999997</v>
      </c>
      <c r="K51">
        <f>J51/LN(2)/Notes!$F$9*(1-EXP(-Notes!$F$9*LN(2)/J51))</f>
        <v>3.6604980299266461E-3</v>
      </c>
      <c r="L51">
        <f>EXP(-Notes!$F$10*LN(2)/J51)</f>
        <v>0.46820342107091073</v>
      </c>
      <c r="M51">
        <f t="shared" si="6"/>
        <v>1.7138577004349846E-3</v>
      </c>
      <c r="O51" s="1">
        <f t="shared" si="7"/>
        <v>1236333.6812981695</v>
      </c>
      <c r="P51">
        <f>O51/Notes!$C$3</f>
        <v>3.8158446953647209E-13</v>
      </c>
      <c r="R51" s="2">
        <f>O51*J51/Notes!$F$9</f>
        <v>3136.9048041749097</v>
      </c>
      <c r="S51" s="2">
        <f>R51/Notes!$C$2</f>
        <v>2.5095238433399278E-9</v>
      </c>
      <c r="U51" s="1">
        <f t="shared" si="8"/>
        <v>345646819.820934</v>
      </c>
      <c r="V51" s="11">
        <f t="shared" si="3"/>
        <v>0.99995319007949834</v>
      </c>
    </row>
    <row r="52" spans="1:22" x14ac:dyDescent="0.3">
      <c r="A52" t="s">
        <v>18</v>
      </c>
      <c r="B52">
        <v>21</v>
      </c>
      <c r="C52">
        <v>49</v>
      </c>
      <c r="D52" s="1">
        <v>409877000</v>
      </c>
      <c r="E52" s="1">
        <v>82781.2</v>
      </c>
      <c r="F52" s="1">
        <v>0.95333299999999999</v>
      </c>
      <c r="G52" s="1">
        <v>1938.6</v>
      </c>
      <c r="H52" s="1">
        <v>576.92999999999995</v>
      </c>
      <c r="I52" s="1">
        <f t="shared" si="4"/>
        <v>1938.6</v>
      </c>
      <c r="J52" s="9">
        <f t="shared" si="5"/>
        <v>3431.9987999999998</v>
      </c>
      <c r="K52">
        <f>J52/LN(2)/Notes!$F$9*(1-EXP(-Notes!$F$9*LN(2)/J52))</f>
        <v>1.9102344325219417E-3</v>
      </c>
      <c r="L52">
        <f>EXP(-Notes!$F$10*LN(2)/J52)</f>
        <v>0.2335975694818436</v>
      </c>
      <c r="M52">
        <f t="shared" si="6"/>
        <v>4.4622612057765434E-4</v>
      </c>
      <c r="O52" s="1">
        <f t="shared" si="7"/>
        <v>4344434.1570377341</v>
      </c>
      <c r="P52">
        <f>O52/Notes!$C$3</f>
        <v>1.3408747398264611E-12</v>
      </c>
      <c r="R52" s="2">
        <f>O52*J52/Notes!$F$9</f>
        <v>5752.3506225434085</v>
      </c>
      <c r="S52" s="2">
        <f>R52/Notes!$C$2</f>
        <v>4.6018804980347268E-9</v>
      </c>
      <c r="U52" s="1">
        <f t="shared" si="8"/>
        <v>345652572.17155653</v>
      </c>
      <c r="V52" s="11">
        <f t="shared" si="3"/>
        <v>0.9999698315789296</v>
      </c>
    </row>
    <row r="53" spans="1:22" x14ac:dyDescent="0.3">
      <c r="A53" t="s">
        <v>27</v>
      </c>
      <c r="B53">
        <v>20</v>
      </c>
      <c r="C53">
        <v>47</v>
      </c>
      <c r="D53" s="1">
        <v>35605000000</v>
      </c>
      <c r="E53" s="1">
        <v>62972.5</v>
      </c>
      <c r="F53" s="1">
        <v>108.864</v>
      </c>
      <c r="G53" s="1">
        <v>1474.71</v>
      </c>
      <c r="H53" s="1">
        <v>1041.31</v>
      </c>
      <c r="I53" s="1">
        <f t="shared" si="4"/>
        <v>1474.71</v>
      </c>
      <c r="J53" s="2">
        <f t="shared" si="5"/>
        <v>391910.40000000002</v>
      </c>
      <c r="K53">
        <f>J53/LN(2)/Notes!$F$9*(1-EXP(-Notes!$F$9*LN(2)/J53))</f>
        <v>0.21590814664937014</v>
      </c>
      <c r="L53">
        <f>EXP(-Notes!$F$10*LN(2)/J53)</f>
        <v>0.98734655125456527</v>
      </c>
      <c r="M53">
        <f t="shared" si="6"/>
        <v>0.21317616398202052</v>
      </c>
      <c r="O53" s="1">
        <f t="shared" si="7"/>
        <v>6917.7996847920504</v>
      </c>
      <c r="P53">
        <f>O53/Notes!$C$3</f>
        <v>2.1351233595037194E-15</v>
      </c>
      <c r="R53" s="2">
        <f>O53*J53/Notes!$F$9</f>
        <v>1045.9713123405581</v>
      </c>
      <c r="S53" s="2">
        <f>R53/Notes!$C$2</f>
        <v>8.3677704987244655E-10</v>
      </c>
      <c r="U53" s="1">
        <f t="shared" si="8"/>
        <v>345653618.14286888</v>
      </c>
      <c r="V53" s="11">
        <f t="shared" si="3"/>
        <v>0.99997285756467724</v>
      </c>
    </row>
    <row r="54" spans="1:22" x14ac:dyDescent="0.3">
      <c r="A54" t="s">
        <v>30</v>
      </c>
      <c r="B54">
        <v>17</v>
      </c>
      <c r="C54">
        <v>38</v>
      </c>
      <c r="D54" s="1">
        <v>180080000</v>
      </c>
      <c r="E54" s="1">
        <v>55863.7</v>
      </c>
      <c r="F54" s="1">
        <v>0.62066699999999997</v>
      </c>
      <c r="G54" s="1">
        <v>1308.24</v>
      </c>
      <c r="H54" s="1">
        <v>337.17399999999998</v>
      </c>
      <c r="I54" s="1">
        <f t="shared" si="4"/>
        <v>1308.24</v>
      </c>
      <c r="J54" s="9">
        <f t="shared" si="5"/>
        <v>2234.4012000000002</v>
      </c>
      <c r="K54">
        <f>J54/LN(2)/Notes!$F$9*(1-EXP(-Notes!$F$9*LN(2)/J54))</f>
        <v>1.2436572263103199E-3</v>
      </c>
      <c r="L54">
        <f>EXP(-Notes!$F$10*LN(2)/J54)</f>
        <v>0.10714676238371589</v>
      </c>
      <c r="M54">
        <f t="shared" si="6"/>
        <v>1.3325384531426301E-4</v>
      </c>
      <c r="O54" s="1">
        <f t="shared" si="7"/>
        <v>9817652.8933530953</v>
      </c>
      <c r="P54">
        <f>O54/Notes!$C$3</f>
        <v>3.0301397818991037E-12</v>
      </c>
      <c r="R54" s="2">
        <f>O54*J54/Notes!$F$9</f>
        <v>8463.1849560538685</v>
      </c>
      <c r="S54" s="2">
        <f>R54/Notes!$C$2</f>
        <v>6.7705479648430949E-9</v>
      </c>
      <c r="U54" s="1">
        <f t="shared" si="8"/>
        <v>345662081.32782495</v>
      </c>
      <c r="V54" s="11">
        <f t="shared" si="3"/>
        <v>0.99999734148383912</v>
      </c>
    </row>
    <row r="55" spans="1:22" x14ac:dyDescent="0.3">
      <c r="A55" t="s">
        <v>24</v>
      </c>
      <c r="B55">
        <v>31</v>
      </c>
      <c r="C55">
        <v>66</v>
      </c>
      <c r="D55" s="1">
        <v>2411100000</v>
      </c>
      <c r="E55" s="1">
        <v>48918.2</v>
      </c>
      <c r="F55" s="1">
        <v>9.4900300000000009</v>
      </c>
      <c r="G55" s="1">
        <v>1145.58</v>
      </c>
      <c r="H55" s="1">
        <v>636.66099999999994</v>
      </c>
      <c r="I55" s="1">
        <f t="shared" si="4"/>
        <v>1145.58</v>
      </c>
      <c r="J55" s="2">
        <f t="shared" si="5"/>
        <v>34164.108000000007</v>
      </c>
      <c r="K55">
        <f>J55/LN(2)/Notes!$F$9*(1-EXP(-Notes!$F$9*LN(2)/J55))</f>
        <v>1.901558224845485E-2</v>
      </c>
      <c r="L55">
        <f>EXP(-Notes!$F$10*LN(2)/J55)</f>
        <v>0.86408941295231823</v>
      </c>
      <c r="M55">
        <f t="shared" si="6"/>
        <v>1.6431163302013874E-2</v>
      </c>
      <c r="O55" s="1">
        <f t="shared" si="7"/>
        <v>69719.957068383141</v>
      </c>
      <c r="P55">
        <f>O55/Notes!$C$3</f>
        <v>2.1518505268019488E-14</v>
      </c>
      <c r="R55" s="2">
        <f>O55*J55/Notes!$F$9</f>
        <v>918.95067246898361</v>
      </c>
      <c r="S55" s="2">
        <f>R55/Notes!$C$2</f>
        <v>7.3516053797518687E-10</v>
      </c>
      <c r="U55" s="1">
        <f t="shared" si="8"/>
        <v>345663000.2784974</v>
      </c>
      <c r="V55" s="11">
        <f t="shared" si="3"/>
        <v>1</v>
      </c>
    </row>
    <row r="56" spans="1:22" x14ac:dyDescent="0.3">
      <c r="A56" t="s">
        <v>34</v>
      </c>
      <c r="B56">
        <v>12</v>
      </c>
      <c r="C56">
        <v>28</v>
      </c>
      <c r="D56" s="1">
        <v>3274710000</v>
      </c>
      <c r="E56" s="1">
        <v>30146.6</v>
      </c>
      <c r="F56" s="1">
        <v>20.914999999999999</v>
      </c>
      <c r="G56" s="1">
        <v>705.98400000000004</v>
      </c>
      <c r="H56" s="1">
        <v>705.98400000000004</v>
      </c>
      <c r="I56" s="1">
        <f t="shared" si="4"/>
        <v>705.98400000000004</v>
      </c>
      <c r="J56" s="2">
        <f t="shared" si="5"/>
        <v>75293.999999999985</v>
      </c>
      <c r="K56">
        <f>J56/LN(2)/Notes!$F$9*(1-EXP(-Notes!$F$9*LN(2)/J56))</f>
        <v>4.1908287192895154E-2</v>
      </c>
      <c r="L56">
        <f>EXP(-Notes!$F$10*LN(2)/J56)</f>
        <v>0.93586662931326914</v>
      </c>
      <c r="M56">
        <f t="shared" si="6"/>
        <v>3.9220567475507236E-2</v>
      </c>
      <c r="O56" s="1">
        <f t="shared" si="7"/>
        <v>18000.351484992621</v>
      </c>
      <c r="P56">
        <f>O56/Notes!$C$3</f>
        <v>5.5556640385779695E-15</v>
      </c>
      <c r="R56" s="2">
        <f>O56*J56/Notes!$F$9</f>
        <v>522.88521015086189</v>
      </c>
      <c r="S56" s="2">
        <f>R56/Notes!$C$2</f>
        <v>4.1830816812068953E-10</v>
      </c>
      <c r="U56" s="1">
        <f t="shared" si="8"/>
        <v>345663523.16370755</v>
      </c>
      <c r="V56" s="11">
        <f t="shared" si="3"/>
        <v>1.0000015127022843</v>
      </c>
    </row>
    <row r="57" spans="1:22" x14ac:dyDescent="0.3">
      <c r="A57" t="s">
        <v>16</v>
      </c>
      <c r="B57">
        <v>28</v>
      </c>
      <c r="C57">
        <v>63</v>
      </c>
      <c r="D57" s="1">
        <v>115017000000000</v>
      </c>
      <c r="E57" s="1">
        <v>25238.2</v>
      </c>
      <c r="F57" s="1">
        <v>877459</v>
      </c>
      <c r="G57" s="1">
        <v>591.03800000000001</v>
      </c>
      <c r="H57" s="1">
        <v>16.946000000000002</v>
      </c>
      <c r="I57" s="1">
        <f t="shared" si="4"/>
        <v>591.03800000000001</v>
      </c>
      <c r="J57" s="8">
        <f t="shared" si="5"/>
        <v>3158852400</v>
      </c>
      <c r="K57">
        <f>J57/LN(2)/Notes!$F$9*(1-EXP(-Notes!$F$9*LN(2)/J57))</f>
        <v>0.99971567254606797</v>
      </c>
      <c r="L57">
        <f>EXP(-Notes!$F$10*LN(2)/J57)</f>
        <v>0.99999842010479578</v>
      </c>
      <c r="M57">
        <f t="shared" si="6"/>
        <v>0.99971409310007131</v>
      </c>
      <c r="O57" s="1">
        <f t="shared" si="7"/>
        <v>591.20703016921175</v>
      </c>
      <c r="P57">
        <f>O57/Notes!$C$3</f>
        <v>1.8247130560778141E-16</v>
      </c>
      <c r="R57" s="2">
        <f>O57*J57/Notes!$F$9</f>
        <v>720499.90206284216</v>
      </c>
      <c r="S57" s="2">
        <f>R57/Notes!$C$2</f>
        <v>5.7639992165027368E-7</v>
      </c>
      <c r="U57" s="1">
        <f t="shared" si="8"/>
        <v>346384023.06577039</v>
      </c>
      <c r="V57" s="11">
        <f t="shared" si="3"/>
        <v>1.0020859125410937</v>
      </c>
    </row>
    <row r="58" spans="1:22" x14ac:dyDescent="0.3">
      <c r="A58" t="s">
        <v>24</v>
      </c>
      <c r="B58">
        <v>31</v>
      </c>
      <c r="C58">
        <v>67</v>
      </c>
      <c r="D58" s="1">
        <v>7136510000</v>
      </c>
      <c r="E58" s="1">
        <v>17555.8</v>
      </c>
      <c r="F58" s="1">
        <v>78.268699999999995</v>
      </c>
      <c r="G58" s="1">
        <v>411.12799999999999</v>
      </c>
      <c r="H58" s="1">
        <v>411.12799999999999</v>
      </c>
      <c r="I58" s="1">
        <f t="shared" si="4"/>
        <v>411.12799999999999</v>
      </c>
      <c r="J58" s="2">
        <f t="shared" si="5"/>
        <v>281767.31999999995</v>
      </c>
      <c r="K58">
        <f>J58/LN(2)/Notes!$F$9*(1-EXP(-Notes!$F$9*LN(2)/J58))</f>
        <v>0.15656354061365757</v>
      </c>
      <c r="L58">
        <f>EXP(-Notes!$F$10*LN(2)/J58)</f>
        <v>0.98244394618225062</v>
      </c>
      <c r="M58">
        <f t="shared" si="6"/>
        <v>0.15381490266874681</v>
      </c>
      <c r="O58" s="1">
        <f t="shared" si="7"/>
        <v>2672.8749481797504</v>
      </c>
      <c r="P58">
        <f>O58/Notes!$C$3</f>
        <v>8.2496140375918219E-16</v>
      </c>
      <c r="R58" s="2">
        <f>O58*J58/Notes!$F$9</f>
        <v>290.5589548008283</v>
      </c>
      <c r="S58" s="2">
        <f>R58/Notes!$C$2</f>
        <v>2.3244716384066265E-10</v>
      </c>
      <c r="U58" s="1">
        <f t="shared" si="8"/>
        <v>346384313.62472516</v>
      </c>
      <c r="V58" s="11">
        <f t="shared" si="3"/>
        <v>1.0020867531255779</v>
      </c>
    </row>
    <row r="59" spans="1:22" x14ac:dyDescent="0.3">
      <c r="A59" t="s">
        <v>30</v>
      </c>
      <c r="B59">
        <v>17</v>
      </c>
      <c r="C59">
        <v>39</v>
      </c>
      <c r="D59" s="1">
        <v>69475900</v>
      </c>
      <c r="E59" s="1">
        <v>14435.6</v>
      </c>
      <c r="F59" s="1">
        <v>0.92666400000000004</v>
      </c>
      <c r="G59" s="1">
        <v>338.05799999999999</v>
      </c>
      <c r="H59" s="1">
        <v>238.70699999999999</v>
      </c>
      <c r="I59" s="1">
        <f t="shared" si="4"/>
        <v>338.05799999999999</v>
      </c>
      <c r="J59" s="9">
        <f t="shared" si="5"/>
        <v>3335.9904000000001</v>
      </c>
      <c r="K59">
        <f>J59/LN(2)/Notes!$F$9*(1-EXP(-Notes!$F$9*LN(2)/J59))</f>
        <v>1.8567966074587924E-3</v>
      </c>
      <c r="L59">
        <f>EXP(-Notes!$F$10*LN(2)/J59)</f>
        <v>0.22402325530863326</v>
      </c>
      <c r="M59">
        <f t="shared" si="6"/>
        <v>4.1596562044894517E-4</v>
      </c>
      <c r="O59" s="1">
        <f t="shared" si="7"/>
        <v>812706.58771063655</v>
      </c>
      <c r="P59">
        <f>O59/Notes!$C$3</f>
        <v>2.5083536657735698E-13</v>
      </c>
      <c r="R59" s="2">
        <f>O59*J59/Notes!$F$9</f>
        <v>1045.9804686031796</v>
      </c>
      <c r="S59" s="2">
        <f>R59/Notes!$C$2</f>
        <v>8.3678437488254369E-10</v>
      </c>
      <c r="U59" s="1">
        <f t="shared" si="8"/>
        <v>346385359.60519379</v>
      </c>
      <c r="V59" s="11">
        <f t="shared" si="3"/>
        <v>1.0020897791378145</v>
      </c>
    </row>
    <row r="60" spans="1:22" x14ac:dyDescent="0.3">
      <c r="A60" t="s">
        <v>24</v>
      </c>
      <c r="B60">
        <v>31</v>
      </c>
      <c r="C60">
        <v>68</v>
      </c>
      <c r="D60" s="1">
        <v>61053600</v>
      </c>
      <c r="E60" s="1">
        <v>10432.200000000001</v>
      </c>
      <c r="F60" s="1">
        <v>1.12683</v>
      </c>
      <c r="G60" s="1">
        <v>244.30500000000001</v>
      </c>
      <c r="H60" s="1">
        <v>161.07400000000001</v>
      </c>
      <c r="I60" s="1">
        <f t="shared" si="4"/>
        <v>244.30500000000001</v>
      </c>
      <c r="J60" s="9">
        <f t="shared" si="5"/>
        <v>4056.5880000000006</v>
      </c>
      <c r="K60">
        <f>J60/LN(2)/Notes!$F$9*(1-EXP(-Notes!$F$9*LN(2)/J60))</f>
        <v>2.2578778512845985E-3</v>
      </c>
      <c r="L60">
        <f>EXP(-Notes!$F$10*LN(2)/J60)</f>
        <v>0.29221646563313819</v>
      </c>
      <c r="M60">
        <f t="shared" si="6"/>
        <v>6.5978908553372977E-4</v>
      </c>
      <c r="O60" s="1">
        <f t="shared" si="7"/>
        <v>370277.41949136963</v>
      </c>
      <c r="P60">
        <f>O60/Notes!$C$3</f>
        <v>1.1428315416400296E-13</v>
      </c>
      <c r="R60" s="2">
        <f>O60*J60/Notes!$F$9</f>
        <v>579.49958972980573</v>
      </c>
      <c r="S60" s="2">
        <f>R60/Notes!$C$2</f>
        <v>4.6359967178384457E-10</v>
      </c>
      <c r="U60" s="1">
        <f t="shared" si="8"/>
        <v>346385939.10478354</v>
      </c>
      <c r="V60" s="11">
        <f t="shared" si="3"/>
        <v>1.002091455624998</v>
      </c>
    </row>
    <row r="61" spans="1:22" x14ac:dyDescent="0.3">
      <c r="A61" t="s">
        <v>22</v>
      </c>
      <c r="B61">
        <v>19</v>
      </c>
      <c r="C61">
        <v>44</v>
      </c>
      <c r="D61" s="1">
        <v>10072000</v>
      </c>
      <c r="E61" s="1">
        <v>5257.87</v>
      </c>
      <c r="F61" s="1">
        <v>0.36883199999999999</v>
      </c>
      <c r="G61" s="1">
        <v>123.131</v>
      </c>
      <c r="H61" s="1">
        <v>46.180900000000001</v>
      </c>
      <c r="I61" s="1">
        <f t="shared" si="4"/>
        <v>123.131</v>
      </c>
      <c r="J61" s="9">
        <f t="shared" si="5"/>
        <v>1327.7952</v>
      </c>
      <c r="K61">
        <f>J61/LN(2)/Notes!$F$9*(1-EXP(-Notes!$F$9*LN(2)/J61))</f>
        <v>7.390445796127197E-4</v>
      </c>
      <c r="L61">
        <f>EXP(-Notes!$F$10*LN(2)/J61)</f>
        <v>2.331620834619872E-2</v>
      </c>
      <c r="M61">
        <f t="shared" si="6"/>
        <v>1.7231717395379021E-5</v>
      </c>
      <c r="O61" s="1">
        <f t="shared" si="7"/>
        <v>7145602.3317222968</v>
      </c>
      <c r="P61">
        <f>O61/Notes!$C$3</f>
        <v>2.2054328184328078E-12</v>
      </c>
      <c r="R61" s="2">
        <f>O61*J61/Notes!$F$9</f>
        <v>3660.4538877969421</v>
      </c>
      <c r="S61" s="2">
        <f>R61/Notes!$C$2</f>
        <v>2.9283631102375539E-9</v>
      </c>
      <c r="U61" s="1">
        <f t="shared" si="8"/>
        <v>346389599.55867136</v>
      </c>
      <c r="V61" s="11">
        <f t="shared" si="3"/>
        <v>1.002102045285693</v>
      </c>
    </row>
    <row r="62" spans="1:22" x14ac:dyDescent="0.3">
      <c r="A62" t="s">
        <v>33</v>
      </c>
      <c r="B62">
        <v>11</v>
      </c>
      <c r="C62">
        <v>22</v>
      </c>
      <c r="D62" s="1">
        <v>330396000000</v>
      </c>
      <c r="E62" s="1">
        <v>2789.17</v>
      </c>
      <c r="F62" s="1">
        <v>22807.8</v>
      </c>
      <c r="G62" s="1">
        <v>65.317800000000005</v>
      </c>
      <c r="H62" s="1">
        <v>32.532200000000003</v>
      </c>
      <c r="I62" s="1">
        <f t="shared" si="4"/>
        <v>65.317800000000005</v>
      </c>
      <c r="J62" s="2">
        <f t="shared" si="5"/>
        <v>82108080</v>
      </c>
      <c r="K62">
        <f>J62/LN(2)/Notes!$F$9*(1-EXP(-Notes!$F$9*LN(2)/J62))</f>
        <v>0.98913867815253176</v>
      </c>
      <c r="L62">
        <f>EXP(-Notes!$F$10*LN(2)/J62)</f>
        <v>0.99993922025660587</v>
      </c>
      <c r="M62">
        <f t="shared" si="6"/>
        <v>0.98907855855749238</v>
      </c>
      <c r="O62" s="1">
        <f t="shared" si="7"/>
        <v>66.039041524933893</v>
      </c>
      <c r="P62">
        <f>O62/Notes!$C$3</f>
        <v>2.0382420223745028E-17</v>
      </c>
      <c r="R62" s="2">
        <f>O62*J62/Notes!$F$9</f>
        <v>2091.9517379060931</v>
      </c>
      <c r="S62" s="2">
        <f>R62/Notes!$C$2</f>
        <v>1.6735613903248745E-9</v>
      </c>
      <c r="U62" s="1">
        <f t="shared" si="8"/>
        <v>346391691.51040924</v>
      </c>
      <c r="V62" s="11">
        <f t="shared" si="3"/>
        <v>1.0021080972835528</v>
      </c>
    </row>
    <row r="63" spans="1:22" x14ac:dyDescent="0.3">
      <c r="A63" t="s">
        <v>21</v>
      </c>
      <c r="B63">
        <v>22</v>
      </c>
      <c r="C63">
        <v>44</v>
      </c>
      <c r="D63" s="1">
        <v>1585870000000</v>
      </c>
      <c r="E63" s="1">
        <v>580.56100000000004</v>
      </c>
      <c r="F63" s="1">
        <v>525948</v>
      </c>
      <c r="G63" s="1">
        <v>13.595800000000001</v>
      </c>
      <c r="H63" s="1">
        <v>3.0456599999999998</v>
      </c>
      <c r="I63" s="1">
        <f t="shared" si="4"/>
        <v>13.595800000000001</v>
      </c>
      <c r="J63" s="8">
        <f t="shared" si="5"/>
        <v>1893412800</v>
      </c>
      <c r="K63">
        <f>J63/LN(2)/Notes!$F$9*(1-EXP(-Notes!$F$9*LN(2)/J63))</f>
        <v>0.99952570581620304</v>
      </c>
      <c r="L63">
        <f>EXP(-Notes!$F$10*LN(2)/J63)</f>
        <v>0.99999736420228968</v>
      </c>
      <c r="M63">
        <f t="shared" si="6"/>
        <v>0.99952307126863627</v>
      </c>
      <c r="O63" s="1">
        <f t="shared" si="7"/>
        <v>13.602287321635954</v>
      </c>
      <c r="P63">
        <f>O63/Notes!$C$3</f>
        <v>4.1982368276654175E-18</v>
      </c>
      <c r="R63" s="2">
        <f>O63*J63/Notes!$F$9</f>
        <v>9936.2441836663711</v>
      </c>
      <c r="S63" s="2">
        <f>R63/Notes!$C$2</f>
        <v>7.9489953469330971E-9</v>
      </c>
      <c r="U63" s="1">
        <f t="shared" si="8"/>
        <v>346401627.7545929</v>
      </c>
      <c r="V63" s="11">
        <f t="shared" si="3"/>
        <v>1.0021368427500206</v>
      </c>
    </row>
    <row r="64" spans="1:22" x14ac:dyDescent="0.3">
      <c r="A64" t="s">
        <v>26</v>
      </c>
      <c r="B64">
        <v>18</v>
      </c>
      <c r="C64">
        <v>39</v>
      </c>
      <c r="D64" s="1">
        <v>4436800000000</v>
      </c>
      <c r="E64" s="1">
        <v>362.28300000000002</v>
      </c>
      <c r="F64" s="1">
        <v>2358010</v>
      </c>
      <c r="G64" s="1">
        <v>8.4840800000000005</v>
      </c>
      <c r="H64" s="1">
        <v>1.20116</v>
      </c>
      <c r="I64" s="1">
        <f t="shared" si="4"/>
        <v>8.4840800000000005</v>
      </c>
      <c r="J64" s="8">
        <f t="shared" si="5"/>
        <v>8488836000</v>
      </c>
      <c r="K64">
        <f>J64/LN(2)/Notes!$F$9*(1-EXP(-Notes!$F$9*LN(2)/J64))</f>
        <v>0.99989418391717255</v>
      </c>
      <c r="L64">
        <f>EXP(-Notes!$F$10*LN(2)/J64)</f>
        <v>0.99999941209157139</v>
      </c>
      <c r="M64">
        <f t="shared" si="6"/>
        <v>0.99989359607095407</v>
      </c>
      <c r="O64" s="1">
        <f t="shared" si="7"/>
        <v>8.4849828355115857</v>
      </c>
      <c r="P64">
        <f>O64/Notes!$C$3</f>
        <v>2.6188218628122178E-18</v>
      </c>
      <c r="R64" s="2">
        <f>O64*J64/Notes!$F$9</f>
        <v>27788.436633284269</v>
      </c>
      <c r="S64" s="2">
        <f>R64/Notes!$C$2</f>
        <v>2.2230749306627414E-8</v>
      </c>
      <c r="U64" s="1">
        <f t="shared" si="8"/>
        <v>346429416.19122618</v>
      </c>
      <c r="V64" s="11">
        <f t="shared" si="3"/>
        <v>1.0022172344512177</v>
      </c>
    </row>
    <row r="65" spans="1:22" x14ac:dyDescent="0.3">
      <c r="A65" t="s">
        <v>26</v>
      </c>
      <c r="B65">
        <v>18</v>
      </c>
      <c r="C65">
        <v>42</v>
      </c>
      <c r="D65" s="1">
        <v>250299000000</v>
      </c>
      <c r="E65" s="1">
        <v>167.107</v>
      </c>
      <c r="F65" s="1">
        <v>288395</v>
      </c>
      <c r="G65" s="1">
        <v>3.91337</v>
      </c>
      <c r="H65" s="1">
        <v>2.2532800000000002</v>
      </c>
      <c r="I65" s="1">
        <f t="shared" si="4"/>
        <v>3.91337</v>
      </c>
      <c r="J65" s="8">
        <f t="shared" si="5"/>
        <v>1038222000</v>
      </c>
      <c r="K65">
        <f>J65/LN(2)/Notes!$F$9*(1-EXP(-Notes!$F$9*LN(2)/J65))</f>
        <v>0.99913525162102601</v>
      </c>
      <c r="L65">
        <f>EXP(-Notes!$F$10*LN(2)/J65)</f>
        <v>0.999995193082303</v>
      </c>
      <c r="M65">
        <f t="shared" si="6"/>
        <v>0.99913044886010327</v>
      </c>
      <c r="O65" s="1">
        <f t="shared" si="7"/>
        <v>3.9167758368936907</v>
      </c>
      <c r="P65">
        <f>O65/Notes!$C$3</f>
        <v>1.208881431140028E-18</v>
      </c>
      <c r="R65" s="2">
        <f>O65*J65/Notes!$F$9</f>
        <v>1568.8591215013278</v>
      </c>
      <c r="S65" s="2">
        <f>R65/Notes!$C$2</f>
        <v>1.2550872972010622E-9</v>
      </c>
      <c r="U65" s="1">
        <f t="shared" si="8"/>
        <v>346430985.05034769</v>
      </c>
      <c r="V65" s="11">
        <f t="shared" si="3"/>
        <v>1.0022217731467689</v>
      </c>
    </row>
    <row r="66" spans="1:22" x14ac:dyDescent="0.3">
      <c r="A66" t="s">
        <v>15</v>
      </c>
      <c r="B66">
        <v>26</v>
      </c>
      <c r="C66">
        <v>53</v>
      </c>
      <c r="D66" s="1">
        <v>97394.7</v>
      </c>
      <c r="E66" s="1">
        <v>132.215</v>
      </c>
      <c r="F66" s="1">
        <v>0.14183299999999999</v>
      </c>
      <c r="G66" s="1">
        <v>3.09626</v>
      </c>
      <c r="H66" s="1">
        <v>0.36469299999999999</v>
      </c>
      <c r="I66" s="1">
        <f t="shared" si="4"/>
        <v>3.09626</v>
      </c>
      <c r="J66" s="9">
        <f t="shared" si="5"/>
        <v>510.59879999999993</v>
      </c>
      <c r="K66">
        <f>J66/LN(2)/Notes!$F$9*(1-EXP(-Notes!$F$9*LN(2)/J66))</f>
        <v>2.8419689685333933E-4</v>
      </c>
      <c r="L66">
        <f>EXP(-Notes!$F$10*LN(2)/J66)</f>
        <v>5.6904776493593426E-5</v>
      </c>
      <c r="M66">
        <f t="shared" si="6"/>
        <v>1.6172160895612099E-8</v>
      </c>
      <c r="O66" s="1">
        <f t="shared" si="7"/>
        <v>191456170.88438013</v>
      </c>
      <c r="P66">
        <f>O66/Notes!$C$3</f>
        <v>5.9091410766783994E-11</v>
      </c>
      <c r="R66" s="2">
        <f>O66*J66/Notes!$F$9</f>
        <v>37715.004284783725</v>
      </c>
      <c r="S66" s="2">
        <f>R66/Notes!$C$2</f>
        <v>3.0172003427826983E-8</v>
      </c>
      <c r="U66" s="1">
        <f t="shared" si="8"/>
        <v>346468700.05463248</v>
      </c>
      <c r="V66" s="11">
        <f t="shared" si="3"/>
        <v>1.0023308823203119</v>
      </c>
    </row>
    <row r="67" spans="1:22" x14ac:dyDescent="0.3">
      <c r="A67" t="s">
        <v>29</v>
      </c>
      <c r="B67">
        <v>14</v>
      </c>
      <c r="C67">
        <v>32</v>
      </c>
      <c r="D67" s="1">
        <v>333972000000</v>
      </c>
      <c r="E67" s="1">
        <v>55.5732</v>
      </c>
      <c r="F67" s="1">
        <v>1157090</v>
      </c>
      <c r="G67" s="1">
        <v>1.3014300000000001</v>
      </c>
      <c r="H67" s="1">
        <v>0.64819199999999999</v>
      </c>
      <c r="I67" s="1">
        <f t="shared" si="4"/>
        <v>1.3014300000000001</v>
      </c>
      <c r="J67" s="8">
        <f t="shared" si="5"/>
        <v>4165524000</v>
      </c>
      <c r="K67">
        <f>J67/LN(2)/Notes!$F$9*(1-EXP(-Notes!$F$9*LN(2)/J67))</f>
        <v>0.99978437536102116</v>
      </c>
      <c r="L67">
        <f>EXP(-Notes!$F$10*LN(2)/J67)</f>
        <v>0.9999988019138264</v>
      </c>
      <c r="M67">
        <f t="shared" si="6"/>
        <v>0.99978317753318446</v>
      </c>
      <c r="O67" s="1">
        <f t="shared" si="7"/>
        <v>1.3017122404590604</v>
      </c>
      <c r="P67">
        <f>O67/Notes!$C$3</f>
        <v>4.0176303717872236E-19</v>
      </c>
      <c r="R67" s="2">
        <f>O67*J67/Notes!$F$9</f>
        <v>2091.9419671010755</v>
      </c>
      <c r="S67" s="2">
        <f>R67/Notes!$C$2</f>
        <v>1.6735535736808605E-9</v>
      </c>
      <c r="U67" s="1">
        <f t="shared" si="8"/>
        <v>346470791.99659961</v>
      </c>
      <c r="V67" s="11">
        <f t="shared" si="3"/>
        <v>1.0023369342899049</v>
      </c>
    </row>
    <row r="68" spans="1:22" x14ac:dyDescent="0.3">
      <c r="A68" t="s">
        <v>16</v>
      </c>
      <c r="B68">
        <v>28</v>
      </c>
      <c r="C68">
        <v>59</v>
      </c>
      <c r="D68" s="1">
        <v>183529000000000</v>
      </c>
      <c r="E68" s="1">
        <v>53.042200000000001</v>
      </c>
      <c r="F68" s="1">
        <v>666202000</v>
      </c>
      <c r="G68" s="1">
        <v>1.2421599999999999</v>
      </c>
      <c r="H68" s="1">
        <v>2.5185300000000001E-2</v>
      </c>
      <c r="I68" s="1">
        <f t="shared" si="4"/>
        <v>1.2421599999999999</v>
      </c>
      <c r="J68" s="8">
        <f t="shared" si="5"/>
        <v>2398327200000</v>
      </c>
      <c r="K68">
        <f>J68/LN(2)/Notes!$F$9*(1-EXP(-Notes!$F$9*LN(2)/J68))</f>
        <v>0.99999962545567966</v>
      </c>
      <c r="L68">
        <f>EXP(-Notes!$F$10*LN(2)/J68)</f>
        <v>0.9999999979191081</v>
      </c>
      <c r="M68">
        <f t="shared" si="6"/>
        <v>0.99999962337478854</v>
      </c>
      <c r="O68" s="1">
        <f t="shared" si="7"/>
        <v>1.2421604678289488</v>
      </c>
      <c r="P68">
        <f>O68/Notes!$C$3</f>
        <v>3.833828604410336E-19</v>
      </c>
      <c r="R68" s="2">
        <f>O68*J68/Notes!$F$9</f>
        <v>1149346.9277619186</v>
      </c>
      <c r="S68" s="2">
        <f>R68/Notes!$C$2</f>
        <v>9.1947754220953488E-7</v>
      </c>
      <c r="U68" s="1">
        <f t="shared" si="8"/>
        <v>347620138.92436153</v>
      </c>
      <c r="V68" s="11">
        <f t="shared" ref="V68:V71" si="9">U68/$U$55</f>
        <v>1.0056619847779116</v>
      </c>
    </row>
    <row r="69" spans="1:22" x14ac:dyDescent="0.3">
      <c r="A69" t="s">
        <v>34</v>
      </c>
      <c r="B69">
        <v>12</v>
      </c>
      <c r="C69">
        <v>27</v>
      </c>
      <c r="D69" s="1">
        <v>7996.25</v>
      </c>
      <c r="E69" s="1">
        <v>9.7670200000000005</v>
      </c>
      <c r="F69" s="1">
        <v>0.157633</v>
      </c>
      <c r="G69" s="1">
        <v>0.22872799999999999</v>
      </c>
      <c r="H69" s="1">
        <v>0.16150700000000001</v>
      </c>
      <c r="I69" s="1">
        <f t="shared" ref="I69:I71" si="10">G69</f>
        <v>0.22872799999999999</v>
      </c>
      <c r="J69" s="9">
        <f t="shared" ref="J69:J71" si="11">F69*60*60</f>
        <v>567.47879999999998</v>
      </c>
      <c r="K69">
        <f>J69/LN(2)/Notes!$F$9*(1-EXP(-Notes!$F$9*LN(2)/J69))</f>
        <v>3.1585603802840274E-4</v>
      </c>
      <c r="L69">
        <f>EXP(-Notes!$F$10*LN(2)/J69)</f>
        <v>1.5157309996792048E-4</v>
      </c>
      <c r="M69">
        <f t="shared" ref="M69:M71" si="12">K69*L69</f>
        <v>4.7875278827550382E-8</v>
      </c>
      <c r="O69" s="1">
        <f t="shared" ref="O69:O71" si="13">I69/M69</f>
        <v>4777580.5301080737</v>
      </c>
      <c r="P69">
        <f>O69/Notes!$C$3</f>
        <v>1.4745618920086647E-12</v>
      </c>
      <c r="R69" s="2">
        <f>O69*J69/Notes!$F$9</f>
        <v>1045.9782662535083</v>
      </c>
      <c r="S69" s="2">
        <f>R69/Notes!$C$2</f>
        <v>8.3678261300280668E-10</v>
      </c>
      <c r="U69" s="1">
        <f t="shared" ref="U69:U71" si="14">U68+R69</f>
        <v>347621184.90262777</v>
      </c>
      <c r="V69" s="11">
        <f t="shared" si="9"/>
        <v>1.005665010783777</v>
      </c>
    </row>
    <row r="70" spans="1:22" x14ac:dyDescent="0.3">
      <c r="A70" t="s">
        <v>22</v>
      </c>
      <c r="B70">
        <v>19</v>
      </c>
      <c r="C70">
        <v>38</v>
      </c>
      <c r="D70" s="1">
        <v>3167.41</v>
      </c>
      <c r="E70" s="1">
        <v>4.7919499999999999</v>
      </c>
      <c r="F70" s="1">
        <v>0.12726699999999999</v>
      </c>
      <c r="G70" s="1">
        <v>0.11222</v>
      </c>
      <c r="H70" s="1">
        <v>3.9315000000000003E-2</v>
      </c>
      <c r="I70" s="1">
        <f t="shared" si="10"/>
        <v>0.11222</v>
      </c>
      <c r="J70" s="9">
        <f t="shared" si="11"/>
        <v>458.16119999999995</v>
      </c>
      <c r="K70">
        <f>J70/LN(2)/Notes!$F$9*(1-EXP(-Notes!$F$9*LN(2)/J70))</f>
        <v>2.5501037467891069E-4</v>
      </c>
      <c r="L70">
        <f>EXP(-Notes!$F$10*LN(2)/J70)</f>
        <v>1.8591556842439182E-5</v>
      </c>
      <c r="M70">
        <f t="shared" si="12"/>
        <v>4.7410398762546816E-9</v>
      </c>
      <c r="O70" s="1">
        <f t="shared" si="13"/>
        <v>23669912.704605084</v>
      </c>
      <c r="P70">
        <f>O70/Notes!$C$3</f>
        <v>7.3055286125324332E-12</v>
      </c>
      <c r="R70" s="2">
        <f>O70*J70/Notes!$F$9</f>
        <v>4183.8871946902427</v>
      </c>
      <c r="S70" s="2">
        <f>R70/Notes!$C$2</f>
        <v>3.3471097557521941E-9</v>
      </c>
      <c r="U70" s="1">
        <f t="shared" si="14"/>
        <v>347625368.78982246</v>
      </c>
      <c r="V70" s="11">
        <f t="shared" si="9"/>
        <v>1.0056771147323955</v>
      </c>
    </row>
    <row r="71" spans="1:22" x14ac:dyDescent="0.3">
      <c r="A71" t="s">
        <v>27</v>
      </c>
      <c r="B71">
        <v>20</v>
      </c>
      <c r="C71">
        <v>41</v>
      </c>
      <c r="D71" s="1">
        <v>5161320000000</v>
      </c>
      <c r="E71" s="1">
        <v>1.11145</v>
      </c>
      <c r="F71" s="1">
        <v>894116000</v>
      </c>
      <c r="G71" s="1">
        <v>2.6028300000000001E-2</v>
      </c>
      <c r="H71" s="1">
        <v>3.4606400000000001E-3</v>
      </c>
      <c r="I71" s="1">
        <f t="shared" si="10"/>
        <v>2.6028300000000001E-2</v>
      </c>
      <c r="J71" s="8">
        <f t="shared" si="11"/>
        <v>3218817600000</v>
      </c>
      <c r="K71">
        <f>J71/LN(2)/Notes!$F$9*(1-EXP(-Notes!$F$9*LN(2)/J71))</f>
        <v>0.99999972090300659</v>
      </c>
      <c r="L71">
        <f>J71/LN(2)/Notes!$F$9*(1-EXP(-Notes!$F$9*LN(2)/J71))</f>
        <v>0.99999972090300659</v>
      </c>
      <c r="M71">
        <f t="shared" si="12"/>
        <v>0.99999944180609113</v>
      </c>
      <c r="O71" s="1">
        <f t="shared" si="13"/>
        <v>2.602831452884663E-2</v>
      </c>
      <c r="P71">
        <f>O71/Notes!$C$3</f>
        <v>8.0334304101378492E-21</v>
      </c>
      <c r="R71" s="2">
        <f>O71*J71/Notes!$F$9</f>
        <v>32322.683990658661</v>
      </c>
      <c r="S71" s="2">
        <f>R71/Notes!$C$2</f>
        <v>2.5858147192526929E-8</v>
      </c>
      <c r="U71" s="1">
        <f t="shared" si="14"/>
        <v>347657691.47381312</v>
      </c>
      <c r="V71" s="11">
        <f t="shared" si="9"/>
        <v>1.0057706239710602</v>
      </c>
    </row>
    <row r="74" spans="1:22" x14ac:dyDescent="0.3">
      <c r="I74" t="s">
        <v>62</v>
      </c>
      <c r="J74" s="5">
        <f>60*60*24*365.34*20</f>
        <v>631307519.99999988</v>
      </c>
      <c r="K74" t="s">
        <v>63</v>
      </c>
    </row>
    <row r="75" spans="1:22" x14ac:dyDescent="0.3">
      <c r="I75" t="s">
        <v>64</v>
      </c>
      <c r="J75" s="6">
        <f>60*60*2</f>
        <v>7200</v>
      </c>
      <c r="K75" t="s">
        <v>63</v>
      </c>
    </row>
    <row r="76" spans="1:22" x14ac:dyDescent="0.3">
      <c r="I76" t="s">
        <v>65</v>
      </c>
      <c r="J76" s="7">
        <f>5*24*60*60</f>
        <v>432000</v>
      </c>
      <c r="K76" t="s">
        <v>63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3F193-69C1-4BF5-A51C-E87855522ADA}">
  <dimension ref="A1:V76"/>
  <sheetViews>
    <sheetView topLeftCell="J1" workbookViewId="0">
      <selection activeCell="W13" sqref="W13"/>
    </sheetView>
    <sheetView workbookViewId="1">
      <selection activeCell="S3" sqref="S3"/>
    </sheetView>
  </sheetViews>
  <sheetFormatPr defaultRowHeight="14.4" x14ac:dyDescent="0.3"/>
  <cols>
    <col min="10" max="10" width="9.77734375" customWidth="1"/>
    <col min="18" max="18" width="10.33203125" customWidth="1"/>
    <col min="19" max="19" width="9.5546875" customWidth="1"/>
  </cols>
  <sheetData>
    <row r="1" spans="1:22" x14ac:dyDescent="0.3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44</v>
      </c>
      <c r="J1" s="2" t="s">
        <v>46</v>
      </c>
      <c r="K1" s="13" t="s">
        <v>47</v>
      </c>
      <c r="L1" s="13"/>
      <c r="M1" s="13"/>
      <c r="N1" t="s">
        <v>48</v>
      </c>
      <c r="O1" s="13" t="s">
        <v>49</v>
      </c>
      <c r="P1" s="13"/>
      <c r="R1" s="13" t="s">
        <v>50</v>
      </c>
      <c r="S1" s="13"/>
      <c r="U1" t="s">
        <v>51</v>
      </c>
      <c r="V1" s="3" t="s">
        <v>52</v>
      </c>
    </row>
    <row r="2" spans="1:22" x14ac:dyDescent="0.3">
      <c r="G2" t="s">
        <v>53</v>
      </c>
      <c r="I2" t="s">
        <v>54</v>
      </c>
      <c r="J2" s="2" t="s">
        <v>55</v>
      </c>
      <c r="K2" s="4" t="s">
        <v>56</v>
      </c>
      <c r="L2" s="4" t="s">
        <v>57</v>
      </c>
      <c r="M2" t="s">
        <v>58</v>
      </c>
      <c r="O2" t="s">
        <v>59</v>
      </c>
      <c r="P2" t="s">
        <v>60</v>
      </c>
      <c r="R2" s="1" t="s">
        <v>59</v>
      </c>
      <c r="S2" t="s">
        <v>61</v>
      </c>
      <c r="V2" s="3"/>
    </row>
    <row r="3" spans="1:22" x14ac:dyDescent="0.3">
      <c r="A3" t="s">
        <v>11</v>
      </c>
      <c r="B3">
        <v>29</v>
      </c>
      <c r="C3">
        <v>64</v>
      </c>
      <c r="D3" s="1">
        <v>287416000000000</v>
      </c>
      <c r="E3" s="1">
        <v>4357430000</v>
      </c>
      <c r="F3" s="1">
        <v>12.7</v>
      </c>
      <c r="G3" s="1">
        <v>102044000</v>
      </c>
      <c r="H3" s="1">
        <v>310751</v>
      </c>
      <c r="I3" s="1">
        <f>G3</f>
        <v>102044000</v>
      </c>
      <c r="J3" s="2">
        <f>F3*60*60</f>
        <v>45720</v>
      </c>
      <c r="K3">
        <f>J3/LN(2)/Notes!$F$9*(1-EXP(-Notes!$F$9*LN(2)/J3))</f>
        <v>2.544753752679144E-2</v>
      </c>
      <c r="L3">
        <f>EXP(-Notes!$F$10*LN(2)/J3)</f>
        <v>0.8965896093199025</v>
      </c>
      <c r="M3">
        <f t="shared" ref="M3:M4" si="0">K3*L3</f>
        <v>2.2815997729299493E-2</v>
      </c>
      <c r="O3" s="1">
        <f>I3/M3</f>
        <v>4472475900.9315081</v>
      </c>
      <c r="P3">
        <f>O3/Notes!$C$3</f>
        <v>1.3803937965837989E-9</v>
      </c>
      <c r="R3" s="2">
        <f>O3*J3/Notes!$F$9</f>
        <v>78889505.474764109</v>
      </c>
      <c r="S3" s="2">
        <f>R3/Notes!$C$2</f>
        <v>6.3111604379811293E-5</v>
      </c>
      <c r="U3" s="1">
        <f>R3</f>
        <v>78889505.474764109</v>
      </c>
      <c r="V3" s="11">
        <f>U3/$U$55</f>
        <v>0.19458458221019009</v>
      </c>
    </row>
    <row r="4" spans="1:22" x14ac:dyDescent="0.3">
      <c r="A4" t="s">
        <v>11</v>
      </c>
      <c r="B4">
        <v>29</v>
      </c>
      <c r="C4">
        <v>61</v>
      </c>
      <c r="D4" s="1">
        <v>973445000000</v>
      </c>
      <c r="E4" s="1">
        <v>56234000</v>
      </c>
      <c r="F4" s="1">
        <v>3.3330000000000002</v>
      </c>
      <c r="G4" s="1">
        <v>1316910</v>
      </c>
      <c r="H4" s="1">
        <v>26873.3</v>
      </c>
      <c r="I4" s="1">
        <f t="shared" ref="I4" si="1">G4</f>
        <v>1316910</v>
      </c>
      <c r="J4" s="2">
        <f t="shared" ref="J4" si="2">F4*60*60</f>
        <v>11998.800000000001</v>
      </c>
      <c r="K4">
        <f>J4/LN(2)/Notes!$F$9*(1-EXP(-Notes!$F$9*LN(2)/J4))</f>
        <v>6.6784757934484941E-3</v>
      </c>
      <c r="L4">
        <f>EXP(-Notes!$F$10*LN(2)/J4)</f>
        <v>0.65972651481736244</v>
      </c>
      <c r="M4">
        <f t="shared" si="0"/>
        <v>4.405967559503894E-3</v>
      </c>
      <c r="O4" s="1">
        <f>I4/M4</f>
        <v>298892350.48028415</v>
      </c>
      <c r="P4">
        <f>O4/Notes!$C$3</f>
        <v>9.2250725456877821E-11</v>
      </c>
      <c r="R4" s="2">
        <f>O4*J4/Notes!$F$9</f>
        <v>1383622.5057649822</v>
      </c>
      <c r="S4" s="2">
        <f>R4/Notes!$C$2</f>
        <v>1.1068980046119859E-6</v>
      </c>
      <c r="U4" s="1">
        <f>U3+R4</f>
        <v>80273127.980529085</v>
      </c>
      <c r="V4" s="11">
        <f t="shared" ref="V4:V67" si="3">U4/$U$55</f>
        <v>0.19799735055752138</v>
      </c>
    </row>
    <row r="5" spans="1:22" x14ac:dyDescent="0.3">
      <c r="A5" t="s">
        <v>12</v>
      </c>
      <c r="B5">
        <v>27</v>
      </c>
      <c r="C5">
        <v>58</v>
      </c>
      <c r="D5" s="1">
        <v>174901000000000</v>
      </c>
      <c r="E5" s="1">
        <v>19801700</v>
      </c>
      <c r="F5" s="1">
        <v>1700.64</v>
      </c>
      <c r="G5" s="1">
        <v>463724</v>
      </c>
      <c r="H5" s="1">
        <v>9625.57</v>
      </c>
      <c r="I5" s="1">
        <f t="shared" ref="I5:I68" si="4">G5</f>
        <v>463724</v>
      </c>
      <c r="J5" s="2">
        <f t="shared" ref="J5:J68" si="5">F5*60*60</f>
        <v>6122304.0000000009</v>
      </c>
      <c r="K5">
        <f>J5/LN(2)/Notes!$F$9*(1-EXP(-Notes!$F$9*LN(2)/J5))</f>
        <v>0.86662994610909549</v>
      </c>
      <c r="L5">
        <f>EXP(-Notes!$F$10*LN(2)/J5)</f>
        <v>0.99918517176563326</v>
      </c>
      <c r="M5">
        <f t="shared" ref="M5:M68" si="6">K5*L5</f>
        <v>0.86592379156025812</v>
      </c>
      <c r="O5" s="1">
        <f t="shared" ref="O5:O68" si="7">I5/M5</f>
        <v>535525.18653453607</v>
      </c>
      <c r="P5">
        <f>O5/Notes!$C$3</f>
        <v>1.6528555139954817E-13</v>
      </c>
      <c r="R5" s="2">
        <f>O5*J5/Notes!$F$9</f>
        <v>1264910.4905945743</v>
      </c>
      <c r="S5" s="2">
        <f>R5/Notes!$C$2</f>
        <v>1.0119283924756595E-6</v>
      </c>
      <c r="U5" s="1">
        <f t="shared" ref="U5:U68" si="8">U4+R5</f>
        <v>81538038.471123666</v>
      </c>
      <c r="V5" s="11">
        <f t="shared" si="3"/>
        <v>0.20111731027668034</v>
      </c>
    </row>
    <row r="6" spans="1:22" x14ac:dyDescent="0.3">
      <c r="A6" t="s">
        <v>13</v>
      </c>
      <c r="B6">
        <v>24</v>
      </c>
      <c r="C6">
        <v>51</v>
      </c>
      <c r="D6" s="1">
        <v>36587400000000</v>
      </c>
      <c r="E6" s="1">
        <v>10595600</v>
      </c>
      <c r="F6" s="1">
        <v>664.85799999999995</v>
      </c>
      <c r="G6" s="1">
        <v>248132</v>
      </c>
      <c r="H6" s="1">
        <v>10061.1</v>
      </c>
      <c r="I6" s="1">
        <f t="shared" si="4"/>
        <v>248132</v>
      </c>
      <c r="J6" s="2">
        <f t="shared" si="5"/>
        <v>2393488.7999999998</v>
      </c>
      <c r="K6">
        <f>J6/LN(2)/Notes!$F$9*(1-EXP(-Notes!$F$9*LN(2)/J6))</f>
        <v>0.70331546706065384</v>
      </c>
      <c r="L6">
        <f>EXP(-Notes!$F$10*LN(2)/J6)</f>
        <v>0.99791707389393391</v>
      </c>
      <c r="M6">
        <f t="shared" si="6"/>
        <v>0.70185051291351319</v>
      </c>
      <c r="O6" s="1">
        <f t="shared" si="7"/>
        <v>353539.67181694787</v>
      </c>
      <c r="P6">
        <f>O6/Notes!$C$3</f>
        <v>1.0911718265955181E-13</v>
      </c>
      <c r="R6" s="2">
        <f>O6*J6/Notes!$F$9</f>
        <v>326463.44322898932</v>
      </c>
      <c r="S6" s="2">
        <f>R6/Notes!$C$2</f>
        <v>2.6117075458319143E-7</v>
      </c>
      <c r="U6" s="1">
        <f t="shared" si="8"/>
        <v>81864501.914352655</v>
      </c>
      <c r="V6" s="11">
        <f t="shared" si="3"/>
        <v>0.20192254732722736</v>
      </c>
    </row>
    <row r="7" spans="1:22" x14ac:dyDescent="0.3">
      <c r="A7" t="s">
        <v>12</v>
      </c>
      <c r="B7">
        <v>27</v>
      </c>
      <c r="C7">
        <v>61</v>
      </c>
      <c r="D7" s="1">
        <v>86783300000</v>
      </c>
      <c r="E7" s="1">
        <v>10126800</v>
      </c>
      <c r="F7" s="1">
        <v>1.65001</v>
      </c>
      <c r="G7" s="1">
        <v>237153</v>
      </c>
      <c r="H7" s="1">
        <v>8361.09</v>
      </c>
      <c r="I7" s="1">
        <f t="shared" si="4"/>
        <v>237153</v>
      </c>
      <c r="J7" s="9">
        <f t="shared" si="5"/>
        <v>5940.0359999999991</v>
      </c>
      <c r="K7">
        <f>J7/LN(2)/Notes!$F$9*(1-EXP(-Notes!$F$9*LN(2)/J7))</f>
        <v>3.306196172801664E-3</v>
      </c>
      <c r="L7">
        <f>EXP(-Notes!$F$10*LN(2)/J7)</f>
        <v>0.43163571071420187</v>
      </c>
      <c r="M7">
        <f t="shared" si="6"/>
        <v>1.4270723348078205E-3</v>
      </c>
      <c r="O7" s="1">
        <f t="shared" si="7"/>
        <v>166181485.13959992</v>
      </c>
      <c r="P7">
        <f>O7/Notes!$C$3</f>
        <v>5.1290581833209852E-11</v>
      </c>
      <c r="R7" s="2">
        <f>O7*J7/Notes!$F$9</f>
        <v>380834.87818776554</v>
      </c>
      <c r="S7" s="2">
        <f>R7/Notes!$C$2</f>
        <v>3.0466790255021243E-7</v>
      </c>
      <c r="U7" s="1">
        <f t="shared" si="8"/>
        <v>82245336.792540416</v>
      </c>
      <c r="V7" s="11">
        <f t="shared" si="3"/>
        <v>0.20286189401494287</v>
      </c>
    </row>
    <row r="8" spans="1:22" x14ac:dyDescent="0.3">
      <c r="A8" t="s">
        <v>14</v>
      </c>
      <c r="B8">
        <v>25</v>
      </c>
      <c r="C8">
        <v>52</v>
      </c>
      <c r="D8" s="1">
        <v>6712710000000</v>
      </c>
      <c r="E8" s="1">
        <v>9632060</v>
      </c>
      <c r="F8" s="1">
        <v>134.184</v>
      </c>
      <c r="G8" s="1">
        <v>225567</v>
      </c>
      <c r="H8" s="1">
        <v>12703.7</v>
      </c>
      <c r="I8" s="1">
        <f t="shared" si="4"/>
        <v>225567</v>
      </c>
      <c r="J8" s="2">
        <f t="shared" si="5"/>
        <v>483062.4</v>
      </c>
      <c r="K8">
        <f>J8/LN(2)/Notes!$F$9*(1-EXP(-Notes!$F$9*LN(2)/J8))</f>
        <v>0.26234968714286616</v>
      </c>
      <c r="L8">
        <f>EXP(-Notes!$F$10*LN(2)/J8)</f>
        <v>0.98972189045355274</v>
      </c>
      <c r="M8">
        <f t="shared" si="6"/>
        <v>0.25965322831893561</v>
      </c>
      <c r="O8" s="1">
        <f t="shared" si="7"/>
        <v>868724.03420662635</v>
      </c>
      <c r="P8">
        <f>O8/Notes!$C$3</f>
        <v>2.681247019156254E-13</v>
      </c>
      <c r="R8" s="2">
        <f>O8*J8/Notes!$F$9</f>
        <v>161901.20250830826</v>
      </c>
      <c r="S8" s="2">
        <f>R8/Notes!$C$2</f>
        <v>1.2952096200664659E-7</v>
      </c>
      <c r="U8" s="1">
        <f t="shared" si="8"/>
        <v>82407237.995048732</v>
      </c>
      <c r="V8" s="11">
        <f t="shared" si="3"/>
        <v>0.20326123075383884</v>
      </c>
    </row>
    <row r="9" spans="1:22" x14ac:dyDescent="0.3">
      <c r="A9" t="s">
        <v>17</v>
      </c>
      <c r="B9">
        <v>23</v>
      </c>
      <c r="C9">
        <v>48</v>
      </c>
      <c r="D9" s="1">
        <v>11272000000000</v>
      </c>
      <c r="E9" s="1">
        <v>5661230</v>
      </c>
      <c r="F9" s="1">
        <v>383.36599999999999</v>
      </c>
      <c r="G9" s="1">
        <v>132577</v>
      </c>
      <c r="H9" s="1">
        <v>8117.48</v>
      </c>
      <c r="I9" s="1">
        <f t="shared" si="4"/>
        <v>132577</v>
      </c>
      <c r="J9" s="2">
        <f t="shared" si="5"/>
        <v>1380117.5999999999</v>
      </c>
      <c r="K9">
        <f>J9/LN(2)/Notes!$F$9*(1-EXP(-Notes!$F$9*LN(2)/J9))</f>
        <v>0.5591936085899637</v>
      </c>
      <c r="L9">
        <f>EXP(-Notes!$F$10*LN(2)/J9)</f>
        <v>0.99639041834208142</v>
      </c>
      <c r="M9">
        <f t="shared" si="6"/>
        <v>0.55717515359717207</v>
      </c>
      <c r="O9" s="1">
        <f t="shared" si="7"/>
        <v>237944.92475852731</v>
      </c>
      <c r="P9">
        <f>O9/Notes!$C$3</f>
        <v>7.3439791592138061E-14</v>
      </c>
      <c r="R9" s="2">
        <f>O9*J9/Notes!$F$9</f>
        <v>126694.43614580217</v>
      </c>
      <c r="S9" s="2">
        <f>R9/Notes!$C$2</f>
        <v>1.0135554891664174E-7</v>
      </c>
      <c r="U9" s="1">
        <f t="shared" si="8"/>
        <v>82533932.431194529</v>
      </c>
      <c r="V9" s="11">
        <f t="shared" si="3"/>
        <v>0.20357372838932816</v>
      </c>
    </row>
    <row r="10" spans="1:22" x14ac:dyDescent="0.3">
      <c r="A10" t="s">
        <v>12</v>
      </c>
      <c r="B10">
        <v>27</v>
      </c>
      <c r="C10">
        <v>57</v>
      </c>
      <c r="D10" s="1">
        <v>143921000000000</v>
      </c>
      <c r="E10" s="1">
        <v>4248940</v>
      </c>
      <c r="F10" s="1">
        <v>6521.79</v>
      </c>
      <c r="G10" s="1">
        <v>99503.3</v>
      </c>
      <c r="H10" s="1">
        <v>2494.9</v>
      </c>
      <c r="I10" s="1">
        <f t="shared" si="4"/>
        <v>99503.3</v>
      </c>
      <c r="J10" s="2">
        <f t="shared" si="5"/>
        <v>23478444</v>
      </c>
      <c r="K10">
        <f>J10/LN(2)/Notes!$F$9*(1-EXP(-Notes!$F$9*LN(2)/J10))</f>
        <v>0.96269614325602904</v>
      </c>
      <c r="L10">
        <f>EXP(-Notes!$F$10*LN(2)/J10)</f>
        <v>0.99978745911263878</v>
      </c>
      <c r="M10">
        <f t="shared" si="6"/>
        <v>0.96249153096348217</v>
      </c>
      <c r="O10" s="1">
        <f t="shared" si="7"/>
        <v>103380.96159702755</v>
      </c>
      <c r="P10">
        <f>O10/Notes!$C$3</f>
        <v>3.1907704196613442E-14</v>
      </c>
      <c r="R10" s="2">
        <f>O10*J10/Notes!$F$9</f>
        <v>936429.05768594204</v>
      </c>
      <c r="S10" s="2">
        <f>R10/Notes!$C$2</f>
        <v>7.4914324614875362E-7</v>
      </c>
      <c r="U10" s="1">
        <f t="shared" si="8"/>
        <v>83470361.48888047</v>
      </c>
      <c r="V10" s="11">
        <f t="shared" si="3"/>
        <v>0.20588347359387366</v>
      </c>
    </row>
    <row r="11" spans="1:22" x14ac:dyDescent="0.3">
      <c r="A11" t="s">
        <v>14</v>
      </c>
      <c r="B11">
        <v>25</v>
      </c>
      <c r="C11">
        <v>56</v>
      </c>
      <c r="D11" s="1">
        <v>51987800000</v>
      </c>
      <c r="E11" s="1">
        <v>3881420</v>
      </c>
      <c r="F11" s="1">
        <v>2.5789</v>
      </c>
      <c r="G11" s="1">
        <v>90896.5</v>
      </c>
      <c r="H11" s="1">
        <v>6747.35</v>
      </c>
      <c r="I11" s="1">
        <f t="shared" si="4"/>
        <v>90896.5</v>
      </c>
      <c r="J11" s="2">
        <f t="shared" si="5"/>
        <v>9284.0400000000009</v>
      </c>
      <c r="K11">
        <f>J11/LN(2)/Notes!$F$9*(1-EXP(-Notes!$F$9*LN(2)/J11))</f>
        <v>5.1674531124285394E-3</v>
      </c>
      <c r="L11">
        <f>EXP(-Notes!$F$10*LN(2)/J11)</f>
        <v>0.58417622597345531</v>
      </c>
      <c r="M11">
        <f t="shared" si="6"/>
        <v>3.0187032571132892E-3</v>
      </c>
      <c r="O11" s="1">
        <f t="shared" si="7"/>
        <v>30111108.067946389</v>
      </c>
      <c r="P11">
        <f>O11/Notes!$C$3</f>
        <v>9.2935518728229596E-12</v>
      </c>
      <c r="R11" s="2">
        <f>O11*J11/Notes!$F$9</f>
        <v>107852.1341617041</v>
      </c>
      <c r="S11" s="2">
        <f>R11/Notes!$C$2</f>
        <v>8.6281707329363283E-8</v>
      </c>
      <c r="U11" s="1">
        <f t="shared" si="8"/>
        <v>83578213.623042181</v>
      </c>
      <c r="V11" s="11">
        <f t="shared" si="3"/>
        <v>0.20614949582763004</v>
      </c>
    </row>
    <row r="12" spans="1:22" x14ac:dyDescent="0.3">
      <c r="A12" t="s">
        <v>12</v>
      </c>
      <c r="B12">
        <v>27</v>
      </c>
      <c r="C12">
        <v>56</v>
      </c>
      <c r="D12" s="1">
        <v>35838300000000</v>
      </c>
      <c r="E12" s="1">
        <v>3722670</v>
      </c>
      <c r="F12" s="1">
        <v>1853.6</v>
      </c>
      <c r="G12" s="1">
        <v>87178.9</v>
      </c>
      <c r="H12" s="1">
        <v>3853.93</v>
      </c>
      <c r="I12" s="1">
        <f t="shared" si="4"/>
        <v>87178.9</v>
      </c>
      <c r="J12" s="2">
        <f t="shared" si="5"/>
        <v>6672960</v>
      </c>
      <c r="K12">
        <f>J12/LN(2)/Notes!$F$9*(1-EXP(-Notes!$F$9*LN(2)/J12))</f>
        <v>0.87668976436089641</v>
      </c>
      <c r="L12">
        <f>EXP(-Notes!$F$10*LN(2)/J12)</f>
        <v>0.99925238665815386</v>
      </c>
      <c r="M12">
        <f t="shared" si="6"/>
        <v>0.8760343393964003</v>
      </c>
      <c r="O12" s="1">
        <f t="shared" si="7"/>
        <v>99515.391211795941</v>
      </c>
      <c r="P12">
        <f>O12/Notes!$C$3</f>
        <v>3.0714626917220972E-14</v>
      </c>
      <c r="R12" s="2">
        <f>O12*J12/Notes!$F$9</f>
        <v>256196.84604192356</v>
      </c>
      <c r="S12" s="2">
        <f>R12/Notes!$C$2</f>
        <v>2.0495747683353885E-7</v>
      </c>
      <c r="U12" s="1">
        <f t="shared" si="8"/>
        <v>83834410.469084099</v>
      </c>
      <c r="V12" s="11">
        <f t="shared" si="3"/>
        <v>0.20678141709460493</v>
      </c>
    </row>
    <row r="13" spans="1:22" x14ac:dyDescent="0.3">
      <c r="A13" t="s">
        <v>11</v>
      </c>
      <c r="B13">
        <v>29</v>
      </c>
      <c r="C13">
        <v>62</v>
      </c>
      <c r="D13" s="1">
        <v>3000650000</v>
      </c>
      <c r="E13" s="1">
        <v>3584790</v>
      </c>
      <c r="F13" s="1">
        <v>0.161166</v>
      </c>
      <c r="G13" s="1">
        <v>83949.9</v>
      </c>
      <c r="H13" s="1">
        <v>928.22699999999998</v>
      </c>
      <c r="I13" s="1">
        <f t="shared" si="4"/>
        <v>83949.9</v>
      </c>
      <c r="J13" s="9">
        <f t="shared" si="5"/>
        <v>580.19759999999997</v>
      </c>
      <c r="K13">
        <f>J13/LN(2)/Notes!$F$9*(1-EXP(-Notes!$F$9*LN(2)/J13))</f>
        <v>3.229352624443204E-4</v>
      </c>
      <c r="L13">
        <f>EXP(-Notes!$F$10*LN(2)/J13)</f>
        <v>1.8380131477669124E-4</v>
      </c>
      <c r="M13">
        <f t="shared" si="6"/>
        <v>5.9355925825021927E-8</v>
      </c>
      <c r="O13" s="1">
        <f t="shared" si="7"/>
        <v>1414347410694.5916</v>
      </c>
      <c r="P13">
        <f>O13/Notes!$C$3</f>
        <v>4.3652697860944185E-7</v>
      </c>
      <c r="R13" s="2">
        <f>O13*J13/Notes!$F$9</f>
        <v>316589881.6555618</v>
      </c>
      <c r="S13" s="2">
        <f>R13/Notes!$C$2</f>
        <v>2.5327190532444942E-4</v>
      </c>
      <c r="U13" s="1">
        <f t="shared" si="8"/>
        <v>400424292.12464589</v>
      </c>
      <c r="V13" s="11">
        <f t="shared" si="3"/>
        <v>0.98766487533389258</v>
      </c>
    </row>
    <row r="14" spans="1:22" x14ac:dyDescent="0.3">
      <c r="A14" t="s">
        <v>19</v>
      </c>
      <c r="B14">
        <v>30</v>
      </c>
      <c r="C14">
        <v>62</v>
      </c>
      <c r="D14" s="1">
        <v>165643000000</v>
      </c>
      <c r="E14" s="1">
        <v>3471930</v>
      </c>
      <c r="F14" s="1">
        <v>9.1859699999999993</v>
      </c>
      <c r="G14" s="1">
        <v>81307</v>
      </c>
      <c r="H14" s="1">
        <v>6816.69</v>
      </c>
      <c r="I14" s="1">
        <f t="shared" si="4"/>
        <v>81307</v>
      </c>
      <c r="J14" s="2">
        <f t="shared" si="5"/>
        <v>33069.491999999998</v>
      </c>
      <c r="K14">
        <f>J14/LN(2)/Notes!$F$9*(1-EXP(-Notes!$F$9*LN(2)/J14))</f>
        <v>1.8406324117714989E-2</v>
      </c>
      <c r="L14">
        <f>EXP(-Notes!$F$10*LN(2)/J14)</f>
        <v>0.85992137871213992</v>
      </c>
      <c r="M14">
        <f t="shared" si="6"/>
        <v>1.5827991612327987E-2</v>
      </c>
      <c r="O14" s="1">
        <f t="shared" si="7"/>
        <v>5136911.9968873514</v>
      </c>
      <c r="P14">
        <f>O14/Notes!$C$3</f>
        <v>1.5854666657059727E-12</v>
      </c>
      <c r="R14" s="2">
        <f>O14*J14/Notes!$F$9</f>
        <v>65538.221522287917</v>
      </c>
      <c r="S14" s="2">
        <f>R14/Notes!$C$2</f>
        <v>5.2430577217830334E-8</v>
      </c>
      <c r="U14" s="1">
        <f t="shared" si="8"/>
        <v>400489830.34616816</v>
      </c>
      <c r="V14" s="11">
        <f t="shared" si="3"/>
        <v>0.98782652836209905</v>
      </c>
    </row>
    <row r="15" spans="1:22" x14ac:dyDescent="0.3">
      <c r="A15" t="s">
        <v>12</v>
      </c>
      <c r="B15">
        <v>27</v>
      </c>
      <c r="C15">
        <v>55</v>
      </c>
      <c r="D15" s="1">
        <v>279474000000</v>
      </c>
      <c r="E15" s="1">
        <v>3069610</v>
      </c>
      <c r="F15" s="1">
        <v>17.53</v>
      </c>
      <c r="G15" s="1">
        <v>71885.3</v>
      </c>
      <c r="H15" s="1">
        <v>6882.63</v>
      </c>
      <c r="I15" s="1">
        <f t="shared" si="4"/>
        <v>71885.3</v>
      </c>
      <c r="J15" s="2">
        <f t="shared" si="5"/>
        <v>63108.000000000015</v>
      </c>
      <c r="K15">
        <f>J15/LN(2)/Notes!$F$9*(1-EXP(-Notes!$F$9*LN(2)/J15))</f>
        <v>3.5125616759406383E-2</v>
      </c>
      <c r="L15">
        <f>EXP(-Notes!$F$10*LN(2)/J15)</f>
        <v>0.92396484668855727</v>
      </c>
      <c r="M15">
        <f t="shared" si="6"/>
        <v>3.2454835103945937E-2</v>
      </c>
      <c r="O15" s="1">
        <f t="shared" si="7"/>
        <v>2214933.4535136805</v>
      </c>
      <c r="P15">
        <f>O15/Notes!$C$3</f>
        <v>6.8362143626965446E-13</v>
      </c>
      <c r="R15" s="2">
        <f>O15*J15/Notes!$F$9</f>
        <v>53927.477000131701</v>
      </c>
      <c r="S15" s="2">
        <f>R15/Notes!$C$2</f>
        <v>4.3141981600105361E-8</v>
      </c>
      <c r="U15" s="1">
        <f t="shared" si="8"/>
        <v>400543757.82316828</v>
      </c>
      <c r="V15" s="11">
        <f t="shared" si="3"/>
        <v>0.98795954295660782</v>
      </c>
    </row>
    <row r="16" spans="1:22" x14ac:dyDescent="0.3">
      <c r="A16" t="s">
        <v>18</v>
      </c>
      <c r="B16">
        <v>21</v>
      </c>
      <c r="C16">
        <v>44</v>
      </c>
      <c r="D16" s="1">
        <v>59236700000</v>
      </c>
      <c r="E16" s="1">
        <v>2872920</v>
      </c>
      <c r="F16" s="1">
        <v>3.97</v>
      </c>
      <c r="G16" s="1">
        <v>67279.100000000006</v>
      </c>
      <c r="H16" s="1">
        <v>5561.16</v>
      </c>
      <c r="I16" s="1">
        <f t="shared" si="4"/>
        <v>67279.100000000006</v>
      </c>
      <c r="J16" s="2">
        <f t="shared" si="5"/>
        <v>14292.000000000002</v>
      </c>
      <c r="K16">
        <f>J16/LN(2)/Notes!$F$9*(1-EXP(-Notes!$F$9*LN(2)/J16))</f>
        <v>7.9548601560127576E-3</v>
      </c>
      <c r="L16">
        <f>EXP(-Notes!$F$10*LN(2)/J16)</f>
        <v>0.70525733097990351</v>
      </c>
      <c r="M16">
        <f t="shared" si="6"/>
        <v>5.6102234419479358E-3</v>
      </c>
      <c r="O16" s="1">
        <f t="shared" si="7"/>
        <v>11992231.806125695</v>
      </c>
      <c r="P16">
        <f>O16/Notes!$C$3</f>
        <v>3.7013061130017576E-12</v>
      </c>
      <c r="R16" s="2">
        <f>O16*J16/Notes!$F$9</f>
        <v>66123.833708776408</v>
      </c>
      <c r="S16" s="2">
        <f>R16/Notes!$C$2</f>
        <v>5.2899066967021124E-8</v>
      </c>
      <c r="U16" s="1">
        <f t="shared" si="8"/>
        <v>400609881.65687704</v>
      </c>
      <c r="V16" s="11">
        <f t="shared" si="3"/>
        <v>0.98812264042412168</v>
      </c>
    </row>
    <row r="17" spans="1:22" x14ac:dyDescent="0.3">
      <c r="A17" t="s">
        <v>18</v>
      </c>
      <c r="B17">
        <v>21</v>
      </c>
      <c r="C17">
        <v>47</v>
      </c>
      <c r="D17" s="1">
        <v>1149600000000</v>
      </c>
      <c r="E17" s="1">
        <v>2753720</v>
      </c>
      <c r="F17" s="1">
        <v>80.380399999999995</v>
      </c>
      <c r="G17" s="1">
        <v>64487.6</v>
      </c>
      <c r="H17" s="1">
        <v>7124.49</v>
      </c>
      <c r="I17" s="1">
        <f t="shared" si="4"/>
        <v>64487.6</v>
      </c>
      <c r="J17" s="2">
        <f t="shared" si="5"/>
        <v>289369.44</v>
      </c>
      <c r="K17">
        <f>J17/LN(2)/Notes!$F$9*(1-EXP(-Notes!$F$9*LN(2)/J17))</f>
        <v>0.16073767372830261</v>
      </c>
      <c r="L17">
        <f>EXP(-Notes!$F$10*LN(2)/J17)</f>
        <v>0.98290120092659727</v>
      </c>
      <c r="M17">
        <f t="shared" si="6"/>
        <v>0.15798925254169621</v>
      </c>
      <c r="O17" s="1">
        <f t="shared" si="7"/>
        <v>408177.13206776872</v>
      </c>
      <c r="P17">
        <f>O17/Notes!$C$3</f>
        <v>1.2598059631721256E-13</v>
      </c>
      <c r="R17" s="2">
        <f>O17*J17/Notes!$F$9</f>
        <v>45568.668258972328</v>
      </c>
      <c r="S17" s="2">
        <f>R17/Notes!$C$2</f>
        <v>3.6454934607177863E-8</v>
      </c>
      <c r="U17" s="1">
        <f t="shared" si="8"/>
        <v>400655450.32513601</v>
      </c>
      <c r="V17" s="11">
        <f t="shared" si="3"/>
        <v>0.98823503763363241</v>
      </c>
    </row>
    <row r="18" spans="1:22" x14ac:dyDescent="0.3">
      <c r="A18" t="s">
        <v>16</v>
      </c>
      <c r="B18">
        <v>28</v>
      </c>
      <c r="C18">
        <v>57</v>
      </c>
      <c r="D18" s="1">
        <v>466815000000</v>
      </c>
      <c r="E18" s="1">
        <v>2524740</v>
      </c>
      <c r="F18" s="1">
        <v>35.600099999999998</v>
      </c>
      <c r="G18" s="1">
        <v>59125.3</v>
      </c>
      <c r="H18" s="1">
        <v>6526.31</v>
      </c>
      <c r="I18" s="1">
        <f t="shared" si="4"/>
        <v>59125.3</v>
      </c>
      <c r="J18" s="2">
        <f t="shared" si="5"/>
        <v>128160.35999999999</v>
      </c>
      <c r="K18">
        <f>J18/LN(2)/Notes!$F$9*(1-EXP(-Notes!$F$9*LN(2)/J18))</f>
        <v>7.1333396955019834E-2</v>
      </c>
      <c r="L18">
        <f>EXP(-Notes!$F$10*LN(2)/J18)</f>
        <v>0.96180770085780687</v>
      </c>
      <c r="M18">
        <f t="shared" si="6"/>
        <v>6.8609010519684904E-2</v>
      </c>
      <c r="O18" s="1">
        <f t="shared" si="7"/>
        <v>861771.64707886451</v>
      </c>
      <c r="P18">
        <f>O18/Notes!$C$3</f>
        <v>2.659789034194026E-13</v>
      </c>
      <c r="R18" s="2">
        <f>O18*J18/Notes!$F$9</f>
        <v>42609.940018294838</v>
      </c>
      <c r="S18" s="2">
        <f>R18/Notes!$C$2</f>
        <v>3.4087952014635868E-8</v>
      </c>
      <c r="U18" s="1">
        <f t="shared" si="8"/>
        <v>400698060.2651543</v>
      </c>
      <c r="V18" s="11">
        <f t="shared" si="3"/>
        <v>0.98834013700428458</v>
      </c>
    </row>
    <row r="19" spans="1:22" x14ac:dyDescent="0.3">
      <c r="A19" t="s">
        <v>14</v>
      </c>
      <c r="B19">
        <v>25</v>
      </c>
      <c r="C19">
        <v>54</v>
      </c>
      <c r="D19" s="1">
        <v>76465900000000</v>
      </c>
      <c r="E19" s="1">
        <v>1965430</v>
      </c>
      <c r="F19" s="1">
        <v>7490.89</v>
      </c>
      <c r="G19" s="1">
        <v>46027.199999999997</v>
      </c>
      <c r="H19" s="1">
        <v>1526.82</v>
      </c>
      <c r="I19" s="1">
        <f t="shared" si="4"/>
        <v>46027.199999999997</v>
      </c>
      <c r="J19" s="2">
        <f t="shared" si="5"/>
        <v>26967204</v>
      </c>
      <c r="K19">
        <f>J19/LN(2)/Notes!$F$9*(1-EXP(-Notes!$F$9*LN(2)/J19))</f>
        <v>0.96741608572924853</v>
      </c>
      <c r="L19">
        <f>EXP(-Notes!$F$10*LN(2)/J19)</f>
        <v>0.99981495308402402</v>
      </c>
      <c r="M19">
        <f t="shared" si="6"/>
        <v>0.96723706836611878</v>
      </c>
      <c r="O19" s="1">
        <f t="shared" si="7"/>
        <v>47586.265565431961</v>
      </c>
      <c r="P19">
        <f>O19/Notes!$C$3</f>
        <v>1.4687119001676531E-14</v>
      </c>
      <c r="R19" s="2">
        <f>O19*J19/Notes!$F$9</f>
        <v>495088.16786310915</v>
      </c>
      <c r="S19" s="2">
        <f>R19/Notes!$C$2</f>
        <v>3.9607053429048731E-7</v>
      </c>
      <c r="U19" s="1">
        <f t="shared" si="8"/>
        <v>401193148.43301743</v>
      </c>
      <c r="V19" s="11">
        <f t="shared" si="3"/>
        <v>0.98956129466931364</v>
      </c>
    </row>
    <row r="20" spans="1:22" x14ac:dyDescent="0.3">
      <c r="A20" t="s">
        <v>15</v>
      </c>
      <c r="B20">
        <v>26</v>
      </c>
      <c r="C20">
        <v>59</v>
      </c>
      <c r="D20" s="1">
        <v>10012500000000</v>
      </c>
      <c r="E20" s="1">
        <v>1806200</v>
      </c>
      <c r="F20" s="1">
        <v>1067.33</v>
      </c>
      <c r="G20" s="1">
        <v>42298.3</v>
      </c>
      <c r="H20" s="1">
        <v>3697.85</v>
      </c>
      <c r="I20" s="1">
        <f t="shared" si="4"/>
        <v>42298.3</v>
      </c>
      <c r="J20" s="2">
        <f t="shared" si="5"/>
        <v>3842387.9999999995</v>
      </c>
      <c r="K20">
        <f>J20/LN(2)/Notes!$F$9*(1-EXP(-Notes!$F$9*LN(2)/J20))</f>
        <v>0.79875696137980801</v>
      </c>
      <c r="L20">
        <f>EXP(-Notes!$F$10*LN(2)/J20)</f>
        <v>0.99870199988640984</v>
      </c>
      <c r="M20">
        <f t="shared" si="6"/>
        <v>0.79772017475320611</v>
      </c>
      <c r="O20" s="1">
        <f t="shared" si="7"/>
        <v>53023.981765392855</v>
      </c>
      <c r="P20">
        <f>O20/Notes!$C$3</f>
        <v>1.6365426470800264E-14</v>
      </c>
      <c r="R20" s="2">
        <f>O20*J20/Notes!$F$9</f>
        <v>78602.897857856602</v>
      </c>
      <c r="S20" s="2">
        <f>R20/Notes!$C$2</f>
        <v>6.2882318286285287E-8</v>
      </c>
      <c r="U20" s="1">
        <f t="shared" si="8"/>
        <v>401271751.33087528</v>
      </c>
      <c r="V20" s="11">
        <f t="shared" si="3"/>
        <v>0.98975517232069621</v>
      </c>
    </row>
    <row r="21" spans="1:22" x14ac:dyDescent="0.3">
      <c r="A21" t="s">
        <v>21</v>
      </c>
      <c r="B21">
        <v>22</v>
      </c>
      <c r="C21">
        <v>45</v>
      </c>
      <c r="D21" s="1">
        <v>22016900000</v>
      </c>
      <c r="E21" s="1">
        <v>1376350</v>
      </c>
      <c r="F21" s="1">
        <v>3.08</v>
      </c>
      <c r="G21" s="1">
        <v>32231.9</v>
      </c>
      <c r="H21" s="1">
        <v>3954.8</v>
      </c>
      <c r="I21" s="1">
        <f t="shared" si="4"/>
        <v>32231.9</v>
      </c>
      <c r="J21" s="2">
        <f t="shared" si="5"/>
        <v>11088</v>
      </c>
      <c r="K21">
        <f>J21/LN(2)/Notes!$F$9*(1-EXP(-Notes!$F$9*LN(2)/J21))</f>
        <v>6.1715287860250106E-3</v>
      </c>
      <c r="L21">
        <f>EXP(-Notes!$F$10*LN(2)/J21)</f>
        <v>0.637567215268528</v>
      </c>
      <c r="M21">
        <f t="shared" si="6"/>
        <v>3.9347644220555254E-3</v>
      </c>
      <c r="O21" s="1">
        <f t="shared" si="7"/>
        <v>8191570.4582796907</v>
      </c>
      <c r="P21">
        <f>O21/Notes!$C$3</f>
        <v>2.5282624871233612E-12</v>
      </c>
      <c r="R21" s="2">
        <f>O21*J21/Notes!$F$9</f>
        <v>35041.718071529787</v>
      </c>
      <c r="S21" s="2">
        <f>R21/Notes!$C$2</f>
        <v>2.8033374457223829E-8</v>
      </c>
      <c r="U21" s="1">
        <f t="shared" si="8"/>
        <v>401306793.0489468</v>
      </c>
      <c r="V21" s="11">
        <f t="shared" si="3"/>
        <v>0.98984160432492585</v>
      </c>
    </row>
    <row r="22" spans="1:22" x14ac:dyDescent="0.3">
      <c r="A22" t="s">
        <v>16</v>
      </c>
      <c r="B22">
        <v>28</v>
      </c>
      <c r="C22">
        <v>65</v>
      </c>
      <c r="D22" s="1">
        <v>16205200000</v>
      </c>
      <c r="E22" s="1">
        <v>1239540</v>
      </c>
      <c r="F22" s="1">
        <v>2.5171899999999998</v>
      </c>
      <c r="G22" s="1">
        <v>29028</v>
      </c>
      <c r="H22" s="1">
        <v>3542.43</v>
      </c>
      <c r="I22" s="1">
        <f t="shared" si="4"/>
        <v>29028</v>
      </c>
      <c r="J22" s="2">
        <f t="shared" si="5"/>
        <v>9061.884</v>
      </c>
      <c r="K22">
        <f>J22/LN(2)/Notes!$F$9*(1-EXP(-Notes!$F$9*LN(2)/J22))</f>
        <v>5.043802124965681E-3</v>
      </c>
      <c r="L22">
        <f>EXP(-Notes!$F$10*LN(2)/J22)</f>
        <v>0.5765282610811</v>
      </c>
      <c r="M22">
        <f t="shared" si="6"/>
        <v>2.9078944683436211E-3</v>
      </c>
      <c r="O22" s="1">
        <f t="shared" si="7"/>
        <v>9982480.5597346071</v>
      </c>
      <c r="P22">
        <f>O22/Notes!$C$3</f>
        <v>3.0810125184366073E-12</v>
      </c>
      <c r="R22" s="2">
        <f>O22*J22/Notes!$F$9</f>
        <v>34899.722555775494</v>
      </c>
      <c r="S22" s="2">
        <f>R22/Notes!$C$2</f>
        <v>2.7919778044620395E-8</v>
      </c>
      <c r="U22" s="1">
        <f t="shared" si="8"/>
        <v>401341692.77150255</v>
      </c>
      <c r="V22" s="11">
        <f t="shared" si="3"/>
        <v>0.98992768609070569</v>
      </c>
    </row>
    <row r="23" spans="1:22" x14ac:dyDescent="0.3">
      <c r="A23" t="s">
        <v>28</v>
      </c>
      <c r="B23">
        <v>15</v>
      </c>
      <c r="C23">
        <v>32</v>
      </c>
      <c r="D23" s="1">
        <v>2144840000000</v>
      </c>
      <c r="E23" s="1">
        <v>1206490</v>
      </c>
      <c r="F23" s="1">
        <v>342.29</v>
      </c>
      <c r="G23" s="1">
        <v>28254</v>
      </c>
      <c r="H23" s="1">
        <v>3950.64</v>
      </c>
      <c r="I23" s="1">
        <f t="shared" si="4"/>
        <v>28254</v>
      </c>
      <c r="J23" s="2">
        <f t="shared" si="5"/>
        <v>1232244</v>
      </c>
      <c r="K23">
        <f>J23/LN(2)/Notes!$F$9*(1-EXP(-Notes!$F$9*LN(2)/J23))</f>
        <v>0.52626382423711615</v>
      </c>
      <c r="L23">
        <f>EXP(-Notes!$F$10*LN(2)/J23)</f>
        <v>0.99595813239979003</v>
      </c>
      <c r="M23">
        <f t="shared" si="6"/>
        <v>0.52413673553676954</v>
      </c>
      <c r="O23" s="1">
        <f t="shared" si="7"/>
        <v>53905.780847558832</v>
      </c>
      <c r="P23">
        <f>O23/Notes!$C$3</f>
        <v>1.6637586681345318E-14</v>
      </c>
      <c r="R23" s="2">
        <f>O23*J23/Notes!$F$9</f>
        <v>25626.9579532096</v>
      </c>
      <c r="S23" s="2">
        <f>R23/Notes!$C$2</f>
        <v>2.050156636256768E-8</v>
      </c>
      <c r="U23" s="1">
        <f t="shared" si="8"/>
        <v>401367319.72945577</v>
      </c>
      <c r="V23" s="11">
        <f t="shared" si="3"/>
        <v>0.98999089615745195</v>
      </c>
    </row>
    <row r="24" spans="1:22" x14ac:dyDescent="0.3">
      <c r="A24" t="s">
        <v>22</v>
      </c>
      <c r="B24">
        <v>19</v>
      </c>
      <c r="C24">
        <v>42</v>
      </c>
      <c r="D24" s="1">
        <v>73952900000</v>
      </c>
      <c r="E24" s="1">
        <v>1152020</v>
      </c>
      <c r="F24" s="1">
        <v>12.36</v>
      </c>
      <c r="G24" s="1">
        <v>26978.400000000001</v>
      </c>
      <c r="H24" s="1">
        <v>4265.26</v>
      </c>
      <c r="I24" s="1">
        <f t="shared" si="4"/>
        <v>26978.400000000001</v>
      </c>
      <c r="J24" s="2">
        <f t="shared" si="5"/>
        <v>44495.999999999993</v>
      </c>
      <c r="K24">
        <f>J24/LN(2)/Notes!$F$9*(1-EXP(-Notes!$F$9*LN(2)/J24))</f>
        <v>2.4766264868593867E-2</v>
      </c>
      <c r="L24">
        <f>EXP(-Notes!$F$10*LN(2)/J24)</f>
        <v>0.89390145610497251</v>
      </c>
      <c r="M24">
        <f t="shared" si="6"/>
        <v>2.2138600228317484E-2</v>
      </c>
      <c r="O24" s="1">
        <f t="shared" si="7"/>
        <v>1218613.6305714545</v>
      </c>
      <c r="P24">
        <f>O24/Notes!$C$3</f>
        <v>3.7611531807760944E-13</v>
      </c>
      <c r="R24" s="2">
        <f>O24*J24/Notes!$F$9</f>
        <v>20919.533991476634</v>
      </c>
      <c r="S24" s="2">
        <f>R24/Notes!$C$2</f>
        <v>1.6735627193181307E-8</v>
      </c>
      <c r="U24" s="1">
        <f t="shared" si="8"/>
        <v>401388239.26344723</v>
      </c>
      <c r="V24" s="11">
        <f t="shared" si="3"/>
        <v>0.9900424951471688</v>
      </c>
    </row>
    <row r="25" spans="1:22" x14ac:dyDescent="0.3">
      <c r="A25" t="s">
        <v>17</v>
      </c>
      <c r="B25">
        <v>23</v>
      </c>
      <c r="C25">
        <v>49</v>
      </c>
      <c r="D25" s="1">
        <v>38008600000000</v>
      </c>
      <c r="E25" s="1">
        <v>924017</v>
      </c>
      <c r="F25" s="1">
        <v>7919.99</v>
      </c>
      <c r="G25" s="1">
        <v>21639</v>
      </c>
      <c r="H25" s="1">
        <v>1171.1300000000001</v>
      </c>
      <c r="I25" s="1">
        <f t="shared" si="4"/>
        <v>21639</v>
      </c>
      <c r="J25" s="2">
        <f t="shared" si="5"/>
        <v>28511963.999999996</v>
      </c>
      <c r="K25">
        <f>J25/LN(2)/Notes!$F$9*(1-EXP(-Notes!$F$9*LN(2)/J25))</f>
        <v>0.96914475759068297</v>
      </c>
      <c r="L25">
        <f>EXP(-Notes!$F$10*LN(2)/J25)</f>
        <v>0.99982497793033498</v>
      </c>
      <c r="M25">
        <f t="shared" si="6"/>
        <v>0.96897513586940442</v>
      </c>
      <c r="O25" s="1">
        <f t="shared" si="7"/>
        <v>22331.84237548531</v>
      </c>
      <c r="P25">
        <f>O25/Notes!$C$3</f>
        <v>6.892543943051022E-15</v>
      </c>
      <c r="R25" s="2">
        <f>O25*J25/Notes!$F$9</f>
        <v>245649.95596586095</v>
      </c>
      <c r="S25" s="2">
        <f>R25/Notes!$C$2</f>
        <v>1.9651996477268875E-7</v>
      </c>
      <c r="U25" s="1">
        <f t="shared" si="8"/>
        <v>401633889.2194131</v>
      </c>
      <c r="V25" s="11">
        <f t="shared" si="3"/>
        <v>0.99064840202621329</v>
      </c>
    </row>
    <row r="26" spans="1:22" x14ac:dyDescent="0.3">
      <c r="A26" t="s">
        <v>15</v>
      </c>
      <c r="B26">
        <v>26</v>
      </c>
      <c r="C26">
        <v>55</v>
      </c>
      <c r="D26" s="1">
        <v>108447000000000</v>
      </c>
      <c r="E26" s="1">
        <v>870306</v>
      </c>
      <c r="F26" s="1">
        <v>23992.1</v>
      </c>
      <c r="G26" s="1">
        <v>20381.2</v>
      </c>
      <c r="H26" s="1">
        <v>590.303</v>
      </c>
      <c r="I26" s="1">
        <f t="shared" si="4"/>
        <v>20381.2</v>
      </c>
      <c r="J26" s="2">
        <f t="shared" si="5"/>
        <v>86371560</v>
      </c>
      <c r="K26">
        <f>J26/LN(2)/Notes!$F$9*(1-EXP(-Notes!$F$9*LN(2)/J26))</f>
        <v>0.98967111070258884</v>
      </c>
      <c r="L26">
        <f>EXP(-Notes!$F$10*LN(2)/J26)</f>
        <v>0.99994222038458669</v>
      </c>
      <c r="M26">
        <f t="shared" si="6"/>
        <v>0.98961392788642677</v>
      </c>
      <c r="O26" s="1">
        <f t="shared" si="7"/>
        <v>20595.102216810203</v>
      </c>
      <c r="P26">
        <f>O26/Notes!$C$3</f>
        <v>6.3565130298796923E-15</v>
      </c>
      <c r="R26" s="2">
        <f>O26*J26/Notes!$F$9</f>
        <v>686277.43318879453</v>
      </c>
      <c r="S26" s="2">
        <f>R26/Notes!$C$2</f>
        <v>5.4902194655103564E-7</v>
      </c>
      <c r="U26" s="1">
        <f t="shared" si="8"/>
        <v>402320166.6526019</v>
      </c>
      <c r="V26" s="11">
        <f t="shared" si="3"/>
        <v>0.99234113677988767</v>
      </c>
    </row>
    <row r="27" spans="1:22" x14ac:dyDescent="0.3">
      <c r="A27" t="s">
        <v>13</v>
      </c>
      <c r="B27">
        <v>24</v>
      </c>
      <c r="C27">
        <v>48</v>
      </c>
      <c r="D27" s="1">
        <v>94712500000</v>
      </c>
      <c r="E27" s="1">
        <v>845827</v>
      </c>
      <c r="F27" s="1">
        <v>21.56</v>
      </c>
      <c r="G27" s="1">
        <v>19807.900000000001</v>
      </c>
      <c r="H27" s="1">
        <v>3878.68</v>
      </c>
      <c r="I27" s="1">
        <f t="shared" si="4"/>
        <v>19807.900000000001</v>
      </c>
      <c r="J27" s="2">
        <f t="shared" si="5"/>
        <v>77616</v>
      </c>
      <c r="K27">
        <f>J27/LN(2)/Notes!$F$9*(1-EXP(-Notes!$F$9*LN(2)/J27))</f>
        <v>4.3200701498350869E-2</v>
      </c>
      <c r="L27">
        <f>EXP(-Notes!$F$10*LN(2)/J27)</f>
        <v>0.93772423344208555</v>
      </c>
      <c r="M27">
        <f t="shared" si="6"/>
        <v>4.0510344696701422E-2</v>
      </c>
      <c r="O27" s="1">
        <f t="shared" si="7"/>
        <v>488959.05844051903</v>
      </c>
      <c r="P27">
        <f>O27/Notes!$C$3</f>
        <v>1.509132896421355E-13</v>
      </c>
      <c r="R27" s="2">
        <f>O27*J27/Notes!$F$9</f>
        <v>14641.607361079987</v>
      </c>
      <c r="S27" s="2">
        <f>R27/Notes!$C$2</f>
        <v>1.1713285888863989E-8</v>
      </c>
      <c r="U27" s="1">
        <f t="shared" si="8"/>
        <v>402334808.25996298</v>
      </c>
      <c r="V27" s="11">
        <f t="shared" si="3"/>
        <v>0.99237725097573792</v>
      </c>
    </row>
    <row r="28" spans="1:22" x14ac:dyDescent="0.3">
      <c r="A28" t="s">
        <v>18</v>
      </c>
      <c r="B28">
        <v>21</v>
      </c>
      <c r="C28">
        <v>48</v>
      </c>
      <c r="D28" s="1">
        <v>176957000000</v>
      </c>
      <c r="E28" s="1">
        <v>780202</v>
      </c>
      <c r="F28" s="1">
        <v>43.67</v>
      </c>
      <c r="G28" s="1">
        <v>18271.099999999999</v>
      </c>
      <c r="H28" s="1">
        <v>3539.08</v>
      </c>
      <c r="I28" s="1">
        <f t="shared" si="4"/>
        <v>18271.099999999999</v>
      </c>
      <c r="J28" s="2">
        <f t="shared" si="5"/>
        <v>157212.00000000003</v>
      </c>
      <c r="K28">
        <f>J28/LN(2)/Notes!$F$9*(1-EXP(-Notes!$F$9*LN(2)/J28))</f>
        <v>8.7502509235664425E-2</v>
      </c>
      <c r="L28">
        <f>EXP(-Notes!$F$10*LN(2)/J28)</f>
        <v>0.96875379990055188</v>
      </c>
      <c r="M28">
        <f t="shared" si="6"/>
        <v>8.4768388322883054E-2</v>
      </c>
      <c r="O28" s="1">
        <f t="shared" si="7"/>
        <v>215541.43427152728</v>
      </c>
      <c r="P28">
        <f>O28/Notes!$C$3</f>
        <v>6.6525134034422003E-14</v>
      </c>
      <c r="R28" s="2">
        <f>O28*J28/Notes!$F$9</f>
        <v>13073.186714774441</v>
      </c>
      <c r="S28" s="2">
        <f>R28/Notes!$C$2</f>
        <v>1.0458549371819553E-8</v>
      </c>
      <c r="U28" s="1">
        <f t="shared" si="8"/>
        <v>402347881.44667774</v>
      </c>
      <c r="V28" s="11">
        <f t="shared" si="3"/>
        <v>0.99240949659015443</v>
      </c>
    </row>
    <row r="29" spans="1:22" x14ac:dyDescent="0.3">
      <c r="A29" t="s">
        <v>18</v>
      </c>
      <c r="B29">
        <v>21</v>
      </c>
      <c r="C29">
        <v>43</v>
      </c>
      <c r="D29" s="1">
        <v>15501300000</v>
      </c>
      <c r="E29" s="1">
        <v>767063</v>
      </c>
      <c r="F29" s="1">
        <v>3.8909899999999999</v>
      </c>
      <c r="G29" s="1">
        <v>17963.400000000001</v>
      </c>
      <c r="H29" s="1">
        <v>3130.21</v>
      </c>
      <c r="I29" s="1">
        <f t="shared" si="4"/>
        <v>17963.400000000001</v>
      </c>
      <c r="J29" s="2">
        <f t="shared" si="5"/>
        <v>14007.563999999998</v>
      </c>
      <c r="K29">
        <f>J29/LN(2)/Notes!$F$9*(1-EXP(-Notes!$F$9*LN(2)/J29))</f>
        <v>7.7965444127063152E-3</v>
      </c>
      <c r="L29">
        <f>EXP(-Notes!$F$10*LN(2)/J29)</f>
        <v>0.70027427578075296</v>
      </c>
      <c r="M29">
        <f t="shared" si="6"/>
        <v>5.4597194922003907E-3</v>
      </c>
      <c r="O29" s="1">
        <f t="shared" si="7"/>
        <v>3290169.0326145939</v>
      </c>
      <c r="P29">
        <f>O29/Notes!$C$3</f>
        <v>1.015484269325492E-12</v>
      </c>
      <c r="R29" s="2">
        <f>O29*J29/Notes!$F$9</f>
        <v>17780.57611696258</v>
      </c>
      <c r="S29" s="2">
        <f>R29/Notes!$C$2</f>
        <v>1.4224460893570064E-8</v>
      </c>
      <c r="U29" s="1">
        <f t="shared" si="8"/>
        <v>402365662.02279472</v>
      </c>
      <c r="V29" s="11">
        <f t="shared" si="3"/>
        <v>0.99245335319635775</v>
      </c>
    </row>
    <row r="30" spans="1:22" x14ac:dyDescent="0.3">
      <c r="A30" t="s">
        <v>18</v>
      </c>
      <c r="B30">
        <v>21</v>
      </c>
      <c r="C30">
        <v>46</v>
      </c>
      <c r="D30" s="1">
        <v>7925150000000</v>
      </c>
      <c r="E30" s="1">
        <v>758800</v>
      </c>
      <c r="F30" s="1">
        <v>2010.96</v>
      </c>
      <c r="G30" s="1">
        <v>17769.900000000001</v>
      </c>
      <c r="H30" s="1">
        <v>1654.19</v>
      </c>
      <c r="I30" s="1">
        <f t="shared" si="4"/>
        <v>17769.900000000001</v>
      </c>
      <c r="J30" s="2">
        <f t="shared" si="5"/>
        <v>7239456</v>
      </c>
      <c r="K30">
        <f>J30/LN(2)/Notes!$F$9*(1-EXP(-Notes!$F$9*LN(2)/J30))</f>
        <v>0.88557195034703073</v>
      </c>
      <c r="L30">
        <f>EXP(-Notes!$F$10*LN(2)/J30)</f>
        <v>0.99931086812446712</v>
      </c>
      <c r="M30">
        <f t="shared" si="6"/>
        <v>0.88496167448796881</v>
      </c>
      <c r="O30" s="1">
        <f t="shared" si="7"/>
        <v>20079.852622184473</v>
      </c>
      <c r="P30">
        <f>O30/Notes!$C$3</f>
        <v>6.1974853772174301E-15</v>
      </c>
      <c r="R30" s="2">
        <f>O30*J30/Notes!$F$9</f>
        <v>56083.028373761234</v>
      </c>
      <c r="S30" s="2">
        <f>R30/Notes!$C$2</f>
        <v>4.4866422699008985E-8</v>
      </c>
      <c r="U30" s="1">
        <f t="shared" si="8"/>
        <v>402421745.0511685</v>
      </c>
      <c r="V30" s="11">
        <f t="shared" si="3"/>
        <v>0.99259168455715807</v>
      </c>
    </row>
    <row r="31" spans="1:22" x14ac:dyDescent="0.3">
      <c r="A31" t="s">
        <v>19</v>
      </c>
      <c r="B31">
        <v>30</v>
      </c>
      <c r="C31">
        <v>63</v>
      </c>
      <c r="D31" s="1">
        <v>2453520000</v>
      </c>
      <c r="E31" s="1">
        <v>736787</v>
      </c>
      <c r="F31" s="1">
        <v>0.64116600000000001</v>
      </c>
      <c r="G31" s="1">
        <v>17254.400000000001</v>
      </c>
      <c r="H31" s="1">
        <v>1227.55</v>
      </c>
      <c r="I31" s="1">
        <f t="shared" si="4"/>
        <v>17254.400000000001</v>
      </c>
      <c r="J31" s="9">
        <f t="shared" si="5"/>
        <v>2308.1976</v>
      </c>
      <c r="K31">
        <f>J31/LN(2)/Notes!$F$9*(1-EXP(-Notes!$F$9*LN(2)/J31))</f>
        <v>1.284731956370296E-3</v>
      </c>
      <c r="L31">
        <f>EXP(-Notes!$F$10*LN(2)/J31)</f>
        <v>0.11507792402060515</v>
      </c>
      <c r="M31">
        <f t="shared" si="6"/>
        <v>1.4784428646202435E-4</v>
      </c>
      <c r="O31" s="1">
        <f t="shared" si="7"/>
        <v>116706572.92821397</v>
      </c>
      <c r="P31">
        <f>O31/Notes!$C$3</f>
        <v>3.602054720006604E-11</v>
      </c>
      <c r="R31" s="2">
        <f>O31*J31/Notes!$F$9</f>
        <v>103928.17574734894</v>
      </c>
      <c r="S31" s="2">
        <f>R31/Notes!$C$2</f>
        <v>8.314254059787915E-8</v>
      </c>
      <c r="U31" s="1">
        <f t="shared" si="8"/>
        <v>402525673.22691584</v>
      </c>
      <c r="V31" s="11">
        <f t="shared" si="3"/>
        <v>0.99284802816757822</v>
      </c>
    </row>
    <row r="32" spans="1:22" x14ac:dyDescent="0.3">
      <c r="A32" t="s">
        <v>28</v>
      </c>
      <c r="B32">
        <v>15</v>
      </c>
      <c r="C32">
        <v>33</v>
      </c>
      <c r="D32" s="1">
        <v>1818760000000</v>
      </c>
      <c r="E32" s="1">
        <v>575811</v>
      </c>
      <c r="F32" s="1">
        <v>608.16099999999994</v>
      </c>
      <c r="G32" s="1">
        <v>13484.6</v>
      </c>
      <c r="H32" s="1">
        <v>2509.86</v>
      </c>
      <c r="I32" s="1">
        <f t="shared" si="4"/>
        <v>13484.6</v>
      </c>
      <c r="J32" s="2">
        <f t="shared" si="5"/>
        <v>2189379.5999999996</v>
      </c>
      <c r="K32">
        <f>J32/LN(2)/Notes!$F$9*(1-EXP(-Notes!$F$9*LN(2)/J32))</f>
        <v>0.68221901275910624</v>
      </c>
      <c r="L32">
        <f>EXP(-Notes!$F$10*LN(2)/J32)</f>
        <v>0.99772311025891625</v>
      </c>
      <c r="M32">
        <f t="shared" si="6"/>
        <v>0.68066567528778277</v>
      </c>
      <c r="O32" s="1">
        <f t="shared" si="7"/>
        <v>19810.900548641246</v>
      </c>
      <c r="P32">
        <f>O32/Notes!$C$3</f>
        <v>6.1144754779756929E-15</v>
      </c>
      <c r="R32" s="2">
        <f>O32*J32/Notes!$F$9</f>
        <v>16733.634845225286</v>
      </c>
      <c r="S32" s="2">
        <f>R32/Notes!$C$2</f>
        <v>1.3386907876180229E-8</v>
      </c>
      <c r="U32" s="1">
        <f t="shared" si="8"/>
        <v>402542406.86176103</v>
      </c>
      <c r="V32" s="11">
        <f t="shared" si="3"/>
        <v>0.99288930244513418</v>
      </c>
    </row>
    <row r="33" spans="1:22" x14ac:dyDescent="0.3">
      <c r="A33" t="s">
        <v>22</v>
      </c>
      <c r="B33">
        <v>19</v>
      </c>
      <c r="C33">
        <v>43</v>
      </c>
      <c r="D33" s="1">
        <v>59602800000</v>
      </c>
      <c r="E33" s="1">
        <v>514618</v>
      </c>
      <c r="F33" s="1">
        <v>22.3</v>
      </c>
      <c r="G33" s="1">
        <v>12051.5</v>
      </c>
      <c r="H33" s="1">
        <v>3034.2</v>
      </c>
      <c r="I33" s="1">
        <f t="shared" si="4"/>
        <v>12051.5</v>
      </c>
      <c r="J33" s="2">
        <f t="shared" si="5"/>
        <v>80280</v>
      </c>
      <c r="K33">
        <f>J33/LN(2)/Notes!$F$9*(1-EXP(-Notes!$F$9*LN(2)/J33))</f>
        <v>4.4683471396784018E-2</v>
      </c>
      <c r="L33">
        <f>EXP(-Notes!$F$10*LN(2)/J33)</f>
        <v>0.93972719265695925</v>
      </c>
      <c r="M33">
        <f t="shared" si="6"/>
        <v>4.1990273133867384E-2</v>
      </c>
      <c r="O33" s="1">
        <f t="shared" si="7"/>
        <v>287006.9447173904</v>
      </c>
      <c r="P33">
        <f>O33/Notes!$C$3</f>
        <v>8.8582390344873578E-14</v>
      </c>
      <c r="R33" s="2">
        <f>O33*J33/Notes!$F$9</f>
        <v>8889.2428711080647</v>
      </c>
      <c r="S33" s="2">
        <f>R33/Notes!$C$2</f>
        <v>7.1113942968864516E-9</v>
      </c>
      <c r="U33" s="1">
        <f t="shared" si="8"/>
        <v>402551296.10463214</v>
      </c>
      <c r="V33" s="11">
        <f t="shared" si="3"/>
        <v>0.99291122817023314</v>
      </c>
    </row>
    <row r="34" spans="1:22" x14ac:dyDescent="0.3">
      <c r="A34" t="s">
        <v>13</v>
      </c>
      <c r="B34">
        <v>24</v>
      </c>
      <c r="C34">
        <v>49</v>
      </c>
      <c r="D34" s="1">
        <v>1849420000</v>
      </c>
      <c r="E34" s="1">
        <v>505091</v>
      </c>
      <c r="F34" s="1">
        <v>0.70499999999999996</v>
      </c>
      <c r="G34" s="1">
        <v>11828.4</v>
      </c>
      <c r="H34" s="1">
        <v>1107.45</v>
      </c>
      <c r="I34" s="1">
        <f t="shared" si="4"/>
        <v>11828.4</v>
      </c>
      <c r="J34" s="9">
        <f t="shared" si="5"/>
        <v>2538</v>
      </c>
      <c r="K34">
        <f>J34/LN(2)/Notes!$F$9*(1-EXP(-Notes!$F$9*LN(2)/J34))</f>
        <v>1.4126388942037767E-3</v>
      </c>
      <c r="L34">
        <f>EXP(-Notes!$F$10*LN(2)/J34)</f>
        <v>0.13996330745773733</v>
      </c>
      <c r="M34">
        <f t="shared" si="6"/>
        <v>1.9771761187620127E-4</v>
      </c>
      <c r="O34" s="1">
        <f t="shared" si="7"/>
        <v>59824716.107770026</v>
      </c>
      <c r="P34">
        <f>O34/Notes!$C$3</f>
        <v>1.8464418551780871E-11</v>
      </c>
      <c r="R34" s="2">
        <f>O34*J34/Notes!$F$9</f>
        <v>58578.367855524819</v>
      </c>
      <c r="S34" s="2">
        <f>R34/Notes!$C$2</f>
        <v>4.6862694284419856E-8</v>
      </c>
      <c r="U34" s="1">
        <f t="shared" si="8"/>
        <v>402609874.47248769</v>
      </c>
      <c r="V34" s="11">
        <f t="shared" si="3"/>
        <v>0.99305571440027263</v>
      </c>
    </row>
    <row r="35" spans="1:22" x14ac:dyDescent="0.3">
      <c r="A35" t="s">
        <v>20</v>
      </c>
      <c r="B35">
        <v>1</v>
      </c>
      <c r="C35">
        <v>3</v>
      </c>
      <c r="D35" s="1">
        <v>256562000000000</v>
      </c>
      <c r="E35" s="1">
        <v>457417</v>
      </c>
      <c r="F35" s="1">
        <v>107995</v>
      </c>
      <c r="G35" s="1">
        <v>10712</v>
      </c>
      <c r="H35" s="1">
        <v>210.136</v>
      </c>
      <c r="I35" s="1">
        <f t="shared" si="4"/>
        <v>10712</v>
      </c>
      <c r="J35" s="2">
        <f t="shared" si="5"/>
        <v>388782000</v>
      </c>
      <c r="K35">
        <f>J35/LN(2)/Notes!$F$9*(1-EXP(-Notes!$F$9*LN(2)/J35))</f>
        <v>0.99769295755861187</v>
      </c>
      <c r="L35">
        <f>EXP(-Notes!$F$10*LN(2)/J35)</f>
        <v>0.99998716342920069</v>
      </c>
      <c r="M35">
        <f t="shared" si="6"/>
        <v>0.99768015060232618</v>
      </c>
      <c r="O35" s="1">
        <f t="shared" si="7"/>
        <v>10736.908009578901</v>
      </c>
      <c r="P35">
        <f>O35/Notes!$C$3</f>
        <v>3.3138604967836114E-15</v>
      </c>
      <c r="R35" s="2">
        <f>O35*J35/Notes!$F$9</f>
        <v>1610461.6395756577</v>
      </c>
      <c r="S35" s="2">
        <f>R35/Notes!$C$2</f>
        <v>1.2883693116605262E-6</v>
      </c>
      <c r="U35" s="1">
        <f t="shared" si="8"/>
        <v>404220336.11206335</v>
      </c>
      <c r="V35" s="11">
        <f t="shared" si="3"/>
        <v>0.99702799187135671</v>
      </c>
    </row>
    <row r="36" spans="1:22" x14ac:dyDescent="0.3">
      <c r="A36" t="s">
        <v>12</v>
      </c>
      <c r="B36">
        <v>27</v>
      </c>
      <c r="C36">
        <v>60</v>
      </c>
      <c r="D36" s="1">
        <v>103989000000000</v>
      </c>
      <c r="E36" s="1">
        <v>433312</v>
      </c>
      <c r="F36" s="1">
        <v>46207.199999999997</v>
      </c>
      <c r="G36" s="1">
        <v>10147.5</v>
      </c>
      <c r="H36" s="1">
        <v>277.19200000000001</v>
      </c>
      <c r="I36" s="1">
        <f t="shared" si="4"/>
        <v>10147.5</v>
      </c>
      <c r="J36" s="2">
        <f t="shared" si="5"/>
        <v>166345920</v>
      </c>
      <c r="K36">
        <f>J36/LN(2)/Notes!$F$9*(1-EXP(-Notes!$F$9*LN(2)/J36))</f>
        <v>0.99461908455870518</v>
      </c>
      <c r="L36">
        <f>EXP(-Notes!$F$10*LN(2)/J36)</f>
        <v>0.99996999875418258</v>
      </c>
      <c r="M36">
        <f t="shared" si="6"/>
        <v>0.99458924474705468</v>
      </c>
      <c r="O36" s="1">
        <f t="shared" si="7"/>
        <v>10202.704336080697</v>
      </c>
      <c r="P36">
        <f>O36/Notes!$C$3</f>
        <v>3.1489828197779929E-15</v>
      </c>
      <c r="R36" s="2">
        <f>O36*J36/Notes!$F$9</f>
        <v>654775.55527520552</v>
      </c>
      <c r="S36" s="2">
        <f>R36/Notes!$C$2</f>
        <v>5.2382044422016441E-7</v>
      </c>
      <c r="U36" s="1">
        <f t="shared" si="8"/>
        <v>404875111.66733855</v>
      </c>
      <c r="V36" s="11">
        <f t="shared" si="3"/>
        <v>0.9986430257988469</v>
      </c>
    </row>
    <row r="37" spans="1:22" x14ac:dyDescent="0.3">
      <c r="A37" t="s">
        <v>16</v>
      </c>
      <c r="B37">
        <v>28</v>
      </c>
      <c r="C37">
        <v>56</v>
      </c>
      <c r="D37" s="1">
        <v>327251000000</v>
      </c>
      <c r="E37" s="1">
        <v>432161</v>
      </c>
      <c r="F37" s="1">
        <v>145.80000000000001</v>
      </c>
      <c r="G37" s="1">
        <v>10120.5</v>
      </c>
      <c r="H37" s="1">
        <v>2659.16</v>
      </c>
      <c r="I37" s="1">
        <f t="shared" si="4"/>
        <v>10120.5</v>
      </c>
      <c r="J37" s="2">
        <f t="shared" si="5"/>
        <v>524880</v>
      </c>
      <c r="K37">
        <f>J37/LN(2)/Notes!$F$9*(1-EXP(-Notes!$F$9*LN(2)/J37))</f>
        <v>0.28261708894209392</v>
      </c>
      <c r="L37">
        <f>EXP(-Notes!$F$10*LN(2)/J37)</f>
        <v>0.99053686815230491</v>
      </c>
      <c r="M37">
        <f t="shared" si="6"/>
        <v>0.27994264616702313</v>
      </c>
      <c r="O37" s="1">
        <f t="shared" si="7"/>
        <v>36152.04806616628</v>
      </c>
      <c r="P37">
        <f>O37/Notes!$C$3</f>
        <v>1.1158039526594531E-14</v>
      </c>
      <c r="R37" s="2">
        <f>O37*J37/Notes!$F$9</f>
        <v>7320.7897333986712</v>
      </c>
      <c r="S37" s="2">
        <f>R37/Notes!$C$2</f>
        <v>5.856631786718937E-9</v>
      </c>
      <c r="U37" s="1">
        <f t="shared" si="8"/>
        <v>404882432.45707196</v>
      </c>
      <c r="V37" s="11">
        <f t="shared" si="3"/>
        <v>0.99866108286237076</v>
      </c>
    </row>
    <row r="38" spans="1:22" x14ac:dyDescent="0.3">
      <c r="A38" t="s">
        <v>26</v>
      </c>
      <c r="B38">
        <v>18</v>
      </c>
      <c r="C38">
        <v>37</v>
      </c>
      <c r="D38" s="1">
        <v>1886290000000</v>
      </c>
      <c r="E38" s="1">
        <v>431875</v>
      </c>
      <c r="F38" s="1">
        <v>840.95600000000002</v>
      </c>
      <c r="G38" s="1">
        <v>10113.799999999999</v>
      </c>
      <c r="H38" s="1">
        <v>1839.11</v>
      </c>
      <c r="I38" s="1">
        <f t="shared" si="4"/>
        <v>10113.799999999999</v>
      </c>
      <c r="J38" s="2">
        <f t="shared" si="5"/>
        <v>3027441.6</v>
      </c>
      <c r="K38">
        <f>J38/LN(2)/Notes!$F$9*(1-EXP(-Notes!$F$9*LN(2)/J38))</f>
        <v>0.75420287749391424</v>
      </c>
      <c r="L38">
        <f>EXP(-Notes!$F$10*LN(2)/J38)</f>
        <v>0.99835288367832575</v>
      </c>
      <c r="M38">
        <f t="shared" si="6"/>
        <v>0.75296061762454036</v>
      </c>
      <c r="O38" s="1">
        <f t="shared" si="7"/>
        <v>13432.043805833135</v>
      </c>
      <c r="P38">
        <f>O38/Notes!$C$3</f>
        <v>4.1456925326645474E-15</v>
      </c>
      <c r="R38" s="2">
        <f>O38*J38/Notes!$F$9</f>
        <v>15688.552542747515</v>
      </c>
      <c r="S38" s="2">
        <f>R38/Notes!$C$2</f>
        <v>1.2550842034198013E-8</v>
      </c>
      <c r="U38" s="1">
        <f t="shared" si="8"/>
        <v>404898121.00961471</v>
      </c>
      <c r="V38" s="11">
        <f t="shared" si="3"/>
        <v>0.99869977939651233</v>
      </c>
    </row>
    <row r="39" spans="1:22" x14ac:dyDescent="0.3">
      <c r="A39" t="s">
        <v>14</v>
      </c>
      <c r="B39">
        <v>25</v>
      </c>
      <c r="C39">
        <v>51</v>
      </c>
      <c r="D39" s="1">
        <v>1518200000</v>
      </c>
      <c r="E39" s="1">
        <v>379629</v>
      </c>
      <c r="F39" s="1">
        <v>0.77000299999999999</v>
      </c>
      <c r="G39" s="1">
        <v>8890.2900000000009</v>
      </c>
      <c r="H39" s="1">
        <v>1073.32</v>
      </c>
      <c r="I39" s="1">
        <f t="shared" si="4"/>
        <v>8890.2900000000009</v>
      </c>
      <c r="J39" s="9">
        <f t="shared" si="5"/>
        <v>2772.0108</v>
      </c>
      <c r="K39">
        <f>J39/LN(2)/Notes!$F$9*(1-EXP(-Notes!$F$9*LN(2)/J39))</f>
        <v>1.5428882077355897E-3</v>
      </c>
      <c r="L39">
        <f>EXP(-Notes!$F$10*LN(2)/J39)</f>
        <v>0.16523686769629445</v>
      </c>
      <c r="M39">
        <f t="shared" si="6"/>
        <v>2.5494201465177852E-4</v>
      </c>
      <c r="O39" s="1">
        <f t="shared" si="7"/>
        <v>34871811.977100417</v>
      </c>
      <c r="P39">
        <f>O39/Notes!$C$3</f>
        <v>1.0762904931203833E-11</v>
      </c>
      <c r="R39" s="2">
        <f>O39*J39/Notes!$F$9</f>
        <v>37293.61088583785</v>
      </c>
      <c r="S39" s="2">
        <f>R39/Notes!$C$2</f>
        <v>2.983488870867028E-8</v>
      </c>
      <c r="U39" s="1">
        <f t="shared" si="8"/>
        <v>404935414.62050056</v>
      </c>
      <c r="V39" s="11">
        <f t="shared" si="3"/>
        <v>0.99879176579761431</v>
      </c>
    </row>
    <row r="40" spans="1:22" x14ac:dyDescent="0.3">
      <c r="A40" t="s">
        <v>25</v>
      </c>
      <c r="B40">
        <v>4</v>
      </c>
      <c r="C40">
        <v>7</v>
      </c>
      <c r="D40" s="1">
        <v>2347690000000</v>
      </c>
      <c r="E40" s="1">
        <v>353898</v>
      </c>
      <c r="F40" s="1">
        <v>1277.28</v>
      </c>
      <c r="G40" s="1">
        <v>8287.7099999999991</v>
      </c>
      <c r="H40" s="1">
        <v>1444.18</v>
      </c>
      <c r="I40" s="1">
        <f t="shared" si="4"/>
        <v>8287.7099999999991</v>
      </c>
      <c r="J40" s="2">
        <f t="shared" si="5"/>
        <v>4598208</v>
      </c>
      <c r="K40">
        <f>J40/LN(2)/Notes!$F$9*(1-EXP(-Notes!$F$9*LN(2)/J40))</f>
        <v>0.82777842727450546</v>
      </c>
      <c r="L40">
        <f>EXP(-Notes!$F$10*LN(2)/J40)</f>
        <v>0.99891523994211751</v>
      </c>
      <c r="M40">
        <f t="shared" si="6"/>
        <v>0.82688048629982125</v>
      </c>
      <c r="O40" s="1">
        <f t="shared" si="7"/>
        <v>10022.863203709625</v>
      </c>
      <c r="P40">
        <f>O40/Notes!$C$3</f>
        <v>3.0934762974412423E-15</v>
      </c>
      <c r="R40" s="2">
        <f>O40*J40/Notes!$F$9</f>
        <v>17780.559323380872</v>
      </c>
      <c r="S40" s="2">
        <f>R40/Notes!$C$2</f>
        <v>1.4224447458704698E-8</v>
      </c>
      <c r="U40" s="1">
        <f t="shared" si="8"/>
        <v>404953195.17982394</v>
      </c>
      <c r="V40" s="11">
        <f t="shared" si="3"/>
        <v>0.99883562236239531</v>
      </c>
    </row>
    <row r="41" spans="1:22" x14ac:dyDescent="0.3">
      <c r="A41" t="s">
        <v>19</v>
      </c>
      <c r="B41">
        <v>30</v>
      </c>
      <c r="C41">
        <v>65</v>
      </c>
      <c r="D41" s="1">
        <v>9049470000000</v>
      </c>
      <c r="E41" s="1">
        <v>297467</v>
      </c>
      <c r="F41" s="1">
        <v>5857.43</v>
      </c>
      <c r="G41" s="1">
        <v>6966.19</v>
      </c>
      <c r="H41" s="1">
        <v>698.81500000000005</v>
      </c>
      <c r="I41" s="1">
        <f t="shared" si="4"/>
        <v>6966.19</v>
      </c>
      <c r="J41" s="2">
        <f t="shared" si="5"/>
        <v>21086748.000000004</v>
      </c>
      <c r="K41">
        <f>J41/LN(2)/Notes!$F$9*(1-EXP(-Notes!$F$9*LN(2)/J41))</f>
        <v>0.95858346004636696</v>
      </c>
      <c r="L41">
        <f>EXP(-Notes!$F$10*LN(2)/J41)</f>
        <v>0.9997633552044195</v>
      </c>
      <c r="M41">
        <f t="shared" si="6"/>
        <v>0.95835661625941748</v>
      </c>
      <c r="O41" s="1">
        <f t="shared" si="7"/>
        <v>7268.891226722978</v>
      </c>
      <c r="P41">
        <f>O41/Notes!$C$3</f>
        <v>2.2434849465194378E-15</v>
      </c>
      <c r="R41" s="2">
        <f>O41*J41/Notes!$F$9</f>
        <v>59134.752136311086</v>
      </c>
      <c r="S41" s="2">
        <f>R41/Notes!$C$2</f>
        <v>4.7307801709048867E-8</v>
      </c>
      <c r="U41" s="1">
        <f t="shared" si="8"/>
        <v>405012329.93196023</v>
      </c>
      <c r="V41" s="11">
        <f t="shared" si="3"/>
        <v>0.99898148093977257</v>
      </c>
    </row>
    <row r="42" spans="1:22" x14ac:dyDescent="0.3">
      <c r="A42" t="s">
        <v>29</v>
      </c>
      <c r="B42">
        <v>14</v>
      </c>
      <c r="C42">
        <v>31</v>
      </c>
      <c r="D42" s="1">
        <v>3618950000</v>
      </c>
      <c r="E42" s="1">
        <v>265784</v>
      </c>
      <c r="F42" s="1">
        <v>2.6216599999999999</v>
      </c>
      <c r="G42" s="1">
        <v>6224.23</v>
      </c>
      <c r="H42" s="1">
        <v>1635.41</v>
      </c>
      <c r="I42" s="1">
        <f t="shared" si="4"/>
        <v>6224.23</v>
      </c>
      <c r="J42" s="2">
        <f t="shared" si="5"/>
        <v>9437.9760000000006</v>
      </c>
      <c r="K42">
        <f>J42/LN(2)/Notes!$F$9*(1-EXP(-Notes!$F$9*LN(2)/J42))</f>
        <v>5.2531331679124445E-3</v>
      </c>
      <c r="L42">
        <f>EXP(-Notes!$F$10*LN(2)/J42)</f>
        <v>0.58932058676900667</v>
      </c>
      <c r="M42">
        <f t="shared" si="6"/>
        <v>3.0957795208898927E-3</v>
      </c>
      <c r="O42" s="1">
        <f t="shared" si="7"/>
        <v>2010553.3866348539</v>
      </c>
      <c r="P42">
        <f>O42/Notes!$C$3</f>
        <v>6.2054116871446109E-13</v>
      </c>
      <c r="R42" s="2">
        <f>O42*J42/Notes!$F$9</f>
        <v>7320.8158216737938</v>
      </c>
      <c r="S42" s="2">
        <f>R42/Notes!$C$2</f>
        <v>5.8566526573390351E-9</v>
      </c>
      <c r="U42" s="1">
        <f t="shared" si="8"/>
        <v>405019650.74778187</v>
      </c>
      <c r="V42" s="11">
        <f t="shared" si="3"/>
        <v>0.9989995380676443</v>
      </c>
    </row>
    <row r="43" spans="1:22" x14ac:dyDescent="0.3">
      <c r="A43" t="s">
        <v>11</v>
      </c>
      <c r="B43">
        <v>29</v>
      </c>
      <c r="C43">
        <v>60</v>
      </c>
      <c r="D43" s="1">
        <v>517606000</v>
      </c>
      <c r="E43" s="1">
        <v>252305</v>
      </c>
      <c r="F43" s="1">
        <v>0.39499899999999999</v>
      </c>
      <c r="G43" s="1">
        <v>5908.57</v>
      </c>
      <c r="H43" s="1">
        <v>386.78300000000002</v>
      </c>
      <c r="I43" s="1">
        <f t="shared" si="4"/>
        <v>5908.57</v>
      </c>
      <c r="J43" s="9">
        <f t="shared" si="5"/>
        <v>1421.9964</v>
      </c>
      <c r="K43">
        <f>J43/LN(2)/Notes!$F$9*(1-EXP(-Notes!$F$9*LN(2)/J43))</f>
        <v>7.914765256334718E-4</v>
      </c>
      <c r="L43">
        <f>EXP(-Notes!$F$10*LN(2)/J43)</f>
        <v>2.9908431073835083E-2</v>
      </c>
      <c r="M43">
        <f t="shared" si="6"/>
        <v>2.3671821113467158E-5</v>
      </c>
      <c r="O43" s="1">
        <f t="shared" si="7"/>
        <v>249603525.29187328</v>
      </c>
      <c r="P43">
        <f>O43/Notes!$C$3</f>
        <v>7.7038125090084347E-11</v>
      </c>
      <c r="R43" s="2">
        <f>O43*J43/Notes!$F$9</f>
        <v>136934.920676062</v>
      </c>
      <c r="S43" s="2">
        <f>R43/Notes!$C$2</f>
        <v>1.095479365408496E-7</v>
      </c>
      <c r="U43" s="1">
        <f t="shared" si="8"/>
        <v>405156585.66845793</v>
      </c>
      <c r="V43" s="11">
        <f t="shared" si="3"/>
        <v>0.99933729432773721</v>
      </c>
    </row>
    <row r="44" spans="1:22" x14ac:dyDescent="0.3">
      <c r="A44" t="s">
        <v>32</v>
      </c>
      <c r="B44">
        <v>9</v>
      </c>
      <c r="C44">
        <v>18</v>
      </c>
      <c r="D44" s="1">
        <v>2008650000</v>
      </c>
      <c r="E44" s="1">
        <v>211394</v>
      </c>
      <c r="F44" s="1">
        <v>1.82951</v>
      </c>
      <c r="G44" s="1">
        <v>4950.5</v>
      </c>
      <c r="H44" s="1">
        <v>1394.04</v>
      </c>
      <c r="I44" s="1">
        <f t="shared" si="4"/>
        <v>4950.5</v>
      </c>
      <c r="J44" s="9">
        <f t="shared" si="5"/>
        <v>6586.2359999999999</v>
      </c>
      <c r="K44">
        <f>J44/LN(2)/Notes!$F$9*(1-EXP(-Notes!$F$9*LN(2)/J44))</f>
        <v>3.6658680614677325E-3</v>
      </c>
      <c r="L44">
        <f>EXP(-Notes!$F$10*LN(2)/J44)</f>
        <v>0.46872417591557247</v>
      </c>
      <c r="M44">
        <f t="shared" si="6"/>
        <v>1.7182809861266801E-3</v>
      </c>
      <c r="O44" s="1">
        <f t="shared" si="7"/>
        <v>2881077.0997119239</v>
      </c>
      <c r="P44">
        <f>O44/Notes!$C$3</f>
        <v>8.8922132707158143E-13</v>
      </c>
      <c r="R44" s="2">
        <f>O44*J44/Notes!$F$9</f>
        <v>7320.7768954082803</v>
      </c>
      <c r="S44" s="2">
        <f>R44/Notes!$C$2</f>
        <v>5.8566215163266246E-9</v>
      </c>
      <c r="U44" s="1">
        <f t="shared" si="8"/>
        <v>405163906.44535333</v>
      </c>
      <c r="V44" s="11">
        <f t="shared" si="3"/>
        <v>0.99935535135959552</v>
      </c>
    </row>
    <row r="45" spans="1:22" x14ac:dyDescent="0.3">
      <c r="A45" t="s">
        <v>14</v>
      </c>
      <c r="B45">
        <v>25</v>
      </c>
      <c r="C45" t="s">
        <v>23</v>
      </c>
      <c r="D45" s="1">
        <v>363441000</v>
      </c>
      <c r="E45" s="1">
        <v>198988</v>
      </c>
      <c r="F45" s="1">
        <v>0.35166599999999998</v>
      </c>
      <c r="G45" s="1">
        <v>4659.9799999999996</v>
      </c>
      <c r="H45" s="1">
        <v>262.44499999999999</v>
      </c>
      <c r="I45" s="1">
        <f t="shared" si="4"/>
        <v>4659.9799999999996</v>
      </c>
      <c r="J45" s="9">
        <f t="shared" si="5"/>
        <v>1265.9975999999999</v>
      </c>
      <c r="K45">
        <f>J45/LN(2)/Notes!$F$9*(1-EXP(-Notes!$F$9*LN(2)/J45))</f>
        <v>7.0464832534619193E-4</v>
      </c>
      <c r="L45">
        <f>EXP(-Notes!$F$10*LN(2)/J45)</f>
        <v>1.9407867644149746E-2</v>
      </c>
      <c r="M45">
        <f t="shared" si="6"/>
        <v>1.3675721433990662E-5</v>
      </c>
      <c r="O45" s="1">
        <f t="shared" si="7"/>
        <v>340748385.55995566</v>
      </c>
      <c r="P45">
        <f>O45/Notes!$C$3</f>
        <v>1.0516925480245545E-10</v>
      </c>
      <c r="R45" s="2">
        <f>O45*J45/Notes!$F$9</f>
        <v>166430.03021712133</v>
      </c>
      <c r="S45" s="2">
        <f>R45/Notes!$C$2</f>
        <v>1.3314402417369705E-7</v>
      </c>
      <c r="U45" s="1">
        <f t="shared" si="8"/>
        <v>405330336.47557044</v>
      </c>
      <c r="V45" s="11">
        <f t="shared" si="3"/>
        <v>0.99976585865967471</v>
      </c>
    </row>
    <row r="46" spans="1:22" x14ac:dyDescent="0.3">
      <c r="A46" t="s">
        <v>17</v>
      </c>
      <c r="B46">
        <v>23</v>
      </c>
      <c r="C46">
        <v>47</v>
      </c>
      <c r="D46" s="1">
        <v>545917000</v>
      </c>
      <c r="E46" s="1">
        <v>193457</v>
      </c>
      <c r="F46" s="1">
        <v>0.54333200000000004</v>
      </c>
      <c r="G46" s="1">
        <v>4530.45</v>
      </c>
      <c r="H46" s="1">
        <v>512.61400000000003</v>
      </c>
      <c r="I46" s="1">
        <f t="shared" si="4"/>
        <v>4530.45</v>
      </c>
      <c r="J46" s="9">
        <f t="shared" si="5"/>
        <v>1955.9952000000003</v>
      </c>
      <c r="K46">
        <f>J46/LN(2)/Notes!$F$9*(1-EXP(-Notes!$F$9*LN(2)/J46))</f>
        <v>1.0886977527170588E-3</v>
      </c>
      <c r="L46">
        <f>EXP(-Notes!$F$10*LN(2)/J46)</f>
        <v>7.7967104720275793E-2</v>
      </c>
      <c r="M46">
        <f t="shared" si="6"/>
        <v>8.4882611694819842E-5</v>
      </c>
      <c r="O46" s="1">
        <f t="shared" si="7"/>
        <v>53373122.121741705</v>
      </c>
      <c r="P46">
        <f>O46/Notes!$C$3</f>
        <v>1.6473185840043736E-11</v>
      </c>
      <c r="R46" s="2">
        <f>O46*J46/Notes!$F$9</f>
        <v>40276.840539791905</v>
      </c>
      <c r="S46" s="2">
        <f>R46/Notes!$C$2</f>
        <v>3.2221472431833523E-8</v>
      </c>
      <c r="U46" s="1">
        <f t="shared" si="8"/>
        <v>405370613.31611025</v>
      </c>
      <c r="V46" s="11">
        <f t="shared" si="3"/>
        <v>0.99986520333349438</v>
      </c>
    </row>
    <row r="47" spans="1:22" x14ac:dyDescent="0.3">
      <c r="A47" t="s">
        <v>15</v>
      </c>
      <c r="B47">
        <v>26</v>
      </c>
      <c r="C47">
        <v>52</v>
      </c>
      <c r="D47" s="1">
        <v>8196620000</v>
      </c>
      <c r="E47" s="1">
        <v>190717</v>
      </c>
      <c r="F47" s="1">
        <v>8.27501</v>
      </c>
      <c r="G47" s="1">
        <v>4466.28</v>
      </c>
      <c r="H47" s="1">
        <v>1675.1</v>
      </c>
      <c r="I47" s="1">
        <f t="shared" si="4"/>
        <v>4466.28</v>
      </c>
      <c r="J47" s="2">
        <f t="shared" si="5"/>
        <v>29790.036</v>
      </c>
      <c r="K47">
        <f>J47/LN(2)/Notes!$F$9*(1-EXP(-Notes!$F$9*LN(2)/J47))</f>
        <v>1.6580994292092473E-2</v>
      </c>
      <c r="L47">
        <f>EXP(-Notes!$F$10*LN(2)/J47)</f>
        <v>0.84575309063086301</v>
      </c>
      <c r="M47">
        <f t="shared" si="6"/>
        <v>1.4023427168269908E-2</v>
      </c>
      <c r="O47" s="1">
        <f t="shared" si="7"/>
        <v>318487.05358598952</v>
      </c>
      <c r="P47">
        <f>O47/Notes!$C$3</f>
        <v>9.8298473329009106E-14</v>
      </c>
      <c r="R47" s="2">
        <f>O47*J47/Notes!$F$9</f>
        <v>3660.393824020277</v>
      </c>
      <c r="S47" s="2">
        <f>R47/Notes!$C$2</f>
        <v>2.9283150592162215E-9</v>
      </c>
      <c r="U47" s="1">
        <f t="shared" si="8"/>
        <v>405374273.70993429</v>
      </c>
      <c r="V47" s="11">
        <f t="shared" si="3"/>
        <v>0.99987423186268454</v>
      </c>
    </row>
    <row r="48" spans="1:22" x14ac:dyDescent="0.3">
      <c r="A48" t="s">
        <v>33</v>
      </c>
      <c r="B48">
        <v>11</v>
      </c>
      <c r="C48">
        <v>24</v>
      </c>
      <c r="D48" s="1">
        <v>13685300000</v>
      </c>
      <c r="E48" s="1">
        <v>176146</v>
      </c>
      <c r="F48" s="1">
        <v>14.959099999999999</v>
      </c>
      <c r="G48" s="1">
        <v>4125.05</v>
      </c>
      <c r="H48" s="1">
        <v>1673.5</v>
      </c>
      <c r="I48" s="1">
        <f t="shared" si="4"/>
        <v>4125.05</v>
      </c>
      <c r="J48" s="2">
        <f t="shared" si="5"/>
        <v>53852.759999999995</v>
      </c>
      <c r="K48">
        <f>J48/LN(2)/Notes!$F$9*(1-EXP(-Notes!$F$9*LN(2)/J48))</f>
        <v>2.9974193591891699E-2</v>
      </c>
      <c r="L48">
        <f>EXP(-Notes!$F$10*LN(2)/J48)</f>
        <v>0.91149213769796111</v>
      </c>
      <c r="M48">
        <f t="shared" si="6"/>
        <v>2.7321241792845893E-2</v>
      </c>
      <c r="O48" s="1">
        <f t="shared" si="7"/>
        <v>150983.25439512602</v>
      </c>
      <c r="P48">
        <f>O48/Notes!$C$3</f>
        <v>4.6599769875038894E-14</v>
      </c>
      <c r="R48" s="2">
        <f>O48*J48/Notes!$F$9</f>
        <v>3136.907778919624</v>
      </c>
      <c r="S48" s="2">
        <f>R48/Notes!$C$2</f>
        <v>2.5095262231356993E-9</v>
      </c>
      <c r="U48" s="1">
        <f t="shared" si="8"/>
        <v>405377410.61771321</v>
      </c>
      <c r="V48" s="11">
        <f t="shared" si="3"/>
        <v>0.99988196918954342</v>
      </c>
    </row>
    <row r="49" spans="1:22" x14ac:dyDescent="0.3">
      <c r="A49" t="s">
        <v>31</v>
      </c>
      <c r="B49">
        <v>16</v>
      </c>
      <c r="C49">
        <v>35</v>
      </c>
      <c r="D49" s="1">
        <v>1782660000000</v>
      </c>
      <c r="E49" s="1">
        <v>163427</v>
      </c>
      <c r="F49" s="1">
        <v>2100.23</v>
      </c>
      <c r="G49" s="1">
        <v>3827.19</v>
      </c>
      <c r="H49" s="1">
        <v>810.24400000000003</v>
      </c>
      <c r="I49" s="1">
        <f t="shared" si="4"/>
        <v>3827.19</v>
      </c>
      <c r="J49" s="2">
        <f t="shared" si="5"/>
        <v>7560828</v>
      </c>
      <c r="K49">
        <f>J49/LN(2)/Notes!$F$9*(1-EXP(-Notes!$F$9*LN(2)/J49))</f>
        <v>0.89006516450437945</v>
      </c>
      <c r="L49">
        <f>EXP(-Notes!$F$10*LN(2)/J49)</f>
        <v>0.99934014991806619</v>
      </c>
      <c r="M49">
        <f t="shared" si="6"/>
        <v>0.88947785493265485</v>
      </c>
      <c r="O49" s="1">
        <f t="shared" si="7"/>
        <v>4302.7378127247121</v>
      </c>
      <c r="P49">
        <f>O49/Notes!$C$3</f>
        <v>1.3280054977545408E-15</v>
      </c>
      <c r="R49" s="2">
        <f>O49*J49/Notes!$F$9</f>
        <v>12551.026439470585</v>
      </c>
      <c r="S49" s="2">
        <f>R49/Notes!$C$2</f>
        <v>1.0040821151576468E-8</v>
      </c>
      <c r="U49" s="1">
        <f t="shared" si="8"/>
        <v>405389961.6441527</v>
      </c>
      <c r="V49" s="11">
        <f t="shared" si="3"/>
        <v>0.99991292687170075</v>
      </c>
    </row>
    <row r="50" spans="1:22" x14ac:dyDescent="0.3">
      <c r="A50" t="s">
        <v>27</v>
      </c>
      <c r="B50">
        <v>20</v>
      </c>
      <c r="C50">
        <v>45</v>
      </c>
      <c r="D50" s="1">
        <v>2357230000000</v>
      </c>
      <c r="E50" s="1">
        <v>116297</v>
      </c>
      <c r="F50" s="1">
        <v>3902.62</v>
      </c>
      <c r="G50" s="1">
        <v>2723.49</v>
      </c>
      <c r="H50" s="1">
        <v>524.40800000000002</v>
      </c>
      <c r="I50" s="1">
        <f t="shared" si="4"/>
        <v>2723.49</v>
      </c>
      <c r="J50" s="2">
        <f t="shared" si="5"/>
        <v>14049431.999999998</v>
      </c>
      <c r="K50">
        <f>J50/LN(2)/Notes!$F$9*(1-EXP(-Notes!$F$9*LN(2)/J50))</f>
        <v>0.93870072180464759</v>
      </c>
      <c r="L50">
        <f>EXP(-Notes!$F$10*LN(2)/J50)</f>
        <v>0.99964484162702993</v>
      </c>
      <c r="M50">
        <f t="shared" si="6"/>
        <v>0.93836733438358566</v>
      </c>
      <c r="O50" s="1">
        <f t="shared" si="7"/>
        <v>2902.37085223034</v>
      </c>
      <c r="P50">
        <f>O50/Notes!$C$3</f>
        <v>8.9579347291059882E-16</v>
      </c>
      <c r="R50" s="2">
        <f>O50*J50/Notes!$F$9</f>
        <v>15731.736854626623</v>
      </c>
      <c r="S50" s="2">
        <f>R50/Notes!$C$2</f>
        <v>1.2585389483701298E-8</v>
      </c>
      <c r="U50" s="1">
        <f t="shared" si="8"/>
        <v>405405693.38100731</v>
      </c>
      <c r="V50" s="11">
        <f t="shared" si="3"/>
        <v>0.99995172992192738</v>
      </c>
    </row>
    <row r="51" spans="1:22" x14ac:dyDescent="0.3">
      <c r="A51" t="s">
        <v>26</v>
      </c>
      <c r="B51">
        <v>18</v>
      </c>
      <c r="C51">
        <v>41</v>
      </c>
      <c r="D51" s="1">
        <v>858481000</v>
      </c>
      <c r="E51" s="1">
        <v>90480.4</v>
      </c>
      <c r="F51" s="1">
        <v>1.82683</v>
      </c>
      <c r="G51" s="1">
        <v>2118.9</v>
      </c>
      <c r="H51" s="1">
        <v>859.62300000000005</v>
      </c>
      <c r="I51" s="1">
        <f t="shared" si="4"/>
        <v>2118.9</v>
      </c>
      <c r="J51" s="9">
        <f t="shared" si="5"/>
        <v>6576.5879999999997</v>
      </c>
      <c r="K51">
        <f>J51/LN(2)/Notes!$F$9*(1-EXP(-Notes!$F$9*LN(2)/J51))</f>
        <v>3.6604980299266461E-3</v>
      </c>
      <c r="L51">
        <f>EXP(-Notes!$F$10*LN(2)/J51)</f>
        <v>0.46820342107091073</v>
      </c>
      <c r="M51">
        <f t="shared" si="6"/>
        <v>1.7138577004349846E-3</v>
      </c>
      <c r="O51" s="1">
        <f t="shared" si="7"/>
        <v>1236333.6812981695</v>
      </c>
      <c r="P51">
        <f>O51/Notes!$C$3</f>
        <v>3.8158446953647209E-13</v>
      </c>
      <c r="R51" s="2">
        <f>O51*J51/Notes!$F$9</f>
        <v>3136.9048041749097</v>
      </c>
      <c r="S51" s="2">
        <f>R51/Notes!$C$2</f>
        <v>2.5095238433399278E-9</v>
      </c>
      <c r="U51" s="1">
        <f t="shared" si="8"/>
        <v>405408830.28581148</v>
      </c>
      <c r="V51" s="11">
        <f t="shared" si="3"/>
        <v>0.99995946724144891</v>
      </c>
    </row>
    <row r="52" spans="1:22" x14ac:dyDescent="0.3">
      <c r="A52" t="s">
        <v>18</v>
      </c>
      <c r="B52">
        <v>21</v>
      </c>
      <c r="C52">
        <v>49</v>
      </c>
      <c r="D52" s="1">
        <v>409877000</v>
      </c>
      <c r="E52" s="1">
        <v>82781.2</v>
      </c>
      <c r="F52" s="1">
        <v>0.95333299999999999</v>
      </c>
      <c r="G52" s="1">
        <v>1938.6</v>
      </c>
      <c r="H52" s="1">
        <v>628.55799999999999</v>
      </c>
      <c r="I52" s="1">
        <f t="shared" si="4"/>
        <v>1938.6</v>
      </c>
      <c r="J52" s="9">
        <f t="shared" si="5"/>
        <v>3431.9987999999998</v>
      </c>
      <c r="K52">
        <f>J52/LN(2)/Notes!$F$9*(1-EXP(-Notes!$F$9*LN(2)/J52))</f>
        <v>1.9102344325219417E-3</v>
      </c>
      <c r="L52">
        <f>EXP(-Notes!$F$10*LN(2)/J52)</f>
        <v>0.2335975694818436</v>
      </c>
      <c r="M52">
        <f t="shared" si="6"/>
        <v>4.4622612057765434E-4</v>
      </c>
      <c r="O52" s="1">
        <f t="shared" si="7"/>
        <v>4344434.1570377341</v>
      </c>
      <c r="P52">
        <f>O52/Notes!$C$3</f>
        <v>1.3408747398264611E-12</v>
      </c>
      <c r="R52" s="2">
        <f>O52*J52/Notes!$F$9</f>
        <v>5752.3506225434085</v>
      </c>
      <c r="S52" s="2">
        <f>R52/Notes!$C$2</f>
        <v>4.6018804980347268E-9</v>
      </c>
      <c r="U52" s="1">
        <f t="shared" si="8"/>
        <v>405414582.63643402</v>
      </c>
      <c r="V52" s="11">
        <f t="shared" si="3"/>
        <v>0.99997365567799545</v>
      </c>
    </row>
    <row r="53" spans="1:22" x14ac:dyDescent="0.3">
      <c r="A53" t="s">
        <v>27</v>
      </c>
      <c r="B53">
        <v>20</v>
      </c>
      <c r="C53">
        <v>47</v>
      </c>
      <c r="D53" s="1">
        <v>35605000000</v>
      </c>
      <c r="E53" s="1">
        <v>62972.5</v>
      </c>
      <c r="F53" s="1">
        <v>108.864</v>
      </c>
      <c r="G53" s="1">
        <v>1474.71</v>
      </c>
      <c r="H53" s="1">
        <v>1041.31</v>
      </c>
      <c r="I53" s="1">
        <f t="shared" si="4"/>
        <v>1474.71</v>
      </c>
      <c r="J53" s="2">
        <f t="shared" si="5"/>
        <v>391910.40000000002</v>
      </c>
      <c r="K53">
        <f>J53/LN(2)/Notes!$F$9*(1-EXP(-Notes!$F$9*LN(2)/J53))</f>
        <v>0.21590814664937014</v>
      </c>
      <c r="L53">
        <f>EXP(-Notes!$F$10*LN(2)/J53)</f>
        <v>0.98734655125456527</v>
      </c>
      <c r="M53">
        <f t="shared" si="6"/>
        <v>0.21317616398202052</v>
      </c>
      <c r="O53" s="1">
        <f t="shared" si="7"/>
        <v>6917.7996847920504</v>
      </c>
      <c r="P53">
        <f>O53/Notes!$C$3</f>
        <v>2.1351233595037194E-15</v>
      </c>
      <c r="R53" s="2">
        <f>O53*J53/Notes!$F$9</f>
        <v>1045.9713123405581</v>
      </c>
      <c r="S53" s="2">
        <f>R53/Notes!$C$2</f>
        <v>8.3677704987244655E-10</v>
      </c>
      <c r="U53" s="1">
        <f t="shared" si="8"/>
        <v>405415628.60774636</v>
      </c>
      <c r="V53" s="11">
        <f t="shared" si="3"/>
        <v>0.99997623561419335</v>
      </c>
    </row>
    <row r="54" spans="1:22" x14ac:dyDescent="0.3">
      <c r="A54" t="s">
        <v>30</v>
      </c>
      <c r="B54">
        <v>17</v>
      </c>
      <c r="C54">
        <v>38</v>
      </c>
      <c r="D54" s="1">
        <v>189147000</v>
      </c>
      <c r="E54" s="1">
        <v>58676.3</v>
      </c>
      <c r="F54" s="1">
        <v>0.620668</v>
      </c>
      <c r="G54" s="1">
        <v>1374.1</v>
      </c>
      <c r="H54" s="1">
        <v>326.197</v>
      </c>
      <c r="I54" s="1">
        <f t="shared" si="4"/>
        <v>1374.1</v>
      </c>
      <c r="J54" s="9">
        <f t="shared" si="5"/>
        <v>2234.4047999999998</v>
      </c>
      <c r="K54">
        <f>J54/LN(2)/Notes!$F$9*(1-EXP(-Notes!$F$9*LN(2)/J54))</f>
        <v>1.2436592300534321E-3</v>
      </c>
      <c r="L54">
        <f>EXP(-Notes!$F$10*LN(2)/J54)</f>
        <v>0.10714714796618552</v>
      </c>
      <c r="M54">
        <f t="shared" si="6"/>
        <v>1.3325453954204746E-4</v>
      </c>
      <c r="O54" s="1">
        <f t="shared" si="7"/>
        <v>10311843.81952266</v>
      </c>
      <c r="P54">
        <f>O54/Notes!$C$3</f>
        <v>3.1826678455316852E-12</v>
      </c>
      <c r="R54" s="2">
        <f>O54*J54/Notes!$F$9</f>
        <v>8889.2103885770703</v>
      </c>
      <c r="S54" s="2">
        <f>R54/Notes!$C$2</f>
        <v>7.1113683108616564E-9</v>
      </c>
      <c r="U54" s="1">
        <f t="shared" si="8"/>
        <v>405424517.81813496</v>
      </c>
      <c r="V54" s="11">
        <f t="shared" si="3"/>
        <v>0.99999816125917285</v>
      </c>
    </row>
    <row r="55" spans="1:22" x14ac:dyDescent="0.3">
      <c r="A55" t="s">
        <v>24</v>
      </c>
      <c r="B55">
        <v>31</v>
      </c>
      <c r="C55">
        <v>66</v>
      </c>
      <c r="D55" s="1">
        <v>1955920000</v>
      </c>
      <c r="E55" s="1">
        <v>39683.300000000003</v>
      </c>
      <c r="F55" s="1">
        <v>9.49</v>
      </c>
      <c r="G55" s="1">
        <v>929.31799999999998</v>
      </c>
      <c r="H55" s="1">
        <v>511.96</v>
      </c>
      <c r="I55" s="1">
        <f t="shared" si="4"/>
        <v>929.31799999999998</v>
      </c>
      <c r="J55" s="2">
        <f t="shared" si="5"/>
        <v>34164</v>
      </c>
      <c r="K55">
        <f>J55/LN(2)/Notes!$F$9*(1-EXP(-Notes!$F$9*LN(2)/J55))</f>
        <v>1.9015522136161478E-2</v>
      </c>
      <c r="L55">
        <f>EXP(-Notes!$F$10*LN(2)/J55)</f>
        <v>0.86408901392603998</v>
      </c>
      <c r="M55">
        <f t="shared" si="6"/>
        <v>1.6431103771924558E-2</v>
      </c>
      <c r="O55" s="1">
        <f t="shared" si="7"/>
        <v>56558.464537720458</v>
      </c>
      <c r="P55">
        <f>O55/Notes!$C$3</f>
        <v>1.7456316215345821E-14</v>
      </c>
      <c r="R55" s="2">
        <f>O55*J55/Notes!$F$9</f>
        <v>745.47198397634327</v>
      </c>
      <c r="S55" s="2">
        <f>R55/Notes!$C$2</f>
        <v>5.9637758718107464E-10</v>
      </c>
      <c r="U55" s="1">
        <f t="shared" si="8"/>
        <v>405425263.29011893</v>
      </c>
      <c r="V55" s="11">
        <f t="shared" si="3"/>
        <v>1</v>
      </c>
    </row>
    <row r="56" spans="1:22" x14ac:dyDescent="0.3">
      <c r="A56" t="s">
        <v>30</v>
      </c>
      <c r="B56">
        <v>17</v>
      </c>
      <c r="C56">
        <v>39</v>
      </c>
      <c r="D56" s="1">
        <v>138952000</v>
      </c>
      <c r="E56" s="1">
        <v>28871.1</v>
      </c>
      <c r="F56" s="1">
        <v>0.92666899999999996</v>
      </c>
      <c r="G56" s="1">
        <v>676.11400000000003</v>
      </c>
      <c r="H56" s="1">
        <v>336.74599999999998</v>
      </c>
      <c r="I56" s="1">
        <f t="shared" si="4"/>
        <v>676.11400000000003</v>
      </c>
      <c r="J56" s="9">
        <f t="shared" si="5"/>
        <v>3336.0083999999997</v>
      </c>
      <c r="K56">
        <f>J56/LN(2)/Notes!$F$9*(1-EXP(-Notes!$F$9*LN(2)/J56))</f>
        <v>1.8568066261743538E-3</v>
      </c>
      <c r="L56">
        <f>EXP(-Notes!$F$10*LN(2)/J56)</f>
        <v>0.22402506362074609</v>
      </c>
      <c r="M56">
        <f t="shared" si="6"/>
        <v>4.1597122256013249E-4</v>
      </c>
      <c r="O56" s="1">
        <f t="shared" si="7"/>
        <v>1625386.4770711667</v>
      </c>
      <c r="P56">
        <f>O56/Notes!$C$3</f>
        <v>5.0166249292319959E-13</v>
      </c>
      <c r="R56" s="2">
        <f>O56*J56/Notes!$F$9</f>
        <v>2091.9378629459179</v>
      </c>
      <c r="S56" s="2">
        <f>R56/Notes!$C$2</f>
        <v>1.6735502903567344E-9</v>
      </c>
      <c r="U56" s="1">
        <f t="shared" si="8"/>
        <v>405427355.22798187</v>
      </c>
      <c r="V56" s="11">
        <f t="shared" si="3"/>
        <v>1.000005159860651</v>
      </c>
    </row>
    <row r="57" spans="1:22" x14ac:dyDescent="0.3">
      <c r="A57" t="s">
        <v>16</v>
      </c>
      <c r="B57">
        <v>28</v>
      </c>
      <c r="C57">
        <v>63</v>
      </c>
      <c r="D57" s="1">
        <v>107297000000000</v>
      </c>
      <c r="E57" s="1">
        <v>23544.2</v>
      </c>
      <c r="F57" s="1">
        <v>877459</v>
      </c>
      <c r="G57" s="1">
        <v>551.36699999999996</v>
      </c>
      <c r="H57" s="1">
        <v>16.279199999999999</v>
      </c>
      <c r="I57" s="1">
        <f t="shared" si="4"/>
        <v>551.36699999999996</v>
      </c>
      <c r="J57" s="8">
        <f t="shared" si="5"/>
        <v>3158852400</v>
      </c>
      <c r="K57">
        <f>J57/LN(2)/Notes!$F$9*(1-EXP(-Notes!$F$9*LN(2)/J57))</f>
        <v>0.99971567254606797</v>
      </c>
      <c r="L57">
        <f>EXP(-Notes!$F$10*LN(2)/J57)</f>
        <v>0.99999842010479578</v>
      </c>
      <c r="M57">
        <f t="shared" si="6"/>
        <v>0.99971409310007131</v>
      </c>
      <c r="O57" s="1">
        <f t="shared" si="7"/>
        <v>551.52468471284033</v>
      </c>
      <c r="P57">
        <f>O57/Notes!$C$3</f>
        <v>1.7022366812124701E-16</v>
      </c>
      <c r="R57" s="2">
        <f>O57*J57/Notes!$F$9</f>
        <v>672139.30322700576</v>
      </c>
      <c r="S57" s="2">
        <f>R57/Notes!$C$2</f>
        <v>5.3771144258160464E-7</v>
      </c>
      <c r="U57" s="1">
        <f t="shared" si="8"/>
        <v>406099494.53120887</v>
      </c>
      <c r="V57" s="11">
        <f t="shared" si="3"/>
        <v>1.0016630222685641</v>
      </c>
    </row>
    <row r="58" spans="1:22" x14ac:dyDescent="0.3">
      <c r="A58" t="s">
        <v>33</v>
      </c>
      <c r="B58">
        <v>11</v>
      </c>
      <c r="C58">
        <v>22</v>
      </c>
      <c r="D58" s="1">
        <v>660792000000</v>
      </c>
      <c r="E58" s="1">
        <v>5578.34</v>
      </c>
      <c r="F58" s="1">
        <v>22807.8</v>
      </c>
      <c r="G58" s="1">
        <v>130.636</v>
      </c>
      <c r="H58" s="1">
        <v>45.766800000000003</v>
      </c>
      <c r="I58" s="1">
        <f t="shared" si="4"/>
        <v>130.636</v>
      </c>
      <c r="J58" s="2">
        <f t="shared" si="5"/>
        <v>82108080</v>
      </c>
      <c r="K58">
        <f>J58/LN(2)/Notes!$F$9*(1-EXP(-Notes!$F$9*LN(2)/J58))</f>
        <v>0.98913867815253176</v>
      </c>
      <c r="L58">
        <f>EXP(-Notes!$F$10*LN(2)/J58)</f>
        <v>0.99993922025660587</v>
      </c>
      <c r="M58">
        <f t="shared" si="6"/>
        <v>0.98907855855749238</v>
      </c>
      <c r="O58" s="1">
        <f t="shared" si="7"/>
        <v>132.07848746668233</v>
      </c>
      <c r="P58">
        <f>O58/Notes!$C$3</f>
        <v>4.076496526749455E-17</v>
      </c>
      <c r="R58" s="2">
        <f>O58*J58/Notes!$F$9</f>
        <v>4183.9162867258292</v>
      </c>
      <c r="S58" s="2">
        <f>R58/Notes!$C$2</f>
        <v>3.3471330293806633E-9</v>
      </c>
      <c r="U58" s="1">
        <f t="shared" si="8"/>
        <v>406103678.44749558</v>
      </c>
      <c r="V58" s="11">
        <f t="shared" si="3"/>
        <v>1.0016733420899111</v>
      </c>
    </row>
    <row r="59" spans="1:22" x14ac:dyDescent="0.3">
      <c r="A59" t="s">
        <v>24</v>
      </c>
      <c r="B59">
        <v>31</v>
      </c>
      <c r="C59">
        <v>68</v>
      </c>
      <c r="D59" s="1">
        <v>21783500</v>
      </c>
      <c r="E59" s="1">
        <v>3722.12</v>
      </c>
      <c r="F59" s="1">
        <v>1.12683</v>
      </c>
      <c r="G59" s="1">
        <v>87.165999999999997</v>
      </c>
      <c r="H59" s="1">
        <v>87.165999999999997</v>
      </c>
      <c r="I59" s="1">
        <f t="shared" si="4"/>
        <v>87.165999999999997</v>
      </c>
      <c r="J59" s="9">
        <f t="shared" si="5"/>
        <v>4056.5880000000006</v>
      </c>
      <c r="K59">
        <f>J59/LN(2)/Notes!$F$9*(1-EXP(-Notes!$F$9*LN(2)/J59))</f>
        <v>2.2578778512845985E-3</v>
      </c>
      <c r="L59">
        <f>EXP(-Notes!$F$10*LN(2)/J59)</f>
        <v>0.29221646563313819</v>
      </c>
      <c r="M59">
        <f t="shared" si="6"/>
        <v>6.5978908553372977E-4</v>
      </c>
      <c r="O59" s="1">
        <f t="shared" si="7"/>
        <v>132111.91562753412</v>
      </c>
      <c r="P59">
        <f>O59/Notes!$C$3</f>
        <v>4.0775282601090781E-14</v>
      </c>
      <c r="R59" s="2">
        <f>O59*J59/Notes!$F$9</f>
        <v>206.76065262024207</v>
      </c>
      <c r="S59" s="2">
        <f>R59/Notes!$C$2</f>
        <v>1.6540852209619365E-10</v>
      </c>
      <c r="U59" s="1">
        <f t="shared" si="8"/>
        <v>406103885.20814818</v>
      </c>
      <c r="V59" s="11">
        <f t="shared" si="3"/>
        <v>1.0016738520745403</v>
      </c>
    </row>
    <row r="60" spans="1:22" x14ac:dyDescent="0.3">
      <c r="A60" t="s">
        <v>22</v>
      </c>
      <c r="B60">
        <v>19</v>
      </c>
      <c r="C60">
        <v>44</v>
      </c>
      <c r="D60" s="1">
        <v>4316900</v>
      </c>
      <c r="E60" s="1">
        <v>2253.54</v>
      </c>
      <c r="F60" s="1">
        <v>0.36883300000000002</v>
      </c>
      <c r="G60" s="1">
        <v>52.7742</v>
      </c>
      <c r="H60" s="1">
        <v>30.386800000000001</v>
      </c>
      <c r="I60" s="1">
        <f t="shared" si="4"/>
        <v>52.7742</v>
      </c>
      <c r="J60" s="9">
        <f t="shared" si="5"/>
        <v>1327.7988</v>
      </c>
      <c r="K60">
        <f>J60/LN(2)/Notes!$F$9*(1-EXP(-Notes!$F$9*LN(2)/J60))</f>
        <v>7.390465833558321E-4</v>
      </c>
      <c r="L60">
        <f>EXP(-Notes!$F$10*LN(2)/J60)</f>
        <v>2.331644595210524E-2</v>
      </c>
      <c r="M60">
        <f t="shared" si="6"/>
        <v>1.7231939716904299E-5</v>
      </c>
      <c r="O60" s="1">
        <f t="shared" si="7"/>
        <v>3062580.3517771843</v>
      </c>
      <c r="P60">
        <f>O60/Notes!$C$3</f>
        <v>9.4524084931394578E-13</v>
      </c>
      <c r="R60" s="2">
        <f>O60*J60/Notes!$F$9</f>
        <v>1568.8620817875476</v>
      </c>
      <c r="S60" s="2">
        <f>R60/Notes!$C$2</f>
        <v>1.2550896654300381E-9</v>
      </c>
      <c r="U60" s="1">
        <f t="shared" si="8"/>
        <v>406105454.07022995</v>
      </c>
      <c r="V60" s="11">
        <f t="shared" si="3"/>
        <v>1.001677721744795</v>
      </c>
    </row>
    <row r="61" spans="1:22" x14ac:dyDescent="0.3">
      <c r="A61" t="s">
        <v>22</v>
      </c>
      <c r="B61">
        <v>19</v>
      </c>
      <c r="C61">
        <v>45</v>
      </c>
      <c r="D61" s="1">
        <v>1181690</v>
      </c>
      <c r="E61" s="1">
        <v>789.1</v>
      </c>
      <c r="F61" s="1">
        <v>0.28833300000000001</v>
      </c>
      <c r="G61" s="1">
        <v>18.479399999999998</v>
      </c>
      <c r="H61" s="1">
        <v>10.6403</v>
      </c>
      <c r="I61" s="1">
        <f t="shared" si="4"/>
        <v>18.479399999999998</v>
      </c>
      <c r="J61" s="9">
        <f t="shared" si="5"/>
        <v>1037.9988000000001</v>
      </c>
      <c r="K61">
        <f>J61/LN(2)/Notes!$F$9*(1-EXP(-Notes!$F$9*LN(2)/J61))</f>
        <v>5.7774526281199662E-4</v>
      </c>
      <c r="L61">
        <f>EXP(-Notes!$F$10*LN(2)/J61)</f>
        <v>8.1644747821863935E-3</v>
      </c>
      <c r="M61">
        <f t="shared" si="6"/>
        <v>4.7169866287561964E-6</v>
      </c>
      <c r="O61" s="1">
        <f t="shared" si="7"/>
        <v>3917628.2348022596</v>
      </c>
      <c r="P61">
        <f>O61/Notes!$C$3</f>
        <v>1.2091445169142776E-12</v>
      </c>
      <c r="R61" s="2">
        <f>O61*J61/Notes!$F$9</f>
        <v>1568.8631969795001</v>
      </c>
      <c r="S61" s="2">
        <f>R61/Notes!$C$2</f>
        <v>1.2550905575836002E-9</v>
      </c>
      <c r="U61" s="1">
        <f t="shared" si="8"/>
        <v>406107022.93342692</v>
      </c>
      <c r="V61" s="11">
        <f t="shared" si="3"/>
        <v>1.0016815914178001</v>
      </c>
    </row>
    <row r="62" spans="1:22" x14ac:dyDescent="0.3">
      <c r="A62" t="s">
        <v>21</v>
      </c>
      <c r="B62">
        <v>22</v>
      </c>
      <c r="C62">
        <v>44</v>
      </c>
      <c r="D62" s="1">
        <v>2086540000000</v>
      </c>
      <c r="E62" s="1">
        <v>763.846</v>
      </c>
      <c r="F62" s="1">
        <v>525949</v>
      </c>
      <c r="G62" s="1">
        <v>17.888000000000002</v>
      </c>
      <c r="H62" s="1">
        <v>3.46489</v>
      </c>
      <c r="I62" s="1">
        <f t="shared" si="4"/>
        <v>17.888000000000002</v>
      </c>
      <c r="J62" s="8">
        <f t="shared" si="5"/>
        <v>1893416400</v>
      </c>
      <c r="K62">
        <f>J62/LN(2)/Notes!$F$9*(1-EXP(-Notes!$F$9*LN(2)/J62))</f>
        <v>0.9995257067177028</v>
      </c>
      <c r="L62">
        <f>EXP(-Notes!$F$10*LN(2)/J62)</f>
        <v>0.99999736420730123</v>
      </c>
      <c r="M62">
        <f t="shared" si="6"/>
        <v>0.9995230721751428</v>
      </c>
      <c r="O62" s="1">
        <f t="shared" si="7"/>
        <v>17.896535355679667</v>
      </c>
      <c r="P62">
        <f>O62/Notes!$C$3</f>
        <v>5.5236220233579223E-18</v>
      </c>
      <c r="R62" s="2">
        <f>O62*J62/Notes!$F$9</f>
        <v>13073.14565803384</v>
      </c>
      <c r="S62" s="2">
        <f>R62/Notes!$C$2</f>
        <v>1.0458516526427072E-8</v>
      </c>
      <c r="U62" s="1">
        <f t="shared" si="8"/>
        <v>406120096.07908493</v>
      </c>
      <c r="V62" s="11">
        <f t="shared" si="3"/>
        <v>1.0017138369309482</v>
      </c>
    </row>
    <row r="63" spans="1:22" x14ac:dyDescent="0.3">
      <c r="A63" t="s">
        <v>24</v>
      </c>
      <c r="B63">
        <v>31</v>
      </c>
      <c r="C63">
        <v>65</v>
      </c>
      <c r="D63" s="1">
        <v>410568</v>
      </c>
      <c r="E63" s="1">
        <v>312.04399999999998</v>
      </c>
      <c r="F63" s="1">
        <v>0.25333299999999997</v>
      </c>
      <c r="G63" s="1">
        <v>7.3075599999999996</v>
      </c>
      <c r="H63" s="1">
        <v>4.3038499999999997</v>
      </c>
      <c r="I63" s="1">
        <f t="shared" si="4"/>
        <v>7.3075599999999996</v>
      </c>
      <c r="J63" s="9">
        <f t="shared" si="5"/>
        <v>911.99879999999985</v>
      </c>
      <c r="K63">
        <f>J63/LN(2)/Notes!$F$9*(1-EXP(-Notes!$F$9*LN(2)/J63))</f>
        <v>5.0761425387989409E-4</v>
      </c>
      <c r="L63">
        <f>EXP(-Notes!$F$10*LN(2)/J63)</f>
        <v>4.2018860975075656E-3</v>
      </c>
      <c r="M63">
        <f t="shared" si="6"/>
        <v>2.1329372762746026E-6</v>
      </c>
      <c r="O63" s="1">
        <f t="shared" si="7"/>
        <v>3426054.8030570382</v>
      </c>
      <c r="P63">
        <f>O63/Notes!$C$3</f>
        <v>1.0574243219311846E-12</v>
      </c>
      <c r="R63" s="2">
        <f>O63*J63/Notes!$F$9</f>
        <v>1205.4621408650676</v>
      </c>
      <c r="S63" s="2">
        <f>R63/Notes!$C$2</f>
        <v>9.6436971269205413E-10</v>
      </c>
      <c r="U63" s="1">
        <f t="shared" si="8"/>
        <v>406121301.54122579</v>
      </c>
      <c r="V63" s="11">
        <f t="shared" si="3"/>
        <v>1.0017168102585872</v>
      </c>
    </row>
    <row r="64" spans="1:22" x14ac:dyDescent="0.3">
      <c r="A64" t="s">
        <v>26</v>
      </c>
      <c r="B64">
        <v>18</v>
      </c>
      <c r="C64">
        <v>39</v>
      </c>
      <c r="D64" s="1">
        <v>2838770000000</v>
      </c>
      <c r="E64" s="1">
        <v>231.798</v>
      </c>
      <c r="F64" s="1">
        <v>2358000</v>
      </c>
      <c r="G64" s="1">
        <v>5.4283299999999999</v>
      </c>
      <c r="H64" s="1">
        <v>0.95339799999999997</v>
      </c>
      <c r="I64" s="1">
        <f t="shared" si="4"/>
        <v>5.4283299999999999</v>
      </c>
      <c r="J64" s="8">
        <f t="shared" si="5"/>
        <v>8488800000</v>
      </c>
      <c r="K64">
        <f>J64/LN(2)/Notes!$F$9*(1-EXP(-Notes!$F$9*LN(2)/J64))</f>
        <v>0.99989418346824699</v>
      </c>
      <c r="L64">
        <f>EXP(-Notes!$F$10*LN(2)/J64)</f>
        <v>0.99999941208907817</v>
      </c>
      <c r="M64">
        <f t="shared" si="6"/>
        <v>0.99989359561953584</v>
      </c>
      <c r="O64" s="1">
        <f t="shared" si="7"/>
        <v>5.4289076595561125</v>
      </c>
      <c r="P64">
        <f>O64/Notes!$C$3</f>
        <v>1.6755887838136151E-18</v>
      </c>
      <c r="R64" s="2">
        <f>O64*J64/Notes!$F$9</f>
        <v>17779.672585046268</v>
      </c>
      <c r="S64" s="2">
        <f>R64/Notes!$C$2</f>
        <v>1.4223738068037015E-8</v>
      </c>
      <c r="U64" s="1">
        <f t="shared" si="8"/>
        <v>406139081.21381086</v>
      </c>
      <c r="V64" s="11">
        <f t="shared" si="3"/>
        <v>1.0017606646361876</v>
      </c>
    </row>
    <row r="65" spans="1:22" x14ac:dyDescent="0.3">
      <c r="A65" t="s">
        <v>15</v>
      </c>
      <c r="B65">
        <v>26</v>
      </c>
      <c r="C65">
        <v>53</v>
      </c>
      <c r="D65" s="1">
        <v>111344</v>
      </c>
      <c r="E65" s="1">
        <v>151.15100000000001</v>
      </c>
      <c r="F65" s="1">
        <v>0.14183299999999999</v>
      </c>
      <c r="G65" s="1">
        <v>3.5397099999999999</v>
      </c>
      <c r="H65" s="1">
        <v>0.39644800000000002</v>
      </c>
      <c r="I65" s="1">
        <f t="shared" si="4"/>
        <v>3.5397099999999999</v>
      </c>
      <c r="J65" s="9">
        <f t="shared" si="5"/>
        <v>510.59879999999993</v>
      </c>
      <c r="K65">
        <f>J65/LN(2)/Notes!$F$9*(1-EXP(-Notes!$F$9*LN(2)/J65))</f>
        <v>2.8419689685333933E-4</v>
      </c>
      <c r="L65">
        <f>EXP(-Notes!$F$10*LN(2)/J65)</f>
        <v>5.6904776493593426E-5</v>
      </c>
      <c r="M65">
        <f t="shared" si="6"/>
        <v>1.6172160895612099E-8</v>
      </c>
      <c r="O65" s="1">
        <f t="shared" si="7"/>
        <v>218876748.92972463</v>
      </c>
      <c r="P65">
        <f>O65/Notes!$C$3</f>
        <v>6.7554552138803898E-11</v>
      </c>
      <c r="R65" s="2">
        <f>O65*J65/Notes!$F$9</f>
        <v>43116.591570763376</v>
      </c>
      <c r="S65" s="2">
        <f>R65/Notes!$C$2</f>
        <v>3.4493273256610704E-8</v>
      </c>
      <c r="U65" s="1">
        <f t="shared" si="8"/>
        <v>406182197.8053816</v>
      </c>
      <c r="V65" s="11">
        <f t="shared" si="3"/>
        <v>1.001867013686123</v>
      </c>
    </row>
    <row r="66" spans="1:22" x14ac:dyDescent="0.3">
      <c r="A66" t="s">
        <v>16</v>
      </c>
      <c r="B66">
        <v>28</v>
      </c>
      <c r="C66">
        <v>59</v>
      </c>
      <c r="D66" s="1">
        <v>180638000000000</v>
      </c>
      <c r="E66" s="1">
        <v>52.206800000000001</v>
      </c>
      <c r="F66" s="1">
        <v>666201000</v>
      </c>
      <c r="G66" s="1">
        <v>1.2225999999999999</v>
      </c>
      <c r="H66" s="1">
        <v>2.4637900000000001E-2</v>
      </c>
      <c r="I66" s="1">
        <f t="shared" si="4"/>
        <v>1.2225999999999999</v>
      </c>
      <c r="J66" s="8">
        <f t="shared" si="5"/>
        <v>2398323600000</v>
      </c>
      <c r="K66">
        <f>J66/LN(2)/Notes!$F$9*(1-EXP(-Notes!$F$9*LN(2)/J66))</f>
        <v>0.99999962541192389</v>
      </c>
      <c r="L66">
        <f>EXP(-Notes!$F$10*LN(2)/J66)</f>
        <v>0.99999999791910499</v>
      </c>
      <c r="M66">
        <f t="shared" si="6"/>
        <v>0.99999962333102965</v>
      </c>
      <c r="O66" s="1">
        <f t="shared" si="7"/>
        <v>1.2226004605156566</v>
      </c>
      <c r="P66">
        <f>O66/Notes!$C$3</f>
        <v>3.7734582114680759E-19</v>
      </c>
      <c r="R66" s="2">
        <f>O66*J66/Notes!$F$9</f>
        <v>1131246.7352722096</v>
      </c>
      <c r="S66" s="2">
        <f>R66/Notes!$C$2</f>
        <v>9.0499738821776769E-7</v>
      </c>
      <c r="U66" s="1">
        <f t="shared" si="8"/>
        <v>407313444.54065382</v>
      </c>
      <c r="V66" s="11">
        <f t="shared" si="3"/>
        <v>1.0046572856245115</v>
      </c>
    </row>
    <row r="67" spans="1:22" x14ac:dyDescent="0.3">
      <c r="A67" t="s">
        <v>34</v>
      </c>
      <c r="B67">
        <v>12</v>
      </c>
      <c r="C67">
        <v>27</v>
      </c>
      <c r="D67" s="1">
        <v>11993.6</v>
      </c>
      <c r="E67" s="1">
        <v>14.6496</v>
      </c>
      <c r="F67" s="1">
        <v>0.157633</v>
      </c>
      <c r="G67" s="1">
        <v>0.34306999999999999</v>
      </c>
      <c r="H67" s="1">
        <v>0.19753599999999999</v>
      </c>
      <c r="I67" s="1">
        <f t="shared" si="4"/>
        <v>0.34306999999999999</v>
      </c>
      <c r="J67" s="9">
        <f t="shared" si="5"/>
        <v>567.47879999999998</v>
      </c>
      <c r="K67">
        <f>J67/LN(2)/Notes!$F$9*(1-EXP(-Notes!$F$9*LN(2)/J67))</f>
        <v>3.1585603802840274E-4</v>
      </c>
      <c r="L67">
        <f>EXP(-Notes!$F$10*LN(2)/J67)</f>
        <v>1.5157309996792048E-4</v>
      </c>
      <c r="M67">
        <f t="shared" si="6"/>
        <v>4.7875278827550382E-8</v>
      </c>
      <c r="O67" s="1">
        <f t="shared" si="7"/>
        <v>7165911.2678123219</v>
      </c>
      <c r="P67">
        <f>O67/Notes!$C$3</f>
        <v>2.21170100858405E-12</v>
      </c>
      <c r="R67" s="2">
        <f>O67*J67/Notes!$F$9</f>
        <v>1568.8667928875827</v>
      </c>
      <c r="S67" s="2">
        <f>R67/Notes!$C$2</f>
        <v>1.2550934343100662E-9</v>
      </c>
      <c r="U67" s="1">
        <f t="shared" si="8"/>
        <v>407315013.40744674</v>
      </c>
      <c r="V67" s="11">
        <f t="shared" si="3"/>
        <v>1.0046611553063862</v>
      </c>
    </row>
    <row r="68" spans="1:22" x14ac:dyDescent="0.3">
      <c r="A68" t="s">
        <v>29</v>
      </c>
      <c r="B68">
        <v>14</v>
      </c>
      <c r="C68">
        <v>32</v>
      </c>
      <c r="D68" s="1">
        <v>83476700000</v>
      </c>
      <c r="E68" s="1">
        <v>13.890599999999999</v>
      </c>
      <c r="F68" s="1">
        <v>1157090</v>
      </c>
      <c r="G68" s="1">
        <v>0.325295</v>
      </c>
      <c r="H68" s="1">
        <v>0.325295</v>
      </c>
      <c r="I68" s="1">
        <f t="shared" si="4"/>
        <v>0.325295</v>
      </c>
      <c r="J68" s="8">
        <f t="shared" si="5"/>
        <v>4165524000</v>
      </c>
      <c r="K68">
        <f>J68/LN(2)/Notes!$F$9*(1-EXP(-Notes!$F$9*LN(2)/J68))</f>
        <v>0.99978437536102116</v>
      </c>
      <c r="L68">
        <f>EXP(-Notes!$F$10*LN(2)/J68)</f>
        <v>0.9999988019138264</v>
      </c>
      <c r="M68">
        <f t="shared" si="6"/>
        <v>0.99978317753318446</v>
      </c>
      <c r="O68" s="1">
        <f t="shared" si="7"/>
        <v>0.32536554656042199</v>
      </c>
      <c r="P68">
        <f>O68/Notes!$C$3</f>
        <v>1.0042146498778457E-19</v>
      </c>
      <c r="R68" s="2">
        <f>O68*J68/Notes!$F$9</f>
        <v>522.88502815222046</v>
      </c>
      <c r="S68" s="2">
        <f>R68/Notes!$C$2</f>
        <v>4.1830802252177636E-10</v>
      </c>
      <c r="U68" s="1">
        <f t="shared" si="8"/>
        <v>407315536.29247487</v>
      </c>
      <c r="V68" s="11">
        <f t="shared" ref="V68:V71" si="9">U68/$U$55</f>
        <v>1.0046624450262815</v>
      </c>
    </row>
    <row r="69" spans="1:22" x14ac:dyDescent="0.3">
      <c r="A69" t="s">
        <v>22</v>
      </c>
      <c r="B69">
        <v>19</v>
      </c>
      <c r="C69">
        <v>38</v>
      </c>
      <c r="D69" s="1">
        <v>3958.5</v>
      </c>
      <c r="E69" s="1">
        <v>5.9887800000000002</v>
      </c>
      <c r="F69" s="1">
        <v>0.12726699999999999</v>
      </c>
      <c r="G69" s="1">
        <v>0.14024700000000001</v>
      </c>
      <c r="H69" s="1">
        <v>4.3837500000000001E-2</v>
      </c>
      <c r="I69" s="1">
        <f t="shared" ref="I69:I71" si="10">G69</f>
        <v>0.14024700000000001</v>
      </c>
      <c r="J69" s="9">
        <f t="shared" ref="J69:J71" si="11">F69*60*60</f>
        <v>458.16119999999995</v>
      </c>
      <c r="K69">
        <f>J69/LN(2)/Notes!$F$9*(1-EXP(-Notes!$F$9*LN(2)/J69))</f>
        <v>2.5501037467891069E-4</v>
      </c>
      <c r="L69">
        <f>EXP(-Notes!$F$10*LN(2)/J69)</f>
        <v>1.8591556842439182E-5</v>
      </c>
      <c r="M69">
        <f t="shared" ref="M69:M71" si="12">K69*L69</f>
        <v>4.7410398762546816E-9</v>
      </c>
      <c r="O69" s="1">
        <f t="shared" ref="O69:O71" si="13">I69/M69</f>
        <v>29581485.003410704</v>
      </c>
      <c r="P69">
        <f>O69/Notes!$C$3</f>
        <v>9.1300879640156489E-12</v>
      </c>
      <c r="R69" s="2">
        <f>O69*J69/Notes!$F$9</f>
        <v>5228.815072123708</v>
      </c>
      <c r="S69" s="2">
        <f>R69/Notes!$C$2</f>
        <v>4.1830520576989664E-9</v>
      </c>
      <c r="U69" s="1">
        <f t="shared" ref="U69:U71" si="14">U68+R69</f>
        <v>407320765.10754699</v>
      </c>
      <c r="V69" s="11">
        <f t="shared" si="9"/>
        <v>1.0046753421383898</v>
      </c>
    </row>
    <row r="70" spans="1:22" x14ac:dyDescent="0.3">
      <c r="A70" t="s">
        <v>27</v>
      </c>
      <c r="B70">
        <v>20</v>
      </c>
      <c r="C70">
        <v>41</v>
      </c>
      <c r="D70" s="1">
        <v>5679720000000</v>
      </c>
      <c r="E70" s="1">
        <v>1.22309</v>
      </c>
      <c r="F70" s="1">
        <v>894111000</v>
      </c>
      <c r="G70" s="1">
        <v>2.86428E-2</v>
      </c>
      <c r="H70" s="1">
        <v>3.4279800000000002E-3</v>
      </c>
      <c r="I70" s="1">
        <f t="shared" si="10"/>
        <v>2.86428E-2</v>
      </c>
      <c r="J70" s="8">
        <f t="shared" si="11"/>
        <v>3218799600000</v>
      </c>
      <c r="K70">
        <f>J70/LN(2)/Notes!$F$9*(1-EXP(-Notes!$F$9*LN(2)/J70))</f>
        <v>0.9999997209774516</v>
      </c>
      <c r="L70">
        <f>EXP(-Notes!$F$10*LN(2)/J70)</f>
        <v>0.99999999844952769</v>
      </c>
      <c r="M70">
        <f t="shared" si="12"/>
        <v>0.99999971942697974</v>
      </c>
      <c r="O70" s="1">
        <f t="shared" si="13"/>
        <v>2.864280803639916E-2</v>
      </c>
      <c r="P70">
        <f>O70/Notes!$C$3</f>
        <v>8.8403728507404819E-21</v>
      </c>
      <c r="R70" s="2">
        <f>O70*J70/Notes!$F$9</f>
        <v>35569.235744767902</v>
      </c>
      <c r="S70" s="2">
        <f>R70/Notes!$C$2</f>
        <v>2.8455388595814321E-8</v>
      </c>
      <c r="U70" s="1">
        <f t="shared" si="14"/>
        <v>407356334.34329176</v>
      </c>
      <c r="V70" s="11">
        <f t="shared" si="9"/>
        <v>1.0047630752891463</v>
      </c>
    </row>
    <row r="71" spans="1:22" x14ac:dyDescent="0.3">
      <c r="A71" t="s">
        <v>35</v>
      </c>
      <c r="B71">
        <v>13</v>
      </c>
      <c r="C71">
        <v>29</v>
      </c>
      <c r="D71" s="1">
        <v>683.73699999999997</v>
      </c>
      <c r="E71" s="1">
        <v>1.2040900000000001</v>
      </c>
      <c r="F71" s="1">
        <v>0.109333</v>
      </c>
      <c r="G71" s="1">
        <v>2.8197799999999999E-2</v>
      </c>
      <c r="H71" s="1">
        <v>8.0226599999999992E-3</v>
      </c>
      <c r="I71" s="1">
        <f t="shared" si="10"/>
        <v>2.8197799999999999E-2</v>
      </c>
      <c r="J71" s="9">
        <f t="shared" si="11"/>
        <v>393.59880000000004</v>
      </c>
      <c r="K71">
        <f>J71/LN(2)/Notes!$F$9*(1-EXP(-Notes!$F$9*LN(2)/J71))</f>
        <v>2.1907524570210146E-4</v>
      </c>
      <c r="L71">
        <f>EXP(-Notes!$F$10*LN(2)/J71)</f>
        <v>3.1141315124396939E-6</v>
      </c>
      <c r="M71">
        <f t="shared" si="12"/>
        <v>6.8222912623638279E-10</v>
      </c>
      <c r="O71" s="1">
        <f t="shared" si="13"/>
        <v>41331861.856378525</v>
      </c>
      <c r="P71">
        <f>O71/Notes!$C$3</f>
        <v>1.2756747486536582E-11</v>
      </c>
      <c r="R71" s="2">
        <f>O71*J71/Notes!$F$9</f>
        <v>6276.3006282547694</v>
      </c>
      <c r="S71" s="2">
        <f>R71/Notes!$C$2</f>
        <v>5.0210405026038153E-9</v>
      </c>
      <c r="U71" s="1">
        <f t="shared" si="14"/>
        <v>407362610.64392</v>
      </c>
      <c r="V71" s="11">
        <f t="shared" si="9"/>
        <v>1.0047785560724043</v>
      </c>
    </row>
    <row r="74" spans="1:22" x14ac:dyDescent="0.3">
      <c r="I74" t="s">
        <v>62</v>
      </c>
      <c r="J74" s="5">
        <f>60*60*24*365.34*20</f>
        <v>631307519.99999988</v>
      </c>
      <c r="K74" t="s">
        <v>63</v>
      </c>
    </row>
    <row r="75" spans="1:22" x14ac:dyDescent="0.3">
      <c r="I75" t="s">
        <v>64</v>
      </c>
      <c r="J75" s="6">
        <f>60*60*2</f>
        <v>7200</v>
      </c>
      <c r="K75" t="s">
        <v>63</v>
      </c>
    </row>
    <row r="76" spans="1:22" x14ac:dyDescent="0.3">
      <c r="I76" t="s">
        <v>65</v>
      </c>
      <c r="J76" s="7">
        <f>5*24*60*60</f>
        <v>432000</v>
      </c>
      <c r="K76" t="s">
        <v>63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7CBB-D975-4D1A-8F13-4287A36ADB1C}">
  <dimension ref="A1:V78"/>
  <sheetViews>
    <sheetView topLeftCell="A28" workbookViewId="0">
      <selection activeCell="U55" sqref="U55"/>
    </sheetView>
    <sheetView workbookViewId="1">
      <selection activeCell="T1" sqref="T1"/>
    </sheetView>
  </sheetViews>
  <sheetFormatPr defaultRowHeight="14.4" x14ac:dyDescent="0.3"/>
  <cols>
    <col min="10" max="10" width="9.5546875" customWidth="1"/>
    <col min="18" max="18" width="10.109375" customWidth="1"/>
    <col min="19" max="19" width="9.77734375" customWidth="1"/>
  </cols>
  <sheetData>
    <row r="1" spans="1:22" x14ac:dyDescent="0.3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44</v>
      </c>
      <c r="J1" s="2" t="s">
        <v>46</v>
      </c>
      <c r="K1" s="13" t="s">
        <v>47</v>
      </c>
      <c r="L1" s="13"/>
      <c r="M1" s="13"/>
      <c r="N1" t="s">
        <v>48</v>
      </c>
      <c r="O1" s="13" t="s">
        <v>49</v>
      </c>
      <c r="P1" s="13"/>
      <c r="R1" s="13" t="s">
        <v>50</v>
      </c>
      <c r="S1" s="13"/>
      <c r="U1" t="s">
        <v>51</v>
      </c>
      <c r="V1" s="3" t="s">
        <v>52</v>
      </c>
    </row>
    <row r="2" spans="1:22" x14ac:dyDescent="0.3">
      <c r="G2" t="s">
        <v>53</v>
      </c>
      <c r="I2" t="s">
        <v>54</v>
      </c>
      <c r="J2" s="2" t="s">
        <v>55</v>
      </c>
      <c r="K2" s="4" t="s">
        <v>56</v>
      </c>
      <c r="L2" s="4" t="s">
        <v>57</v>
      </c>
      <c r="M2" t="s">
        <v>58</v>
      </c>
      <c r="O2" t="s">
        <v>59</v>
      </c>
      <c r="P2" t="s">
        <v>60</v>
      </c>
      <c r="R2" s="1" t="s">
        <v>59</v>
      </c>
      <c r="S2" t="s">
        <v>61</v>
      </c>
      <c r="V2" s="3"/>
    </row>
    <row r="3" spans="1:22" x14ac:dyDescent="0.3">
      <c r="A3" t="s">
        <v>11</v>
      </c>
      <c r="B3">
        <v>29</v>
      </c>
      <c r="C3">
        <v>64</v>
      </c>
      <c r="D3" s="1">
        <v>255776000000000</v>
      </c>
      <c r="E3" s="1">
        <v>3877750000</v>
      </c>
      <c r="F3" s="1">
        <v>12.7</v>
      </c>
      <c r="G3" s="1">
        <v>90810600</v>
      </c>
      <c r="H3" s="1">
        <v>291329</v>
      </c>
      <c r="I3" s="1">
        <f>G3</f>
        <v>90810600</v>
      </c>
      <c r="J3" s="2">
        <f>F3*60*60</f>
        <v>45720</v>
      </c>
      <c r="K3">
        <f>J3/LN(2)/Notes!$F$9*(1-EXP(-Notes!$F$9*LN(2)/J3))</f>
        <v>2.544753752679144E-2</v>
      </c>
      <c r="L3">
        <f>EXP(-Notes!$F$10*LN(2)/J3)</f>
        <v>0.8965896093199025</v>
      </c>
      <c r="M3">
        <f t="shared" ref="M3:M4" si="0">K3*L3</f>
        <v>2.2815997729299493E-2</v>
      </c>
      <c r="O3" s="1">
        <f>I3/M3</f>
        <v>3980128376.4761362</v>
      </c>
      <c r="P3">
        <f>O3/Notes!$C$3</f>
        <v>1.228434684097573E-9</v>
      </c>
      <c r="R3" s="2">
        <f>O3*J3/Notes!$F$9</f>
        <v>70205042.196176291</v>
      </c>
      <c r="S3" s="2">
        <f>R3/Notes!$C$2</f>
        <v>5.6164033756941035E-5</v>
      </c>
      <c r="U3" s="1">
        <f>R3</f>
        <v>70205042.196176291</v>
      </c>
      <c r="V3" s="11">
        <f>U3/$U$55</f>
        <v>0.21195183378881899</v>
      </c>
    </row>
    <row r="4" spans="1:22" x14ac:dyDescent="0.3">
      <c r="A4" t="s">
        <v>11</v>
      </c>
      <c r="B4">
        <v>29</v>
      </c>
      <c r="C4">
        <v>61</v>
      </c>
      <c r="D4" s="1">
        <v>944166000000</v>
      </c>
      <c r="E4" s="1">
        <v>54542600</v>
      </c>
      <c r="F4" s="1">
        <v>3.3330000000000002</v>
      </c>
      <c r="G4" s="1">
        <v>1277300</v>
      </c>
      <c r="H4" s="1">
        <v>23972.400000000001</v>
      </c>
      <c r="I4" s="1">
        <f t="shared" ref="I4" si="1">G4</f>
        <v>1277300</v>
      </c>
      <c r="J4" s="2">
        <f t="shared" ref="J4" si="2">F4*60*60</f>
        <v>11998.800000000001</v>
      </c>
      <c r="K4">
        <f>J4/LN(2)/Notes!$F$9*(1-EXP(-Notes!$F$9*LN(2)/J4))</f>
        <v>6.6784757934484941E-3</v>
      </c>
      <c r="L4">
        <f>EXP(-Notes!$F$10*LN(2)/J4)</f>
        <v>0.65972651481736244</v>
      </c>
      <c r="M4">
        <f t="shared" si="0"/>
        <v>4.405967559503894E-3</v>
      </c>
      <c r="O4" s="1">
        <f>I4/M4</f>
        <v>289902270.67033201</v>
      </c>
      <c r="P4">
        <f>O4/Notes!$C$3</f>
        <v>8.9476009466151858E-11</v>
      </c>
      <c r="R4" s="2">
        <f>O4*J4/Notes!$F$9</f>
        <v>1342005.9279780788</v>
      </c>
      <c r="S4" s="2">
        <f>R4/Notes!$C$2</f>
        <v>1.0736047423824631E-6</v>
      </c>
      <c r="U4" s="1">
        <f>U3+R4</f>
        <v>71547048.124154374</v>
      </c>
      <c r="V4" s="11">
        <f t="shared" ref="V4:V67" si="3">U4/$U$55</f>
        <v>0.21600340342673188</v>
      </c>
    </row>
    <row r="5" spans="1:22" x14ac:dyDescent="0.3">
      <c r="A5" t="s">
        <v>12</v>
      </c>
      <c r="B5">
        <v>27</v>
      </c>
      <c r="C5">
        <v>58</v>
      </c>
      <c r="D5" s="1">
        <v>168364000000000</v>
      </c>
      <c r="E5" s="1">
        <v>19061600</v>
      </c>
      <c r="F5" s="1">
        <v>1700.64</v>
      </c>
      <c r="G5" s="1">
        <v>446392</v>
      </c>
      <c r="H5" s="1">
        <v>9536.31</v>
      </c>
      <c r="I5" s="1">
        <f t="shared" ref="I5:I68" si="4">G5</f>
        <v>446392</v>
      </c>
      <c r="J5" s="2">
        <f t="shared" ref="J5:J68" si="5">F5*60*60</f>
        <v>6122304.0000000009</v>
      </c>
      <c r="K5">
        <f>J5/LN(2)/Notes!$F$9*(1-EXP(-Notes!$F$9*LN(2)/J5))</f>
        <v>0.86662994610909549</v>
      </c>
      <c r="L5">
        <f>EXP(-Notes!$F$10*LN(2)/J5)</f>
        <v>0.99918517176563326</v>
      </c>
      <c r="M5">
        <f t="shared" ref="M5:M68" si="6">K5*L5</f>
        <v>0.86592379156025812</v>
      </c>
      <c r="O5" s="1">
        <f t="shared" ref="O5:O68" si="7">I5/M5</f>
        <v>515509.5683370381</v>
      </c>
      <c r="P5">
        <f>O5/Notes!$C$3</f>
        <v>1.5910789146204881E-13</v>
      </c>
      <c r="R5" s="2">
        <f>O5*J5/Notes!$F$9</f>
        <v>1217633.600412084</v>
      </c>
      <c r="S5" s="2">
        <f>R5/Notes!$C$2</f>
        <v>9.7410688032966723E-7</v>
      </c>
      <c r="U5" s="1">
        <f t="shared" ref="U5:U68" si="8">U4+R5</f>
        <v>72764681.72456646</v>
      </c>
      <c r="V5" s="11">
        <f t="shared" si="3"/>
        <v>0.21967948802716647</v>
      </c>
    </row>
    <row r="6" spans="1:22" x14ac:dyDescent="0.3">
      <c r="A6" t="s">
        <v>13</v>
      </c>
      <c r="B6">
        <v>24</v>
      </c>
      <c r="C6">
        <v>51</v>
      </c>
      <c r="D6" s="1">
        <v>35426900000000</v>
      </c>
      <c r="E6" s="1">
        <v>10259500</v>
      </c>
      <c r="F6" s="1">
        <v>664.86</v>
      </c>
      <c r="G6" s="1">
        <v>240261</v>
      </c>
      <c r="H6" s="1">
        <v>9776.7099999999991</v>
      </c>
      <c r="I6" s="1">
        <f t="shared" si="4"/>
        <v>240261</v>
      </c>
      <c r="J6" s="2">
        <f t="shared" si="5"/>
        <v>2393496</v>
      </c>
      <c r="K6">
        <f>J6/LN(2)/Notes!$F$9*(1-EXP(-Notes!$F$9*LN(2)/J6))</f>
        <v>0.70331616269322916</v>
      </c>
      <c r="L6">
        <f>EXP(-Notes!$F$10*LN(2)/J6)</f>
        <v>0.99791708015316227</v>
      </c>
      <c r="M6">
        <f t="shared" si="6"/>
        <v>0.7018512114993537</v>
      </c>
      <c r="O6" s="1">
        <f t="shared" si="7"/>
        <v>342324.69227592298</v>
      </c>
      <c r="P6">
        <f>O6/Notes!$C$3</f>
        <v>1.0565576922096388E-13</v>
      </c>
      <c r="R6" s="2">
        <f>O6*J6/Notes!$F$9</f>
        <v>316108.3262591252</v>
      </c>
      <c r="S6" s="2">
        <f>R6/Notes!$C$2</f>
        <v>2.5288666100730015E-7</v>
      </c>
      <c r="U6" s="1">
        <f t="shared" si="8"/>
        <v>73080790.050825581</v>
      </c>
      <c r="V6" s="11">
        <f t="shared" si="3"/>
        <v>0.22063383172287018</v>
      </c>
    </row>
    <row r="7" spans="1:22" x14ac:dyDescent="0.3">
      <c r="A7" t="s">
        <v>12</v>
      </c>
      <c r="B7">
        <v>27</v>
      </c>
      <c r="C7">
        <v>61</v>
      </c>
      <c r="D7" s="1">
        <v>82127400000</v>
      </c>
      <c r="E7" s="1">
        <v>9583530</v>
      </c>
      <c r="F7" s="1">
        <v>1.65001</v>
      </c>
      <c r="G7" s="1">
        <v>224431</v>
      </c>
      <c r="H7" s="1">
        <v>8616.7199999999993</v>
      </c>
      <c r="I7" s="1">
        <f t="shared" si="4"/>
        <v>224431</v>
      </c>
      <c r="J7" s="9">
        <f t="shared" si="5"/>
        <v>5940.0359999999991</v>
      </c>
      <c r="K7">
        <f>J7/LN(2)/Notes!$F$9*(1-EXP(-Notes!$F$9*LN(2)/J7))</f>
        <v>3.306196172801664E-3</v>
      </c>
      <c r="L7">
        <f>EXP(-Notes!$F$10*LN(2)/J7)</f>
        <v>0.43163571071420187</v>
      </c>
      <c r="M7">
        <f t="shared" si="6"/>
        <v>1.4270723348078205E-3</v>
      </c>
      <c r="O7" s="1">
        <f t="shared" si="7"/>
        <v>157266730.30223337</v>
      </c>
      <c r="P7">
        <f>O7/Notes!$C$3</f>
        <v>4.8539114290812767E-11</v>
      </c>
      <c r="R7" s="2">
        <f>O7*J7/Notes!$F$9</f>
        <v>360405.10786942788</v>
      </c>
      <c r="S7" s="2">
        <f>R7/Notes!$C$2</f>
        <v>2.8832408629554232E-7</v>
      </c>
      <c r="U7" s="1">
        <f t="shared" si="8"/>
        <v>73441195.158695012</v>
      </c>
      <c r="V7" s="11">
        <f t="shared" si="3"/>
        <v>0.22172190917614382</v>
      </c>
    </row>
    <row r="8" spans="1:22" x14ac:dyDescent="0.3">
      <c r="A8" t="s">
        <v>14</v>
      </c>
      <c r="B8">
        <v>25</v>
      </c>
      <c r="C8">
        <v>52</v>
      </c>
      <c r="D8" s="1">
        <v>5734230000000</v>
      </c>
      <c r="E8" s="1">
        <v>8228040</v>
      </c>
      <c r="F8" s="1">
        <v>134.184</v>
      </c>
      <c r="G8" s="1">
        <v>192687</v>
      </c>
      <c r="H8" s="1">
        <v>11422.1</v>
      </c>
      <c r="I8" s="1">
        <f t="shared" si="4"/>
        <v>192687</v>
      </c>
      <c r="J8" s="2">
        <f t="shared" si="5"/>
        <v>483062.4</v>
      </c>
      <c r="K8">
        <f>J8/LN(2)/Notes!$F$9*(1-EXP(-Notes!$F$9*LN(2)/J8))</f>
        <v>0.26234968714286616</v>
      </c>
      <c r="L8">
        <f>EXP(-Notes!$F$10*LN(2)/J8)</f>
        <v>0.98972189045355274</v>
      </c>
      <c r="M8">
        <f t="shared" si="6"/>
        <v>0.25965322831893561</v>
      </c>
      <c r="O8" s="1">
        <f t="shared" si="7"/>
        <v>742093.60402528837</v>
      </c>
      <c r="P8">
        <f>O8/Notes!$C$3</f>
        <v>2.2904123581027419E-13</v>
      </c>
      <c r="R8" s="2">
        <f>O8*J8/Notes!$F$9</f>
        <v>138301.51133684625</v>
      </c>
      <c r="S8" s="2">
        <f>R8/Notes!$C$2</f>
        <v>1.10641209069477E-7</v>
      </c>
      <c r="U8" s="1">
        <f t="shared" si="8"/>
        <v>73579496.67003186</v>
      </c>
      <c r="V8" s="11">
        <f t="shared" si="3"/>
        <v>0.22213944697722796</v>
      </c>
    </row>
    <row r="9" spans="1:22" x14ac:dyDescent="0.3">
      <c r="A9" t="s">
        <v>17</v>
      </c>
      <c r="B9">
        <v>23</v>
      </c>
      <c r="C9">
        <v>48</v>
      </c>
      <c r="D9" s="1">
        <v>11036300000000</v>
      </c>
      <c r="E9" s="1">
        <v>5542860</v>
      </c>
      <c r="F9" s="1">
        <v>383.36500000000001</v>
      </c>
      <c r="G9" s="1">
        <v>129805</v>
      </c>
      <c r="H9" s="1">
        <v>9145.49</v>
      </c>
      <c r="I9" s="1">
        <f t="shared" si="4"/>
        <v>129805</v>
      </c>
      <c r="J9" s="2">
        <f t="shared" si="5"/>
        <v>1380114</v>
      </c>
      <c r="K9">
        <f>J9/LN(2)/Notes!$F$9*(1-EXP(-Notes!$F$9*LN(2)/J9))</f>
        <v>0.55919285956038811</v>
      </c>
      <c r="L9">
        <f>EXP(-Notes!$F$10*LN(2)/J9)</f>
        <v>0.99639040894357278</v>
      </c>
      <c r="M9">
        <f t="shared" si="6"/>
        <v>0.55717440201570101</v>
      </c>
      <c r="O9" s="1">
        <f t="shared" si="7"/>
        <v>232970.14279622654</v>
      </c>
      <c r="P9">
        <f>O9/Notes!$C$3</f>
        <v>7.1904365060563747E-14</v>
      </c>
      <c r="R9" s="2">
        <f>O9*J9/Notes!$F$9</f>
        <v>124045.2761014936</v>
      </c>
      <c r="S9" s="2">
        <f>R9/Notes!$C$2</f>
        <v>9.9236220881194878E-8</v>
      </c>
      <c r="U9" s="1">
        <f t="shared" si="8"/>
        <v>73703541.94613336</v>
      </c>
      <c r="V9" s="11">
        <f t="shared" si="3"/>
        <v>0.22251394463323798</v>
      </c>
    </row>
    <row r="10" spans="1:22" x14ac:dyDescent="0.3">
      <c r="A10" t="s">
        <v>12</v>
      </c>
      <c r="B10">
        <v>27</v>
      </c>
      <c r="C10">
        <v>57</v>
      </c>
      <c r="D10" s="1">
        <v>145706000000000</v>
      </c>
      <c r="E10" s="1">
        <v>4301640</v>
      </c>
      <c r="F10" s="1">
        <v>6521.78</v>
      </c>
      <c r="G10" s="1">
        <v>100737</v>
      </c>
      <c r="H10" s="1">
        <v>2456.52</v>
      </c>
      <c r="I10" s="1">
        <f t="shared" si="4"/>
        <v>100737</v>
      </c>
      <c r="J10" s="2">
        <f t="shared" si="5"/>
        <v>23478408</v>
      </c>
      <c r="K10">
        <f>J10/LN(2)/Notes!$F$9*(1-EXP(-Notes!$F$9*LN(2)/J10))</f>
        <v>0.96269608749763658</v>
      </c>
      <c r="L10">
        <f>EXP(-Notes!$F$10*LN(2)/J10)</f>
        <v>0.99978745878677944</v>
      </c>
      <c r="M10">
        <f t="shared" si="6"/>
        <v>0.96249147490323717</v>
      </c>
      <c r="O10" s="1">
        <f t="shared" si="7"/>
        <v>104662.74520522633</v>
      </c>
      <c r="P10">
        <f>O10/Notes!$C$3</f>
        <v>3.2303316421366147E-14</v>
      </c>
      <c r="R10" s="2">
        <f>O10*J10/Notes!$F$9</f>
        <v>948038.05336741789</v>
      </c>
      <c r="S10" s="2">
        <f>R10/Notes!$C$2</f>
        <v>7.5843044269393429E-7</v>
      </c>
      <c r="U10" s="1">
        <f t="shared" si="8"/>
        <v>74651579.999500781</v>
      </c>
      <c r="V10" s="11">
        <f t="shared" si="3"/>
        <v>0.22537610948104647</v>
      </c>
    </row>
    <row r="11" spans="1:22" x14ac:dyDescent="0.3">
      <c r="A11" t="s">
        <v>14</v>
      </c>
      <c r="B11">
        <v>25</v>
      </c>
      <c r="C11">
        <v>56</v>
      </c>
      <c r="D11" s="1">
        <v>50818300000</v>
      </c>
      <c r="E11" s="1">
        <v>3794100</v>
      </c>
      <c r="F11" s="1">
        <v>2.5789</v>
      </c>
      <c r="G11" s="1">
        <v>88851.6</v>
      </c>
      <c r="H11" s="1">
        <v>6074.03</v>
      </c>
      <c r="I11" s="1">
        <f t="shared" si="4"/>
        <v>88851.6</v>
      </c>
      <c r="J11" s="2">
        <f t="shared" si="5"/>
        <v>9284.0400000000009</v>
      </c>
      <c r="K11">
        <f>J11/LN(2)/Notes!$F$9*(1-EXP(-Notes!$F$9*LN(2)/J11))</f>
        <v>5.1674531124285394E-3</v>
      </c>
      <c r="L11">
        <f>EXP(-Notes!$F$10*LN(2)/J11)</f>
        <v>0.58417622597345531</v>
      </c>
      <c r="M11">
        <f t="shared" si="6"/>
        <v>3.0187032571132892E-3</v>
      </c>
      <c r="O11" s="1">
        <f t="shared" si="7"/>
        <v>29433697.992881414</v>
      </c>
      <c r="P11">
        <f>O11/Notes!$C$3</f>
        <v>9.0844746891609296E-12</v>
      </c>
      <c r="R11" s="2">
        <f>O11*J11/Notes!$F$9</f>
        <v>105425.78299144706</v>
      </c>
      <c r="S11" s="2">
        <f>R11/Notes!$C$2</f>
        <v>8.4340626393157655E-8</v>
      </c>
      <c r="U11" s="1">
        <f t="shared" si="8"/>
        <v>74757005.782492235</v>
      </c>
      <c r="V11" s="11">
        <f t="shared" si="3"/>
        <v>0.22569439414172968</v>
      </c>
    </row>
    <row r="12" spans="1:22" x14ac:dyDescent="0.3">
      <c r="A12" t="s">
        <v>12</v>
      </c>
      <c r="B12">
        <v>27</v>
      </c>
      <c r="C12">
        <v>56</v>
      </c>
      <c r="D12" s="1">
        <v>32408500000000</v>
      </c>
      <c r="E12" s="1">
        <v>3366410</v>
      </c>
      <c r="F12" s="1">
        <v>1853.6</v>
      </c>
      <c r="G12" s="1">
        <v>78835.8</v>
      </c>
      <c r="H12" s="1">
        <v>3803.92</v>
      </c>
      <c r="I12" s="1">
        <f t="shared" si="4"/>
        <v>78835.8</v>
      </c>
      <c r="J12" s="2">
        <f t="shared" si="5"/>
        <v>6672960</v>
      </c>
      <c r="K12">
        <f>J12/LN(2)/Notes!$F$9*(1-EXP(-Notes!$F$9*LN(2)/J12))</f>
        <v>0.87668976436089641</v>
      </c>
      <c r="L12">
        <f>EXP(-Notes!$F$10*LN(2)/J12)</f>
        <v>0.99925238665815386</v>
      </c>
      <c r="M12">
        <f t="shared" si="6"/>
        <v>0.8760343393964003</v>
      </c>
      <c r="O12" s="1">
        <f t="shared" si="7"/>
        <v>89991.677785506618</v>
      </c>
      <c r="P12">
        <f>O12/Notes!$C$3</f>
        <v>2.7775209193057599E-14</v>
      </c>
      <c r="R12" s="2">
        <f>O12*J12/Notes!$F$9</f>
        <v>231678.57492113204</v>
      </c>
      <c r="S12" s="2">
        <f>R12/Notes!$C$2</f>
        <v>1.8534285993690562E-7</v>
      </c>
      <c r="U12" s="1">
        <f t="shared" si="8"/>
        <v>74988684.357413366</v>
      </c>
      <c r="V12" s="11">
        <f t="shared" si="3"/>
        <v>0.22639384103710933</v>
      </c>
    </row>
    <row r="13" spans="1:22" x14ac:dyDescent="0.3">
      <c r="A13" t="s">
        <v>12</v>
      </c>
      <c r="B13">
        <v>27</v>
      </c>
      <c r="C13">
        <v>55</v>
      </c>
      <c r="D13" s="1">
        <v>267406000000</v>
      </c>
      <c r="E13" s="1">
        <v>2937050</v>
      </c>
      <c r="F13" s="1">
        <v>17.53</v>
      </c>
      <c r="G13" s="1">
        <v>68780.899999999994</v>
      </c>
      <c r="H13" s="1">
        <v>7432.56</v>
      </c>
      <c r="I13" s="1">
        <f t="shared" si="4"/>
        <v>68780.899999999994</v>
      </c>
      <c r="J13" s="2">
        <f t="shared" si="5"/>
        <v>63108.000000000015</v>
      </c>
      <c r="K13">
        <f>J13/LN(2)/Notes!$F$9*(1-EXP(-Notes!$F$9*LN(2)/J13))</f>
        <v>3.5125616759406383E-2</v>
      </c>
      <c r="L13">
        <f>EXP(-Notes!$F$10*LN(2)/J13)</f>
        <v>0.92396484668855727</v>
      </c>
      <c r="M13">
        <f t="shared" si="6"/>
        <v>3.2454835103945937E-2</v>
      </c>
      <c r="O13" s="1">
        <f t="shared" si="7"/>
        <v>2119280.5256815939</v>
      </c>
      <c r="P13">
        <f>O13/Notes!$C$3</f>
        <v>6.5409892767950427E-13</v>
      </c>
      <c r="R13" s="2">
        <f>O13*J13/Notes!$F$9</f>
        <v>51598.593909997711</v>
      </c>
      <c r="S13" s="2">
        <f>R13/Notes!$C$2</f>
        <v>4.1278875127998171E-8</v>
      </c>
      <c r="U13" s="1">
        <f t="shared" si="8"/>
        <v>75040282.95132336</v>
      </c>
      <c r="V13" s="11">
        <f t="shared" si="3"/>
        <v>0.22654961925841699</v>
      </c>
    </row>
    <row r="14" spans="1:22" x14ac:dyDescent="0.3">
      <c r="A14" t="s">
        <v>11</v>
      </c>
      <c r="B14">
        <v>29</v>
      </c>
      <c r="C14">
        <v>62</v>
      </c>
      <c r="D14" s="1">
        <v>2375670000</v>
      </c>
      <c r="E14" s="1">
        <v>2838140</v>
      </c>
      <c r="F14" s="1">
        <v>0.161167</v>
      </c>
      <c r="G14" s="1">
        <v>66464.600000000006</v>
      </c>
      <c r="H14" s="1">
        <v>724.65499999999997</v>
      </c>
      <c r="I14" s="1">
        <f t="shared" si="4"/>
        <v>66464.600000000006</v>
      </c>
      <c r="J14" s="9">
        <f t="shared" si="5"/>
        <v>580.20120000000009</v>
      </c>
      <c r="K14">
        <f>J14/LN(2)/Notes!$F$9*(1-EXP(-Notes!$F$9*LN(2)/J14))</f>
        <v>3.2293726618743275E-4</v>
      </c>
      <c r="L14">
        <f>EXP(-Notes!$F$10*LN(2)/J14)</f>
        <v>1.838111247112595E-4</v>
      </c>
      <c r="M14">
        <f t="shared" si="6"/>
        <v>5.9359462109091409E-8</v>
      </c>
      <c r="O14" s="1">
        <f t="shared" si="7"/>
        <v>1119696803819.595</v>
      </c>
      <c r="P14">
        <f>O14/Notes!$C$3</f>
        <v>3.4558543327765276E-7</v>
      </c>
      <c r="R14" s="2">
        <f>O14*J14/Notes!$F$9</f>
        <v>250636353.86276761</v>
      </c>
      <c r="S14" s="2">
        <f>R14/Notes!$C$2</f>
        <v>2.005090830902141E-4</v>
      </c>
      <c r="U14" s="1">
        <f t="shared" si="8"/>
        <v>325676636.81409097</v>
      </c>
      <c r="V14" s="11">
        <f t="shared" si="3"/>
        <v>0.98323080843730859</v>
      </c>
    </row>
    <row r="15" spans="1:22" x14ac:dyDescent="0.3">
      <c r="A15" t="s">
        <v>19</v>
      </c>
      <c r="B15">
        <v>30</v>
      </c>
      <c r="C15">
        <v>62</v>
      </c>
      <c r="D15" s="1">
        <v>130668000000</v>
      </c>
      <c r="E15" s="1">
        <v>2738850</v>
      </c>
      <c r="F15" s="1">
        <v>9.1859500000000001</v>
      </c>
      <c r="G15" s="1">
        <v>64139.4</v>
      </c>
      <c r="H15" s="1">
        <v>6846.91</v>
      </c>
      <c r="I15" s="1">
        <f t="shared" si="4"/>
        <v>64139.4</v>
      </c>
      <c r="J15" s="2">
        <f t="shared" si="5"/>
        <v>33069.420000000006</v>
      </c>
      <c r="K15">
        <f>J15/LN(2)/Notes!$F$9*(1-EXP(-Notes!$F$9*LN(2)/J15))</f>
        <v>1.8406284042852744E-2</v>
      </c>
      <c r="L15">
        <f>EXP(-Notes!$F$10*LN(2)/J15)</f>
        <v>0.85992109616232493</v>
      </c>
      <c r="M15">
        <f t="shared" si="6"/>
        <v>1.5827951950405043E-2</v>
      </c>
      <c r="O15" s="1">
        <f t="shared" si="7"/>
        <v>4052286.7520051231</v>
      </c>
      <c r="P15">
        <f>O15/Notes!$C$3</f>
        <v>1.2507057876559022E-12</v>
      </c>
      <c r="R15" s="2">
        <f>O15*J15/Notes!$F$9</f>
        <v>51700.143735529819</v>
      </c>
      <c r="S15" s="2">
        <f>R15/Notes!$C$2</f>
        <v>4.1360114988423854E-8</v>
      </c>
      <c r="U15" s="1">
        <f t="shared" si="8"/>
        <v>325728336.9578265</v>
      </c>
      <c r="V15" s="11">
        <f t="shared" si="3"/>
        <v>0.98338689324160611</v>
      </c>
    </row>
    <row r="16" spans="1:22" x14ac:dyDescent="0.3">
      <c r="A16" t="s">
        <v>18</v>
      </c>
      <c r="B16">
        <v>21</v>
      </c>
      <c r="C16">
        <v>47</v>
      </c>
      <c r="D16" s="1">
        <v>1120840000000</v>
      </c>
      <c r="E16" s="1">
        <v>2684830</v>
      </c>
      <c r="F16" s="1">
        <v>80.380300000000005</v>
      </c>
      <c r="G16" s="1">
        <v>62874.400000000001</v>
      </c>
      <c r="H16" s="1">
        <v>6597.59</v>
      </c>
      <c r="I16" s="1">
        <f t="shared" si="4"/>
        <v>62874.400000000001</v>
      </c>
      <c r="J16" s="2">
        <f t="shared" si="5"/>
        <v>289369.08</v>
      </c>
      <c r="K16">
        <f>J16/LN(2)/Notes!$F$9*(1-EXP(-Notes!$F$9*LN(2)/J16))</f>
        <v>0.16073747625972187</v>
      </c>
      <c r="L16">
        <f>EXP(-Notes!$F$10*LN(2)/J16)</f>
        <v>0.98290117983713376</v>
      </c>
      <c r="M16">
        <f t="shared" si="6"/>
        <v>0.15798905505972391</v>
      </c>
      <c r="O16" s="1">
        <f t="shared" si="7"/>
        <v>397966.80837309815</v>
      </c>
      <c r="P16">
        <f>O16/Notes!$C$3</f>
        <v>1.228292618435488E-13</v>
      </c>
      <c r="R16" s="2">
        <f>O16*J16/Notes!$F$9</f>
        <v>44428.738120933536</v>
      </c>
      <c r="S16" s="2">
        <f>R16/Notes!$C$2</f>
        <v>3.5542990496746832E-8</v>
      </c>
      <c r="U16" s="1">
        <f t="shared" si="8"/>
        <v>325772765.69594741</v>
      </c>
      <c r="V16" s="11">
        <f t="shared" si="3"/>
        <v>0.98352102538116581</v>
      </c>
    </row>
    <row r="17" spans="1:22" x14ac:dyDescent="0.3">
      <c r="A17" t="s">
        <v>16</v>
      </c>
      <c r="B17">
        <v>28</v>
      </c>
      <c r="C17">
        <v>57</v>
      </c>
      <c r="D17" s="1">
        <v>472150000000</v>
      </c>
      <c r="E17" s="1">
        <v>2553600</v>
      </c>
      <c r="F17" s="1">
        <v>35.6</v>
      </c>
      <c r="G17" s="1">
        <v>59801.2</v>
      </c>
      <c r="H17" s="1">
        <v>6391.18</v>
      </c>
      <c r="I17" s="1">
        <f t="shared" si="4"/>
        <v>59801.2</v>
      </c>
      <c r="J17" s="2">
        <f t="shared" si="5"/>
        <v>128160</v>
      </c>
      <c r="K17">
        <f>J17/LN(2)/Notes!$F$9*(1-EXP(-Notes!$F$9*LN(2)/J17))</f>
        <v>7.1333196583164657E-2</v>
      </c>
      <c r="L17">
        <f>EXP(-Notes!$F$10*LN(2)/J17)</f>
        <v>0.96180759565133245</v>
      </c>
      <c r="M17">
        <f t="shared" si="6"/>
        <v>6.8608810295777437E-2</v>
      </c>
      <c r="O17" s="1">
        <f t="shared" si="7"/>
        <v>871625.66647334059</v>
      </c>
      <c r="P17">
        <f>O17/Notes!$C$3</f>
        <v>2.690202674300434E-13</v>
      </c>
      <c r="R17" s="2">
        <f>O17*J17/Notes!$F$9</f>
        <v>43097.046842292948</v>
      </c>
      <c r="S17" s="2">
        <f>R17/Notes!$C$2</f>
        <v>3.447763747383436E-8</v>
      </c>
      <c r="U17" s="1">
        <f t="shared" si="8"/>
        <v>325815862.74278969</v>
      </c>
      <c r="V17" s="11">
        <f t="shared" si="3"/>
        <v>0.98365113709142704</v>
      </c>
    </row>
    <row r="18" spans="1:22" x14ac:dyDescent="0.3">
      <c r="A18" t="s">
        <v>18</v>
      </c>
      <c r="B18">
        <v>21</v>
      </c>
      <c r="C18">
        <v>44</v>
      </c>
      <c r="D18" s="1">
        <v>52489200000</v>
      </c>
      <c r="E18" s="1">
        <v>2545670</v>
      </c>
      <c r="F18" s="1">
        <v>3.97</v>
      </c>
      <c r="G18" s="1">
        <v>59615.4</v>
      </c>
      <c r="H18" s="1">
        <v>5426.72</v>
      </c>
      <c r="I18" s="1">
        <f t="shared" si="4"/>
        <v>59615.4</v>
      </c>
      <c r="J18" s="2">
        <f t="shared" si="5"/>
        <v>14292.000000000002</v>
      </c>
      <c r="K18">
        <f>J18/LN(2)/Notes!$F$9*(1-EXP(-Notes!$F$9*LN(2)/J18))</f>
        <v>7.9548601560127576E-3</v>
      </c>
      <c r="L18">
        <f>EXP(-Notes!$F$10*LN(2)/J18)</f>
        <v>0.70525733097990351</v>
      </c>
      <c r="M18">
        <f t="shared" si="6"/>
        <v>5.6102234419479358E-3</v>
      </c>
      <c r="O18" s="1">
        <f t="shared" si="7"/>
        <v>10626207.782430289</v>
      </c>
      <c r="P18">
        <f>O18/Notes!$C$3</f>
        <v>3.2796937600093486E-12</v>
      </c>
      <c r="R18" s="2">
        <f>O18*J18/Notes!$F$9</f>
        <v>58591.729022567022</v>
      </c>
      <c r="S18" s="2">
        <f>R18/Notes!$C$2</f>
        <v>4.6873383218053616E-8</v>
      </c>
      <c r="U18" s="1">
        <f t="shared" si="8"/>
        <v>325874454.47181225</v>
      </c>
      <c r="V18" s="11">
        <f t="shared" si="3"/>
        <v>0.98382802786768331</v>
      </c>
    </row>
    <row r="19" spans="1:22" x14ac:dyDescent="0.3">
      <c r="A19" t="s">
        <v>14</v>
      </c>
      <c r="B19">
        <v>25</v>
      </c>
      <c r="C19">
        <v>54</v>
      </c>
      <c r="D19" s="1">
        <v>76559900000000</v>
      </c>
      <c r="E19" s="1">
        <v>1967850</v>
      </c>
      <c r="F19" s="1">
        <v>7490.87</v>
      </c>
      <c r="G19" s="1">
        <v>46083.8</v>
      </c>
      <c r="H19" s="1">
        <v>1501.92</v>
      </c>
      <c r="I19" s="1">
        <f t="shared" si="4"/>
        <v>46083.8</v>
      </c>
      <c r="J19" s="2">
        <f t="shared" si="5"/>
        <v>26967132</v>
      </c>
      <c r="K19">
        <f>J19/LN(2)/Notes!$F$9*(1-EXP(-Notes!$F$9*LN(2)/J19))</f>
        <v>0.96741600064354316</v>
      </c>
      <c r="L19">
        <f>EXP(-Notes!$F$10*LN(2)/J19)</f>
        <v>0.99981495259000985</v>
      </c>
      <c r="M19">
        <f t="shared" si="6"/>
        <v>0.967236982818241</v>
      </c>
      <c r="O19" s="1">
        <f t="shared" si="7"/>
        <v>47644.786974258895</v>
      </c>
      <c r="P19">
        <f>O19/Notes!$C$3</f>
        <v>1.4705181164894722E-14</v>
      </c>
      <c r="R19" s="2">
        <f>O19*J19/Notes!$F$9</f>
        <v>495695.70194703713</v>
      </c>
      <c r="S19" s="2">
        <f>R19/Notes!$C$2</f>
        <v>3.9655656155762971E-7</v>
      </c>
      <c r="U19" s="1">
        <f t="shared" si="8"/>
        <v>326370150.17375928</v>
      </c>
      <c r="V19" s="11">
        <f t="shared" si="3"/>
        <v>0.98532455304226163</v>
      </c>
    </row>
    <row r="20" spans="1:22" x14ac:dyDescent="0.3">
      <c r="A20" t="s">
        <v>15</v>
      </c>
      <c r="B20">
        <v>26</v>
      </c>
      <c r="C20">
        <v>59</v>
      </c>
      <c r="D20" s="1">
        <v>7468960000000</v>
      </c>
      <c r="E20" s="1">
        <v>1347360</v>
      </c>
      <c r="F20" s="1">
        <v>1067.33</v>
      </c>
      <c r="G20" s="1">
        <v>31553</v>
      </c>
      <c r="H20" s="1">
        <v>2890.89</v>
      </c>
      <c r="I20" s="1">
        <f t="shared" si="4"/>
        <v>31553</v>
      </c>
      <c r="J20" s="2">
        <f t="shared" si="5"/>
        <v>3842387.9999999995</v>
      </c>
      <c r="K20">
        <f>J20/LN(2)/Notes!$F$9*(1-EXP(-Notes!$F$9*LN(2)/J20))</f>
        <v>0.79875696137980801</v>
      </c>
      <c r="L20">
        <f>EXP(-Notes!$F$10*LN(2)/J20)</f>
        <v>0.99870199988640984</v>
      </c>
      <c r="M20">
        <f t="shared" si="6"/>
        <v>0.79772017475320611</v>
      </c>
      <c r="O20" s="1">
        <f t="shared" si="7"/>
        <v>39553.970174769216</v>
      </c>
      <c r="P20">
        <f>O20/Notes!$C$3</f>
        <v>1.2208015486039882E-14</v>
      </c>
      <c r="R20" s="2">
        <f>O20*J20/Notes!$F$9</f>
        <v>58634.915259217254</v>
      </c>
      <c r="S20" s="2">
        <f>R20/Notes!$C$2</f>
        <v>4.6907932207373806E-8</v>
      </c>
      <c r="U20" s="1">
        <f t="shared" si="8"/>
        <v>326428785.08901852</v>
      </c>
      <c r="V20" s="11">
        <f t="shared" si="3"/>
        <v>0.98550157419949591</v>
      </c>
    </row>
    <row r="21" spans="1:22" x14ac:dyDescent="0.3">
      <c r="A21" t="s">
        <v>22</v>
      </c>
      <c r="B21">
        <v>19</v>
      </c>
      <c r="C21">
        <v>42</v>
      </c>
      <c r="D21" s="1">
        <v>85088400000</v>
      </c>
      <c r="E21" s="1">
        <v>1325480</v>
      </c>
      <c r="F21" s="1">
        <v>12.36</v>
      </c>
      <c r="G21" s="1">
        <v>31040.6</v>
      </c>
      <c r="H21" s="1">
        <v>4608.9799999999996</v>
      </c>
      <c r="I21" s="1">
        <f t="shared" si="4"/>
        <v>31040.6</v>
      </c>
      <c r="J21" s="2">
        <f t="shared" si="5"/>
        <v>44495.999999999993</v>
      </c>
      <c r="K21">
        <f>J21/LN(2)/Notes!$F$9*(1-EXP(-Notes!$F$9*LN(2)/J21))</f>
        <v>2.4766264868593867E-2</v>
      </c>
      <c r="L21">
        <f>EXP(-Notes!$F$10*LN(2)/J21)</f>
        <v>0.89390145610497251</v>
      </c>
      <c r="M21">
        <f t="shared" si="6"/>
        <v>2.2138600228317484E-2</v>
      </c>
      <c r="O21" s="1">
        <f t="shared" si="7"/>
        <v>1402103.0995580275</v>
      </c>
      <c r="P21">
        <f>O21/Notes!$C$3</f>
        <v>4.3274787023395907E-13</v>
      </c>
      <c r="R21" s="2">
        <f>O21*J21/Notes!$F$9</f>
        <v>24069.436542412801</v>
      </c>
      <c r="S21" s="2">
        <f>R21/Notes!$C$2</f>
        <v>1.925554923393024E-8</v>
      </c>
      <c r="U21" s="1">
        <f t="shared" si="8"/>
        <v>326452854.52556092</v>
      </c>
      <c r="V21" s="11">
        <f t="shared" si="3"/>
        <v>0.98557424079229095</v>
      </c>
    </row>
    <row r="22" spans="1:22" x14ac:dyDescent="0.3">
      <c r="A22" t="s">
        <v>18</v>
      </c>
      <c r="B22">
        <v>21</v>
      </c>
      <c r="C22">
        <v>43</v>
      </c>
      <c r="D22" s="1">
        <v>26039000000</v>
      </c>
      <c r="E22" s="1">
        <v>1288510</v>
      </c>
      <c r="F22" s="1">
        <v>3.8909799999999999</v>
      </c>
      <c r="G22" s="1">
        <v>30174.799999999999</v>
      </c>
      <c r="H22" s="1">
        <v>3909.2</v>
      </c>
      <c r="I22" s="1">
        <f t="shared" si="4"/>
        <v>30174.799999999999</v>
      </c>
      <c r="J22" s="2">
        <f t="shared" si="5"/>
        <v>14007.528</v>
      </c>
      <c r="K22">
        <f>J22/LN(2)/Notes!$F$9*(1-EXP(-Notes!$F$9*LN(2)/J22))</f>
        <v>7.7965243752751937E-3</v>
      </c>
      <c r="L22">
        <f>EXP(-Notes!$F$10*LN(2)/J22)</f>
        <v>0.70027363456480141</v>
      </c>
      <c r="M22">
        <f t="shared" si="6"/>
        <v>5.4597004612470272E-3</v>
      </c>
      <c r="O22" s="1">
        <f t="shared" si="7"/>
        <v>5526823.3512407569</v>
      </c>
      <c r="P22">
        <f>O22/Notes!$C$3</f>
        <v>1.7058096763088756E-12</v>
      </c>
      <c r="R22" s="2">
        <f>O22*J22/Notes!$F$9</f>
        <v>29867.721004459388</v>
      </c>
      <c r="S22" s="2">
        <f>R22/Notes!$C$2</f>
        <v>2.389417680356751E-8</v>
      </c>
      <c r="U22" s="1">
        <f t="shared" si="8"/>
        <v>326482722.2465654</v>
      </c>
      <c r="V22" s="11">
        <f t="shared" si="3"/>
        <v>0.98566441263807236</v>
      </c>
    </row>
    <row r="23" spans="1:22" x14ac:dyDescent="0.3">
      <c r="A23" t="s">
        <v>21</v>
      </c>
      <c r="B23">
        <v>22</v>
      </c>
      <c r="C23">
        <v>45</v>
      </c>
      <c r="D23" s="1">
        <v>20372300000</v>
      </c>
      <c r="E23" s="1">
        <v>1273540</v>
      </c>
      <c r="F23" s="1">
        <v>3.08</v>
      </c>
      <c r="G23" s="1">
        <v>29824.2</v>
      </c>
      <c r="H23" s="1">
        <v>3915.6</v>
      </c>
      <c r="I23" s="1">
        <f t="shared" si="4"/>
        <v>29824.2</v>
      </c>
      <c r="J23" s="2">
        <f t="shared" si="5"/>
        <v>11088</v>
      </c>
      <c r="K23">
        <f>J23/LN(2)/Notes!$F$9*(1-EXP(-Notes!$F$9*LN(2)/J23))</f>
        <v>6.1715287860250106E-3</v>
      </c>
      <c r="L23">
        <f>EXP(-Notes!$F$10*LN(2)/J23)</f>
        <v>0.637567215268528</v>
      </c>
      <c r="M23">
        <f t="shared" si="6"/>
        <v>3.9347644220555254E-3</v>
      </c>
      <c r="O23" s="1">
        <f t="shared" si="7"/>
        <v>7579665.9725869447</v>
      </c>
      <c r="P23">
        <f>O23/Notes!$C$3</f>
        <v>2.3394030779589334E-12</v>
      </c>
      <c r="R23" s="2">
        <f>O23*J23/Notes!$F$9</f>
        <v>32424.126660510818</v>
      </c>
      <c r="S23" s="2">
        <f>R23/Notes!$C$2</f>
        <v>2.5939301328408655E-8</v>
      </c>
      <c r="U23" s="1">
        <f t="shared" si="8"/>
        <v>326515146.37322593</v>
      </c>
      <c r="V23" s="11">
        <f t="shared" si="3"/>
        <v>0.98576230237490203</v>
      </c>
    </row>
    <row r="24" spans="1:22" x14ac:dyDescent="0.3">
      <c r="A24" t="s">
        <v>16</v>
      </c>
      <c r="B24">
        <v>28</v>
      </c>
      <c r="C24">
        <v>65</v>
      </c>
      <c r="D24" s="1">
        <v>16563200000</v>
      </c>
      <c r="E24" s="1">
        <v>1266920</v>
      </c>
      <c r="F24" s="1">
        <v>2.5171999999999999</v>
      </c>
      <c r="G24" s="1">
        <v>29669.200000000001</v>
      </c>
      <c r="H24" s="1">
        <v>3861.38</v>
      </c>
      <c r="I24" s="1">
        <f t="shared" si="4"/>
        <v>29669.200000000001</v>
      </c>
      <c r="J24" s="2">
        <f t="shared" si="5"/>
        <v>9061.9199999999983</v>
      </c>
      <c r="K24">
        <f>J24/LN(2)/Notes!$F$9*(1-EXP(-Notes!$F$9*LN(2)/J24))</f>
        <v>5.0438221623968034E-3</v>
      </c>
      <c r="L24">
        <f>EXP(-Notes!$F$10*LN(2)/J24)</f>
        <v>0.57652952245201294</v>
      </c>
      <c r="M24">
        <f t="shared" si="6"/>
        <v>2.9079123826195085E-3</v>
      </c>
      <c r="O24" s="1">
        <f t="shared" si="7"/>
        <v>10202920.891747558</v>
      </c>
      <c r="P24">
        <f>O24/Notes!$C$3</f>
        <v>3.1490496579467775E-12</v>
      </c>
      <c r="R24" s="2">
        <f>O24*J24/Notes!$F$9</f>
        <v>35670.545095426321</v>
      </c>
      <c r="S24" s="2">
        <f>R24/Notes!$C$2</f>
        <v>2.8536436076341056E-8</v>
      </c>
      <c r="U24" s="1">
        <f t="shared" si="8"/>
        <v>326550816.91832137</v>
      </c>
      <c r="V24" s="11">
        <f t="shared" si="3"/>
        <v>0.98586999317899127</v>
      </c>
    </row>
    <row r="25" spans="1:22" x14ac:dyDescent="0.3">
      <c r="A25" t="s">
        <v>28</v>
      </c>
      <c r="B25">
        <v>15</v>
      </c>
      <c r="C25">
        <v>32</v>
      </c>
      <c r="D25" s="1">
        <v>2144840000000</v>
      </c>
      <c r="E25" s="1">
        <v>1206490</v>
      </c>
      <c r="F25" s="1">
        <v>342.29</v>
      </c>
      <c r="G25" s="1">
        <v>28254</v>
      </c>
      <c r="H25" s="1">
        <v>4116.1899999999996</v>
      </c>
      <c r="I25" s="1">
        <f t="shared" si="4"/>
        <v>28254</v>
      </c>
      <c r="J25" s="2">
        <f t="shared" si="5"/>
        <v>1232244</v>
      </c>
      <c r="K25">
        <f>J25/LN(2)/Notes!$F$9*(1-EXP(-Notes!$F$9*LN(2)/J25))</f>
        <v>0.52626382423711615</v>
      </c>
      <c r="L25">
        <f>EXP(-Notes!$F$10*LN(2)/J25)</f>
        <v>0.99595813239979003</v>
      </c>
      <c r="M25">
        <f t="shared" si="6"/>
        <v>0.52413673553676954</v>
      </c>
      <c r="O25" s="1">
        <f t="shared" si="7"/>
        <v>53905.780847558832</v>
      </c>
      <c r="P25">
        <f>O25/Notes!$C$3</f>
        <v>1.6637586681345318E-14</v>
      </c>
      <c r="R25" s="2">
        <f>O25*J25/Notes!$F$9</f>
        <v>25626.9579532096</v>
      </c>
      <c r="S25" s="2">
        <f>R25/Notes!$C$2</f>
        <v>2.050156636256768E-8</v>
      </c>
      <c r="U25" s="1">
        <f t="shared" si="8"/>
        <v>326576443.87627459</v>
      </c>
      <c r="V25" s="11">
        <f t="shared" si="3"/>
        <v>0.98594736199129729</v>
      </c>
    </row>
    <row r="26" spans="1:22" x14ac:dyDescent="0.3">
      <c r="A26" t="s">
        <v>18</v>
      </c>
      <c r="B26">
        <v>21</v>
      </c>
      <c r="C26">
        <v>48</v>
      </c>
      <c r="D26" s="1">
        <v>226503000000</v>
      </c>
      <c r="E26" s="1">
        <v>998653</v>
      </c>
      <c r="F26" s="1">
        <v>43.669899999999998</v>
      </c>
      <c r="G26" s="1">
        <v>23386.799999999999</v>
      </c>
      <c r="H26" s="1">
        <v>4097.7299999999996</v>
      </c>
      <c r="I26" s="1">
        <f t="shared" si="4"/>
        <v>23386.799999999999</v>
      </c>
      <c r="J26" s="2">
        <f t="shared" si="5"/>
        <v>157211.63999999998</v>
      </c>
      <c r="K26">
        <f>J26/LN(2)/Notes!$F$9*(1-EXP(-Notes!$F$9*LN(2)/J26))</f>
        <v>8.7502308888459626E-2</v>
      </c>
      <c r="L26">
        <f>EXP(-Notes!$F$10*LN(2)/J26)</f>
        <v>0.96875372947934391</v>
      </c>
      <c r="M26">
        <f t="shared" si="6"/>
        <v>8.4768188073748807E-2</v>
      </c>
      <c r="O26" s="1">
        <f t="shared" si="7"/>
        <v>275891.23386303068</v>
      </c>
      <c r="P26">
        <f>O26/Notes!$C$3</f>
        <v>8.5151615389824289E-14</v>
      </c>
      <c r="R26" s="2">
        <f>O26*J26/Notes!$F$9</f>
        <v>16733.531380104392</v>
      </c>
      <c r="S26" s="2">
        <f>R26/Notes!$C$2</f>
        <v>1.3386825104083514E-8</v>
      </c>
      <c r="U26" s="1">
        <f t="shared" si="8"/>
        <v>326593177.4076547</v>
      </c>
      <c r="V26" s="11">
        <f t="shared" si="3"/>
        <v>0.98599788119263709</v>
      </c>
    </row>
    <row r="27" spans="1:22" x14ac:dyDescent="0.3">
      <c r="A27" t="s">
        <v>17</v>
      </c>
      <c r="B27">
        <v>23</v>
      </c>
      <c r="C27">
        <v>49</v>
      </c>
      <c r="D27" s="1">
        <v>39923800000000</v>
      </c>
      <c r="E27" s="1">
        <v>970575</v>
      </c>
      <c r="F27" s="1">
        <v>7920.01</v>
      </c>
      <c r="G27" s="1">
        <v>22729.3</v>
      </c>
      <c r="H27" s="1">
        <v>1132.3900000000001</v>
      </c>
      <c r="I27" s="1">
        <f t="shared" si="4"/>
        <v>22729.3</v>
      </c>
      <c r="J27" s="2">
        <f t="shared" si="5"/>
        <v>28512036.000000004</v>
      </c>
      <c r="K27">
        <f>J27/LN(2)/Notes!$F$9*(1-EXP(-Notes!$F$9*LN(2)/J27))</f>
        <v>0.96914483388837191</v>
      </c>
      <c r="L27">
        <f>EXP(-Notes!$F$10*LN(2)/J27)</f>
        <v>0.99982497837227058</v>
      </c>
      <c r="M27">
        <f t="shared" si="6"/>
        <v>0.96897521258203922</v>
      </c>
      <c r="O27" s="1">
        <f t="shared" si="7"/>
        <v>23457.049989372768</v>
      </c>
      <c r="P27">
        <f>O27/Notes!$C$3</f>
        <v>7.2398302436335705E-15</v>
      </c>
      <c r="R27" s="2">
        <f>O27*J27/Notes!$F$9</f>
        <v>258027.87567546143</v>
      </c>
      <c r="S27" s="2">
        <f>R27/Notes!$C$2</f>
        <v>2.0642230054036914E-7</v>
      </c>
      <c r="U27" s="1">
        <f t="shared" si="8"/>
        <v>326851205.28333014</v>
      </c>
      <c r="V27" s="11">
        <f t="shared" si="3"/>
        <v>0.98677687768216593</v>
      </c>
    </row>
    <row r="28" spans="1:22" x14ac:dyDescent="0.3">
      <c r="A28" t="s">
        <v>15</v>
      </c>
      <c r="B28">
        <v>26</v>
      </c>
      <c r="C28">
        <v>55</v>
      </c>
      <c r="D28" s="1">
        <v>103249000000000</v>
      </c>
      <c r="E28" s="1">
        <v>828593</v>
      </c>
      <c r="F28" s="1">
        <v>23992.1</v>
      </c>
      <c r="G28" s="1">
        <v>19404.3</v>
      </c>
      <c r="H28" s="1">
        <v>584.80399999999997</v>
      </c>
      <c r="I28" s="1">
        <f t="shared" si="4"/>
        <v>19404.3</v>
      </c>
      <c r="J28" s="2">
        <f t="shared" si="5"/>
        <v>86371560</v>
      </c>
      <c r="K28">
        <f>J28/LN(2)/Notes!$F$9*(1-EXP(-Notes!$F$9*LN(2)/J28))</f>
        <v>0.98967111070258884</v>
      </c>
      <c r="L28">
        <f>EXP(-Notes!$F$10*LN(2)/J28)</f>
        <v>0.99994222038458669</v>
      </c>
      <c r="M28">
        <f t="shared" si="6"/>
        <v>0.98961392788642677</v>
      </c>
      <c r="O28" s="1">
        <f t="shared" si="7"/>
        <v>19607.949578319734</v>
      </c>
      <c r="P28">
        <f>O28/Notes!$C$3</f>
        <v>6.0518362896048564E-15</v>
      </c>
      <c r="R28" s="2">
        <f>O28*J28/Notes!$F$9</f>
        <v>653383.17649722903</v>
      </c>
      <c r="S28" s="2">
        <f>R28/Notes!$C$2</f>
        <v>5.2270654119778325E-7</v>
      </c>
      <c r="U28" s="1">
        <f t="shared" si="8"/>
        <v>327504588.45982736</v>
      </c>
      <c r="V28" s="11">
        <f t="shared" si="3"/>
        <v>0.98874946765709071</v>
      </c>
    </row>
    <row r="29" spans="1:22" x14ac:dyDescent="0.3">
      <c r="A29" t="s">
        <v>18</v>
      </c>
      <c r="B29">
        <v>21</v>
      </c>
      <c r="C29">
        <v>46</v>
      </c>
      <c r="D29" s="1">
        <v>7618350000000</v>
      </c>
      <c r="E29" s="1">
        <v>729425</v>
      </c>
      <c r="F29" s="1">
        <v>2010.96</v>
      </c>
      <c r="G29" s="1">
        <v>17081.900000000001</v>
      </c>
      <c r="H29" s="1">
        <v>1688.91</v>
      </c>
      <c r="I29" s="1">
        <f t="shared" si="4"/>
        <v>17081.900000000001</v>
      </c>
      <c r="J29" s="2">
        <f t="shared" si="5"/>
        <v>7239456</v>
      </c>
      <c r="K29">
        <f>J29/LN(2)/Notes!$F$9*(1-EXP(-Notes!$F$9*LN(2)/J29))</f>
        <v>0.88557195034703073</v>
      </c>
      <c r="L29">
        <f>EXP(-Notes!$F$10*LN(2)/J29)</f>
        <v>0.99931086812446712</v>
      </c>
      <c r="M29">
        <f t="shared" si="6"/>
        <v>0.88496167448796881</v>
      </c>
      <c r="O29" s="1">
        <f t="shared" si="7"/>
        <v>19302.41782491139</v>
      </c>
      <c r="P29">
        <f>O29/Notes!$C$3</f>
        <v>5.9575363657133922E-15</v>
      </c>
      <c r="R29" s="2">
        <f>O29*J29/Notes!$F$9</f>
        <v>53911.652984977511</v>
      </c>
      <c r="S29" s="2">
        <f>R29/Notes!$C$2</f>
        <v>4.3129322387982011E-8</v>
      </c>
      <c r="U29" s="1">
        <f t="shared" si="8"/>
        <v>327558500.11281234</v>
      </c>
      <c r="V29" s="11">
        <f t="shared" si="3"/>
        <v>0.98891222909637344</v>
      </c>
    </row>
    <row r="30" spans="1:22" x14ac:dyDescent="0.3">
      <c r="A30" t="s">
        <v>26</v>
      </c>
      <c r="B30">
        <v>18</v>
      </c>
      <c r="C30">
        <v>37</v>
      </c>
      <c r="D30" s="1">
        <v>3144080000000</v>
      </c>
      <c r="E30" s="1">
        <v>719849</v>
      </c>
      <c r="F30" s="1">
        <v>840.96</v>
      </c>
      <c r="G30" s="1">
        <v>16857.7</v>
      </c>
      <c r="H30" s="1">
        <v>2455.91</v>
      </c>
      <c r="I30" s="1">
        <f t="shared" si="4"/>
        <v>16857.7</v>
      </c>
      <c r="J30" s="2">
        <f t="shared" si="5"/>
        <v>3027456.0000000005</v>
      </c>
      <c r="K30">
        <f>J30/LN(2)/Notes!$F$9*(1-EXP(-Notes!$F$9*LN(2)/J30))</f>
        <v>0.75420383727950169</v>
      </c>
      <c r="L30">
        <f>EXP(-Notes!$F$10*LN(2)/J30)</f>
        <v>0.99835289150632744</v>
      </c>
      <c r="M30">
        <f t="shared" si="6"/>
        <v>0.75296158173315819</v>
      </c>
      <c r="O30" s="1">
        <f t="shared" si="7"/>
        <v>22388.526066890616</v>
      </c>
      <c r="P30">
        <f>O30/Notes!$C$3</f>
        <v>6.9100389095341405E-15</v>
      </c>
      <c r="R30" s="2">
        <f>O30*J30/Notes!$F$9</f>
        <v>26149.798446128243</v>
      </c>
      <c r="S30" s="2">
        <f>R30/Notes!$C$2</f>
        <v>2.0919838756902596E-8</v>
      </c>
      <c r="U30" s="1">
        <f t="shared" si="8"/>
        <v>327584649.91125846</v>
      </c>
      <c r="V30" s="11">
        <f t="shared" si="3"/>
        <v>0.98899117638506495</v>
      </c>
    </row>
    <row r="31" spans="1:22" x14ac:dyDescent="0.3">
      <c r="A31" t="s">
        <v>19</v>
      </c>
      <c r="B31">
        <v>30</v>
      </c>
      <c r="C31">
        <v>63</v>
      </c>
      <c r="D31" s="1">
        <v>2077010000</v>
      </c>
      <c r="E31" s="1">
        <v>623722</v>
      </c>
      <c r="F31" s="1">
        <v>0.64116600000000001</v>
      </c>
      <c r="G31" s="1">
        <v>14606.6</v>
      </c>
      <c r="H31" s="1">
        <v>1203.6300000000001</v>
      </c>
      <c r="I31" s="1">
        <f t="shared" si="4"/>
        <v>14606.6</v>
      </c>
      <c r="J31" s="9">
        <f t="shared" si="5"/>
        <v>2308.1976</v>
      </c>
      <c r="K31">
        <f>J31/LN(2)/Notes!$F$9*(1-EXP(-Notes!$F$9*LN(2)/J31))</f>
        <v>1.284731956370296E-3</v>
      </c>
      <c r="L31">
        <f>EXP(-Notes!$F$10*LN(2)/J31)</f>
        <v>0.11507792402060515</v>
      </c>
      <c r="M31">
        <f t="shared" si="6"/>
        <v>1.4784428646202435E-4</v>
      </c>
      <c r="O31" s="1">
        <f t="shared" si="7"/>
        <v>98797189.594146997</v>
      </c>
      <c r="P31">
        <f>O31/Notes!$C$3</f>
        <v>3.049295975127994E-11</v>
      </c>
      <c r="R31" s="2">
        <f>O31*J31/Notes!$F$9</f>
        <v>87979.72064350119</v>
      </c>
      <c r="S31" s="2">
        <f>R31/Notes!$C$2</f>
        <v>7.0383776514800948E-8</v>
      </c>
      <c r="U31" s="1">
        <f t="shared" si="8"/>
        <v>327672629.63190198</v>
      </c>
      <c r="V31" s="11">
        <f t="shared" si="3"/>
        <v>0.98925679068488281</v>
      </c>
    </row>
    <row r="32" spans="1:22" x14ac:dyDescent="0.3">
      <c r="A32" t="s">
        <v>22</v>
      </c>
      <c r="B32">
        <v>19</v>
      </c>
      <c r="C32">
        <v>43</v>
      </c>
      <c r="D32" s="1">
        <v>59602800000</v>
      </c>
      <c r="E32" s="1">
        <v>514618</v>
      </c>
      <c r="F32" s="1">
        <v>22.3</v>
      </c>
      <c r="G32" s="1">
        <v>12051.5</v>
      </c>
      <c r="H32" s="1">
        <v>3034.2</v>
      </c>
      <c r="I32" s="1">
        <f t="shared" si="4"/>
        <v>12051.5</v>
      </c>
      <c r="J32" s="2">
        <f t="shared" si="5"/>
        <v>80280</v>
      </c>
      <c r="K32">
        <f>J32/LN(2)/Notes!$F$9*(1-EXP(-Notes!$F$9*LN(2)/J32))</f>
        <v>4.4683471396784018E-2</v>
      </c>
      <c r="L32">
        <f>EXP(-Notes!$F$10*LN(2)/J32)</f>
        <v>0.93972719265695925</v>
      </c>
      <c r="M32">
        <f t="shared" si="6"/>
        <v>4.1990273133867384E-2</v>
      </c>
      <c r="O32" s="1">
        <f t="shared" si="7"/>
        <v>287006.9447173904</v>
      </c>
      <c r="P32">
        <f>O32/Notes!$C$3</f>
        <v>8.8582390344873578E-14</v>
      </c>
      <c r="R32" s="2">
        <f>O32*J32/Notes!$F$9</f>
        <v>8889.2428711080647</v>
      </c>
      <c r="S32" s="2">
        <f>R32/Notes!$C$2</f>
        <v>7.1113942968864516E-9</v>
      </c>
      <c r="U32" s="1">
        <f t="shared" si="8"/>
        <v>327681518.87477309</v>
      </c>
      <c r="V32" s="11">
        <f t="shared" si="3"/>
        <v>0.98928362766508515</v>
      </c>
    </row>
    <row r="33" spans="1:22" x14ac:dyDescent="0.3">
      <c r="A33" t="s">
        <v>13</v>
      </c>
      <c r="B33">
        <v>24</v>
      </c>
      <c r="C33">
        <v>48</v>
      </c>
      <c r="D33" s="1">
        <v>57502100000</v>
      </c>
      <c r="E33" s="1">
        <v>513521</v>
      </c>
      <c r="F33" s="1">
        <v>21.56</v>
      </c>
      <c r="G33" s="1">
        <v>12025.8</v>
      </c>
      <c r="H33" s="1">
        <v>2854.8</v>
      </c>
      <c r="I33" s="1">
        <f t="shared" si="4"/>
        <v>12025.8</v>
      </c>
      <c r="J33" s="2">
        <f t="shared" si="5"/>
        <v>77616</v>
      </c>
      <c r="K33">
        <f>J33/LN(2)/Notes!$F$9*(1-EXP(-Notes!$F$9*LN(2)/J33))</f>
        <v>4.3200701498350869E-2</v>
      </c>
      <c r="L33">
        <f>EXP(-Notes!$F$10*LN(2)/J33)</f>
        <v>0.93772423344208555</v>
      </c>
      <c r="M33">
        <f t="shared" si="6"/>
        <v>4.0510344696701422E-2</v>
      </c>
      <c r="O33" s="1">
        <f t="shared" si="7"/>
        <v>296857.50861999468</v>
      </c>
      <c r="P33">
        <f>O33/Notes!$C$3</f>
        <v>9.1622687845677376E-14</v>
      </c>
      <c r="R33" s="2">
        <f>O33*J33/Notes!$F$9</f>
        <v>8889.2331747876178</v>
      </c>
      <c r="S33" s="2">
        <f>R33/Notes!$C$2</f>
        <v>7.1113865398300939E-9</v>
      </c>
      <c r="U33" s="1">
        <f t="shared" si="8"/>
        <v>327690408.10794789</v>
      </c>
      <c r="V33" s="11">
        <f t="shared" si="3"/>
        <v>0.98931046461601402</v>
      </c>
    </row>
    <row r="34" spans="1:22" x14ac:dyDescent="0.3">
      <c r="A34" t="s">
        <v>13</v>
      </c>
      <c r="B34">
        <v>24</v>
      </c>
      <c r="C34">
        <v>49</v>
      </c>
      <c r="D34" s="1">
        <v>1721300000</v>
      </c>
      <c r="E34" s="1">
        <v>470101</v>
      </c>
      <c r="F34" s="1">
        <v>0.70499900000000004</v>
      </c>
      <c r="G34" s="1">
        <v>11009</v>
      </c>
      <c r="H34" s="1">
        <v>1049.69</v>
      </c>
      <c r="I34" s="1">
        <f t="shared" si="4"/>
        <v>11009</v>
      </c>
      <c r="J34" s="9">
        <f t="shared" si="5"/>
        <v>2537.9964</v>
      </c>
      <c r="K34">
        <f>J34/LN(2)/Notes!$F$9*(1-EXP(-Notes!$F$9*LN(2)/J34))</f>
        <v>1.4126368904606645E-3</v>
      </c>
      <c r="L34">
        <f>EXP(-Notes!$F$10*LN(2)/J34)</f>
        <v>0.13996291707425856</v>
      </c>
      <c r="M34">
        <f t="shared" si="6"/>
        <v>1.9771677995558445E-4</v>
      </c>
      <c r="O34" s="1">
        <f t="shared" si="7"/>
        <v>55680655.948741868</v>
      </c>
      <c r="P34">
        <f>O34/Notes!$C$3</f>
        <v>1.7185387638500576E-11</v>
      </c>
      <c r="R34" s="2">
        <f>O34*J34/Notes!$F$9</f>
        <v>54520.564948898704</v>
      </c>
      <c r="S34" s="2">
        <f>R34/Notes!$C$2</f>
        <v>4.3616451959118964E-8</v>
      </c>
      <c r="U34" s="1">
        <f t="shared" si="8"/>
        <v>327744928.6728968</v>
      </c>
      <c r="V34" s="11">
        <f t="shared" si="3"/>
        <v>0.98947506438490007</v>
      </c>
    </row>
    <row r="35" spans="1:22" x14ac:dyDescent="0.3">
      <c r="A35" t="s">
        <v>28</v>
      </c>
      <c r="B35">
        <v>15</v>
      </c>
      <c r="C35">
        <v>33</v>
      </c>
      <c r="D35" s="1">
        <v>1477740000000</v>
      </c>
      <c r="E35" s="1">
        <v>467847</v>
      </c>
      <c r="F35" s="1">
        <v>608.15899999999999</v>
      </c>
      <c r="G35" s="1">
        <v>10956.2</v>
      </c>
      <c r="H35" s="1">
        <v>2122.1999999999998</v>
      </c>
      <c r="I35" s="1">
        <f t="shared" si="4"/>
        <v>10956.2</v>
      </c>
      <c r="J35" s="2">
        <f t="shared" si="5"/>
        <v>2189372.4</v>
      </c>
      <c r="K35">
        <f>J35/LN(2)/Notes!$F$9*(1-EXP(-Notes!$F$9*LN(2)/J35))</f>
        <v>0.68221821672422578</v>
      </c>
      <c r="L35">
        <f>EXP(-Notes!$F$10*LN(2)/J35)</f>
        <v>0.99772310277963649</v>
      </c>
      <c r="M35">
        <f t="shared" si="6"/>
        <v>0.68066487596288505</v>
      </c>
      <c r="O35" s="1">
        <f t="shared" si="7"/>
        <v>16096.320505007834</v>
      </c>
      <c r="P35">
        <f>O35/Notes!$C$3</f>
        <v>4.9680001558666152E-15</v>
      </c>
      <c r="R35" s="2">
        <f>O35*J35/Notes!$F$9</f>
        <v>13596.003030562584</v>
      </c>
      <c r="S35" s="2">
        <f>R35/Notes!$C$2</f>
        <v>1.0876802424450068E-8</v>
      </c>
      <c r="U35" s="1">
        <f t="shared" si="8"/>
        <v>327758524.67592734</v>
      </c>
      <c r="V35" s="11">
        <f t="shared" si="3"/>
        <v>0.98951611126250849</v>
      </c>
    </row>
    <row r="36" spans="1:22" x14ac:dyDescent="0.3">
      <c r="A36" t="s">
        <v>20</v>
      </c>
      <c r="B36">
        <v>1</v>
      </c>
      <c r="C36">
        <v>3</v>
      </c>
      <c r="D36" s="1">
        <v>250130000000000</v>
      </c>
      <c r="E36" s="1">
        <v>445949</v>
      </c>
      <c r="F36" s="1">
        <v>107995</v>
      </c>
      <c r="G36" s="1">
        <v>10443.4</v>
      </c>
      <c r="H36" s="1">
        <v>219.179</v>
      </c>
      <c r="I36" s="1">
        <f t="shared" si="4"/>
        <v>10443.4</v>
      </c>
      <c r="J36" s="2">
        <f t="shared" si="5"/>
        <v>388782000</v>
      </c>
      <c r="K36">
        <f>J36/LN(2)/Notes!$F$9*(1-EXP(-Notes!$F$9*LN(2)/J36))</f>
        <v>0.99769295755861187</v>
      </c>
      <c r="L36">
        <f>EXP(-Notes!$F$10*LN(2)/J36)</f>
        <v>0.99998716342920069</v>
      </c>
      <c r="M36">
        <f t="shared" si="6"/>
        <v>0.99768015060232618</v>
      </c>
      <c r="O36" s="1">
        <f t="shared" si="7"/>
        <v>10467.683449144537</v>
      </c>
      <c r="P36">
        <f>O36/Notes!$C$3</f>
        <v>3.2307664966495485E-15</v>
      </c>
      <c r="R36" s="2">
        <f>O36*J36/Notes!$F$9</f>
        <v>1570079.8251255059</v>
      </c>
      <c r="S36" s="2">
        <f>R36/Notes!$C$2</f>
        <v>1.2560638601004047E-6</v>
      </c>
      <c r="U36" s="1">
        <f t="shared" si="8"/>
        <v>329328604.50105286</v>
      </c>
      <c r="V36" s="11">
        <f t="shared" si="3"/>
        <v>0.99425624512925093</v>
      </c>
    </row>
    <row r="37" spans="1:22" x14ac:dyDescent="0.3">
      <c r="A37" t="s">
        <v>12</v>
      </c>
      <c r="B37">
        <v>27</v>
      </c>
      <c r="C37">
        <v>60</v>
      </c>
      <c r="D37" s="1">
        <v>105504000000000</v>
      </c>
      <c r="E37" s="1">
        <v>439623</v>
      </c>
      <c r="F37" s="1">
        <v>46207.4</v>
      </c>
      <c r="G37" s="1">
        <v>10295.299999999999</v>
      </c>
      <c r="H37" s="1">
        <v>280.93400000000003</v>
      </c>
      <c r="I37" s="1">
        <f t="shared" si="4"/>
        <v>10295.299999999999</v>
      </c>
      <c r="J37" s="2">
        <f t="shared" si="5"/>
        <v>166346640</v>
      </c>
      <c r="K37">
        <f>J37/LN(2)/Notes!$F$9*(1-EXP(-Notes!$F$9*LN(2)/J37))</f>
        <v>0.99461910776528006</v>
      </c>
      <c r="L37">
        <f>EXP(-Notes!$F$10*LN(2)/J37)</f>
        <v>0.99996999888403526</v>
      </c>
      <c r="M37">
        <f t="shared" si="6"/>
        <v>0.99458926808208725</v>
      </c>
      <c r="O37" s="1">
        <f t="shared" si="7"/>
        <v>10351.308153417847</v>
      </c>
      <c r="P37">
        <f>O37/Notes!$C$3</f>
        <v>3.1948481954993357E-15</v>
      </c>
      <c r="R37" s="2">
        <f>O37*J37/Notes!$F$9</f>
        <v>664315.32828922197</v>
      </c>
      <c r="S37" s="2">
        <f>R37/Notes!$C$2</f>
        <v>5.3145226263137758E-7</v>
      </c>
      <c r="U37" s="1">
        <f t="shared" si="8"/>
        <v>329992919.82934207</v>
      </c>
      <c r="V37" s="11">
        <f t="shared" si="3"/>
        <v>0.99626183970821969</v>
      </c>
    </row>
    <row r="38" spans="1:22" x14ac:dyDescent="0.3">
      <c r="A38" t="s">
        <v>16</v>
      </c>
      <c r="B38">
        <v>28</v>
      </c>
      <c r="C38">
        <v>56</v>
      </c>
      <c r="D38" s="1">
        <v>329247000000</v>
      </c>
      <c r="E38" s="1">
        <v>434797</v>
      </c>
      <c r="F38" s="1">
        <v>145.80000000000001</v>
      </c>
      <c r="G38" s="1">
        <v>10182.200000000001</v>
      </c>
      <c r="H38" s="1">
        <v>2675.71</v>
      </c>
      <c r="I38" s="1">
        <f t="shared" si="4"/>
        <v>10182.200000000001</v>
      </c>
      <c r="J38" s="2">
        <f t="shared" si="5"/>
        <v>524880</v>
      </c>
      <c r="K38">
        <f>J38/LN(2)/Notes!$F$9*(1-EXP(-Notes!$F$9*LN(2)/J38))</f>
        <v>0.28261708894209392</v>
      </c>
      <c r="L38">
        <f>EXP(-Notes!$F$10*LN(2)/J38)</f>
        <v>0.99053686815230491</v>
      </c>
      <c r="M38">
        <f t="shared" si="6"/>
        <v>0.27994264616702313</v>
      </c>
      <c r="O38" s="1">
        <f t="shared" si="7"/>
        <v>36372.45035515225</v>
      </c>
      <c r="P38">
        <f>O38/Notes!$C$3</f>
        <v>1.1226064924429706E-14</v>
      </c>
      <c r="R38" s="2">
        <f>O38*J38/Notes!$F$9</f>
        <v>7365.4211969183298</v>
      </c>
      <c r="S38" s="2">
        <f>R38/Notes!$C$2</f>
        <v>5.8923369575346639E-9</v>
      </c>
      <c r="U38" s="1">
        <f t="shared" si="8"/>
        <v>330000285.250539</v>
      </c>
      <c r="V38" s="11">
        <f t="shared" si="3"/>
        <v>0.99628407620976545</v>
      </c>
    </row>
    <row r="39" spans="1:22" x14ac:dyDescent="0.3">
      <c r="A39" t="s">
        <v>25</v>
      </c>
      <c r="B39">
        <v>4</v>
      </c>
      <c r="C39">
        <v>7</v>
      </c>
      <c r="D39" s="1">
        <v>2222580000000</v>
      </c>
      <c r="E39" s="1">
        <v>335038</v>
      </c>
      <c r="F39" s="1">
        <v>1277.28</v>
      </c>
      <c r="G39" s="1">
        <v>7846.04</v>
      </c>
      <c r="H39" s="1">
        <v>1410.13</v>
      </c>
      <c r="I39" s="1">
        <f t="shared" si="4"/>
        <v>7846.04</v>
      </c>
      <c r="J39" s="2">
        <f t="shared" si="5"/>
        <v>4598208</v>
      </c>
      <c r="K39">
        <f>J39/LN(2)/Notes!$F$9*(1-EXP(-Notes!$F$9*LN(2)/J39))</f>
        <v>0.82777842727450546</v>
      </c>
      <c r="L39">
        <f>EXP(-Notes!$F$10*LN(2)/J39)</f>
        <v>0.99891523994211751</v>
      </c>
      <c r="M39">
        <f t="shared" si="6"/>
        <v>0.82688048629982125</v>
      </c>
      <c r="O39" s="1">
        <f t="shared" si="7"/>
        <v>9488.7231347180186</v>
      </c>
      <c r="P39">
        <f>O39/Notes!$C$3</f>
        <v>2.9286182514561786E-15</v>
      </c>
      <c r="R39" s="2">
        <f>O39*J39/Notes!$F$9</f>
        <v>16832.994840989766</v>
      </c>
      <c r="S39" s="2">
        <f>R39/Notes!$C$2</f>
        <v>1.3466395872791813E-8</v>
      </c>
      <c r="U39" s="1">
        <f t="shared" si="8"/>
        <v>330017118.24537998</v>
      </c>
      <c r="V39" s="11">
        <f t="shared" si="3"/>
        <v>0.99633489569527667</v>
      </c>
    </row>
    <row r="40" spans="1:22" x14ac:dyDescent="0.3">
      <c r="A40" t="s">
        <v>29</v>
      </c>
      <c r="B40">
        <v>14</v>
      </c>
      <c r="C40">
        <v>31</v>
      </c>
      <c r="D40" s="1">
        <v>4136520000</v>
      </c>
      <c r="E40" s="1">
        <v>303795</v>
      </c>
      <c r="F40" s="1">
        <v>2.6216699999999999</v>
      </c>
      <c r="G40" s="1">
        <v>7114.38</v>
      </c>
      <c r="H40" s="1">
        <v>1854.5</v>
      </c>
      <c r="I40" s="1">
        <f t="shared" si="4"/>
        <v>7114.38</v>
      </c>
      <c r="J40" s="2">
        <f t="shared" si="5"/>
        <v>9438.0119999999988</v>
      </c>
      <c r="K40">
        <f>J40/LN(2)/Notes!$F$9*(1-EXP(-Notes!$F$9*LN(2)/J40))</f>
        <v>5.2531532053435677E-3</v>
      </c>
      <c r="L40">
        <f>EXP(-Notes!$F$10*LN(2)/J40)</f>
        <v>0.58932177541659891</v>
      </c>
      <c r="M40">
        <f t="shared" si="6"/>
        <v>3.0957975735084685E-3</v>
      </c>
      <c r="O40" s="1">
        <f t="shared" si="7"/>
        <v>2298076.6122693452</v>
      </c>
      <c r="P40">
        <f>O40/Notes!$C$3</f>
        <v>7.0928290502140288E-13</v>
      </c>
      <c r="R40" s="2">
        <f>O40*J40/Notes!$F$9</f>
        <v>8367.7757112335748</v>
      </c>
      <c r="S40" s="2">
        <f>R40/Notes!$C$2</f>
        <v>6.69422056898686E-9</v>
      </c>
      <c r="U40" s="1">
        <f t="shared" si="8"/>
        <v>330025486.02109122</v>
      </c>
      <c r="V40" s="11">
        <f t="shared" si="3"/>
        <v>0.99636015834524094</v>
      </c>
    </row>
    <row r="41" spans="1:22" x14ac:dyDescent="0.3">
      <c r="A41" t="s">
        <v>14</v>
      </c>
      <c r="B41">
        <v>25</v>
      </c>
      <c r="C41">
        <v>51</v>
      </c>
      <c r="D41" s="1">
        <v>1171270000</v>
      </c>
      <c r="E41" s="1">
        <v>292880</v>
      </c>
      <c r="F41" s="1">
        <v>0.76999899999999999</v>
      </c>
      <c r="G41" s="1">
        <v>6858.77</v>
      </c>
      <c r="H41" s="1">
        <v>875.48500000000001</v>
      </c>
      <c r="I41" s="1">
        <f t="shared" si="4"/>
        <v>6858.77</v>
      </c>
      <c r="J41" s="9">
        <f t="shared" si="5"/>
        <v>2771.9964</v>
      </c>
      <c r="K41">
        <f>J41/LN(2)/Notes!$F$9*(1-EXP(-Notes!$F$9*LN(2)/J41))</f>
        <v>1.5428801927631402E-3</v>
      </c>
      <c r="L41">
        <f>EXP(-Notes!$F$10*LN(2)/J41)</f>
        <v>0.16523532230738042</v>
      </c>
      <c r="M41">
        <f t="shared" si="6"/>
        <v>2.5493830593289069E-4</v>
      </c>
      <c r="O41" s="1">
        <f t="shared" si="7"/>
        <v>26903646.256304398</v>
      </c>
      <c r="P41">
        <f>O41/Notes!$C$3</f>
        <v>8.3035945235507403E-12</v>
      </c>
      <c r="R41" s="2">
        <f>O41*J41/Notes!$F$9</f>
        <v>28771.917657927959</v>
      </c>
      <c r="S41" s="2">
        <f>R41/Notes!$C$2</f>
        <v>2.3017534126342367E-8</v>
      </c>
      <c r="U41" s="1">
        <f t="shared" si="8"/>
        <v>330054257.93874913</v>
      </c>
      <c r="V41" s="11">
        <f t="shared" si="3"/>
        <v>0.99644702191683709</v>
      </c>
    </row>
    <row r="42" spans="1:22" x14ac:dyDescent="0.3">
      <c r="A42" t="s">
        <v>11</v>
      </c>
      <c r="B42">
        <v>29</v>
      </c>
      <c r="C42">
        <v>60</v>
      </c>
      <c r="D42" s="1">
        <v>531719000</v>
      </c>
      <c r="E42" s="1">
        <v>259184</v>
      </c>
      <c r="F42" s="1">
        <v>0.39500000000000002</v>
      </c>
      <c r="G42" s="1">
        <v>6069.67</v>
      </c>
      <c r="H42" s="1">
        <v>374.87099999999998</v>
      </c>
      <c r="I42" s="1">
        <f t="shared" si="4"/>
        <v>6069.67</v>
      </c>
      <c r="J42" s="9">
        <f t="shared" si="5"/>
        <v>1422.0000000000002</v>
      </c>
      <c r="K42">
        <f>J42/LN(2)/Notes!$F$9*(1-EXP(-Notes!$F$9*LN(2)/J42))</f>
        <v>7.9147852937658432E-4</v>
      </c>
      <c r="L42">
        <f>EXP(-Notes!$F$10*LN(2)/J42)</f>
        <v>2.9908696814444052E-2</v>
      </c>
      <c r="M42">
        <f t="shared" si="6"/>
        <v>2.3672091370266309E-5</v>
      </c>
      <c r="O42" s="1">
        <f t="shared" si="7"/>
        <v>256406157.99683425</v>
      </c>
      <c r="P42">
        <f>O42/Notes!$C$3</f>
        <v>7.9137703085442674E-11</v>
      </c>
      <c r="R42" s="2">
        <f>O42*J42/Notes!$F$9</f>
        <v>140667.26723437436</v>
      </c>
      <c r="S42" s="2">
        <f>R42/Notes!$C$2</f>
        <v>1.1253381378749949E-7</v>
      </c>
      <c r="U42" s="1">
        <f t="shared" si="8"/>
        <v>330194925.20598352</v>
      </c>
      <c r="V42" s="11">
        <f t="shared" si="3"/>
        <v>0.99687170202971387</v>
      </c>
    </row>
    <row r="43" spans="1:22" x14ac:dyDescent="0.3">
      <c r="A43" t="s">
        <v>14</v>
      </c>
      <c r="B43">
        <v>25</v>
      </c>
      <c r="C43" t="s">
        <v>23</v>
      </c>
      <c r="D43" s="1">
        <v>467397000</v>
      </c>
      <c r="E43" s="1">
        <v>255904</v>
      </c>
      <c r="F43" s="1">
        <v>0.35166700000000001</v>
      </c>
      <c r="G43" s="1">
        <v>5992.86</v>
      </c>
      <c r="H43" s="1">
        <v>355.24299999999999</v>
      </c>
      <c r="I43" s="1">
        <f t="shared" si="4"/>
        <v>5992.86</v>
      </c>
      <c r="J43" s="9">
        <f t="shared" si="5"/>
        <v>1266.0012000000002</v>
      </c>
      <c r="K43">
        <f>J43/LN(2)/Notes!$F$9*(1-EXP(-Notes!$F$9*LN(2)/J43))</f>
        <v>7.0465032908930444E-4</v>
      </c>
      <c r="L43">
        <f>EXP(-Notes!$F$10*LN(2)/J43)</f>
        <v>1.9408085201476862E-2</v>
      </c>
      <c r="M43">
        <f t="shared" si="6"/>
        <v>1.367591362421393E-5</v>
      </c>
      <c r="O43" s="1">
        <f t="shared" si="7"/>
        <v>438205458.49231774</v>
      </c>
      <c r="P43">
        <f>O43/Notes!$C$3</f>
        <v>1.3524859830009808E-10</v>
      </c>
      <c r="R43" s="2">
        <f>O43*J43/Notes!$F$9</f>
        <v>214031.10968280263</v>
      </c>
      <c r="S43" s="2">
        <f>R43/Notes!$C$2</f>
        <v>1.712248877462421E-7</v>
      </c>
      <c r="U43" s="1">
        <f t="shared" si="8"/>
        <v>330408956.31566632</v>
      </c>
      <c r="V43" s="11">
        <f t="shared" si="3"/>
        <v>0.99751787052083674</v>
      </c>
    </row>
    <row r="44" spans="1:22" x14ac:dyDescent="0.3">
      <c r="A44" t="s">
        <v>15</v>
      </c>
      <c r="B44">
        <v>26</v>
      </c>
      <c r="C44">
        <v>52</v>
      </c>
      <c r="D44" s="1">
        <v>10541100000</v>
      </c>
      <c r="E44" s="1">
        <v>245268</v>
      </c>
      <c r="F44" s="1">
        <v>8.2750000000000004</v>
      </c>
      <c r="G44" s="1">
        <v>5743.78</v>
      </c>
      <c r="H44" s="1">
        <v>1894.46</v>
      </c>
      <c r="I44" s="1">
        <f t="shared" si="4"/>
        <v>5743.78</v>
      </c>
      <c r="J44" s="2">
        <f t="shared" si="5"/>
        <v>29790</v>
      </c>
      <c r="K44">
        <f>J44/LN(2)/Notes!$F$9*(1-EXP(-Notes!$F$9*LN(2)/J44))</f>
        <v>1.6580974254661353E-2</v>
      </c>
      <c r="L44">
        <f>EXP(-Notes!$F$10*LN(2)/J44)</f>
        <v>0.84575291940771535</v>
      </c>
      <c r="M44">
        <f t="shared" si="6"/>
        <v>1.4023407382504006E-2</v>
      </c>
      <c r="O44" s="1">
        <f t="shared" si="7"/>
        <v>409585.19162511814</v>
      </c>
      <c r="P44">
        <f>O44/Notes!$C$3</f>
        <v>1.2641518260034511E-13</v>
      </c>
      <c r="R44" s="2">
        <f>O44*J44/Notes!$F$9</f>
        <v>4707.3853620803511</v>
      </c>
      <c r="S44" s="2">
        <f>R44/Notes!$C$2</f>
        <v>3.7659082896642808E-9</v>
      </c>
      <c r="U44" s="1">
        <f t="shared" si="8"/>
        <v>330413663.70102841</v>
      </c>
      <c r="V44" s="11">
        <f t="shared" si="3"/>
        <v>0.99753208230575474</v>
      </c>
    </row>
    <row r="45" spans="1:22" x14ac:dyDescent="0.3">
      <c r="A45" t="s">
        <v>32</v>
      </c>
      <c r="B45">
        <v>9</v>
      </c>
      <c r="C45">
        <v>18</v>
      </c>
      <c r="D45" s="1">
        <v>2008650000</v>
      </c>
      <c r="E45" s="1">
        <v>211394</v>
      </c>
      <c r="F45" s="1">
        <v>1.82951</v>
      </c>
      <c r="G45" s="1">
        <v>4950.5</v>
      </c>
      <c r="H45" s="1">
        <v>1394.04</v>
      </c>
      <c r="I45" s="1">
        <f t="shared" si="4"/>
        <v>4950.5</v>
      </c>
      <c r="J45" s="9">
        <f t="shared" si="5"/>
        <v>6586.2359999999999</v>
      </c>
      <c r="K45">
        <f>J45/LN(2)/Notes!$F$9*(1-EXP(-Notes!$F$9*LN(2)/J45))</f>
        <v>3.6658680614677325E-3</v>
      </c>
      <c r="L45">
        <f>EXP(-Notes!$F$10*LN(2)/J45)</f>
        <v>0.46872417591557247</v>
      </c>
      <c r="M45">
        <f t="shared" si="6"/>
        <v>1.7182809861266801E-3</v>
      </c>
      <c r="O45" s="1">
        <f t="shared" si="7"/>
        <v>2881077.0997119239</v>
      </c>
      <c r="P45">
        <f>O45/Notes!$C$3</f>
        <v>8.8922132707158143E-13</v>
      </c>
      <c r="R45" s="2">
        <f>O45*J45/Notes!$F$9</f>
        <v>7320.7768954082803</v>
      </c>
      <c r="S45" s="2">
        <f>R45/Notes!$C$2</f>
        <v>5.8566215163266246E-9</v>
      </c>
      <c r="U45" s="1">
        <f t="shared" si="8"/>
        <v>330420984.47792381</v>
      </c>
      <c r="V45" s="11">
        <f t="shared" si="3"/>
        <v>0.99755418402436635</v>
      </c>
    </row>
    <row r="46" spans="1:22" x14ac:dyDescent="0.3">
      <c r="A46" t="s">
        <v>19</v>
      </c>
      <c r="B46">
        <v>30</v>
      </c>
      <c r="C46">
        <v>65</v>
      </c>
      <c r="D46" s="1">
        <v>6352370000000</v>
      </c>
      <c r="E46" s="1">
        <v>208810</v>
      </c>
      <c r="F46" s="1">
        <v>5857.43</v>
      </c>
      <c r="G46" s="1">
        <v>4889.99</v>
      </c>
      <c r="H46" s="1">
        <v>535.49</v>
      </c>
      <c r="I46" s="1">
        <f t="shared" si="4"/>
        <v>4889.99</v>
      </c>
      <c r="J46" s="2">
        <f t="shared" si="5"/>
        <v>21086748.000000004</v>
      </c>
      <c r="K46">
        <f>J46/LN(2)/Notes!$F$9*(1-EXP(-Notes!$F$9*LN(2)/J46))</f>
        <v>0.95858346004636696</v>
      </c>
      <c r="L46">
        <f>EXP(-Notes!$F$10*LN(2)/J46)</f>
        <v>0.9997633552044195</v>
      </c>
      <c r="M46">
        <f t="shared" si="6"/>
        <v>0.95835661625941748</v>
      </c>
      <c r="O46" s="1">
        <f t="shared" si="7"/>
        <v>5102.4742950971904</v>
      </c>
      <c r="P46">
        <f>O46/Notes!$C$3</f>
        <v>1.5748377454003674E-15</v>
      </c>
      <c r="R46" s="2">
        <f>O46*J46/Notes!$F$9</f>
        <v>41510.258347682138</v>
      </c>
      <c r="S46" s="2">
        <f>R46/Notes!$C$2</f>
        <v>3.320820667814571E-8</v>
      </c>
      <c r="U46" s="1">
        <f t="shared" si="8"/>
        <v>330462494.7362715</v>
      </c>
      <c r="V46" s="11">
        <f t="shared" si="3"/>
        <v>0.99767950515661863</v>
      </c>
    </row>
    <row r="47" spans="1:22" x14ac:dyDescent="0.3">
      <c r="A47" t="s">
        <v>33</v>
      </c>
      <c r="B47">
        <v>11</v>
      </c>
      <c r="C47">
        <v>24</v>
      </c>
      <c r="D47" s="1">
        <v>13685300000</v>
      </c>
      <c r="E47" s="1">
        <v>176146</v>
      </c>
      <c r="F47" s="1">
        <v>14.959099999999999</v>
      </c>
      <c r="G47" s="1">
        <v>4125.05</v>
      </c>
      <c r="H47" s="1">
        <v>1673.5</v>
      </c>
      <c r="I47" s="1">
        <f t="shared" si="4"/>
        <v>4125.05</v>
      </c>
      <c r="J47" s="2">
        <f t="shared" si="5"/>
        <v>53852.759999999995</v>
      </c>
      <c r="K47">
        <f>J47/LN(2)/Notes!$F$9*(1-EXP(-Notes!$F$9*LN(2)/J47))</f>
        <v>2.9974193591891699E-2</v>
      </c>
      <c r="L47">
        <f>EXP(-Notes!$F$10*LN(2)/J47)</f>
        <v>0.91149213769796111</v>
      </c>
      <c r="M47">
        <f t="shared" si="6"/>
        <v>2.7321241792845893E-2</v>
      </c>
      <c r="O47" s="1">
        <f t="shared" si="7"/>
        <v>150983.25439512602</v>
      </c>
      <c r="P47">
        <f>O47/Notes!$C$3</f>
        <v>4.6599769875038894E-14</v>
      </c>
      <c r="R47" s="2">
        <f>O47*J47/Notes!$F$9</f>
        <v>3136.907778919624</v>
      </c>
      <c r="S47" s="2">
        <f>R47/Notes!$C$2</f>
        <v>2.5095262231356993E-9</v>
      </c>
      <c r="U47" s="1">
        <f t="shared" si="8"/>
        <v>330465631.64405042</v>
      </c>
      <c r="V47" s="11">
        <f t="shared" si="3"/>
        <v>0.99768897560682235</v>
      </c>
    </row>
    <row r="48" spans="1:22" x14ac:dyDescent="0.3">
      <c r="A48" t="s">
        <v>17</v>
      </c>
      <c r="B48">
        <v>23</v>
      </c>
      <c r="C48">
        <v>47</v>
      </c>
      <c r="D48" s="1">
        <v>384418000</v>
      </c>
      <c r="E48" s="1">
        <v>136226</v>
      </c>
      <c r="F48" s="1">
        <v>0.54333399999999998</v>
      </c>
      <c r="G48" s="1">
        <v>3190.19</v>
      </c>
      <c r="H48" s="1">
        <v>414.58499999999998</v>
      </c>
      <c r="I48" s="1">
        <f t="shared" si="4"/>
        <v>3190.19</v>
      </c>
      <c r="J48" s="9">
        <f t="shared" si="5"/>
        <v>1956.0024000000001</v>
      </c>
      <c r="K48">
        <f>J48/LN(2)/Notes!$F$9*(1-EXP(-Notes!$F$9*LN(2)/J48))</f>
        <v>1.0887017602032836E-3</v>
      </c>
      <c r="L48">
        <f>EXP(-Notes!$F$10*LN(2)/J48)</f>
        <v>7.7967836982671998E-2</v>
      </c>
      <c r="M48">
        <f t="shared" si="6"/>
        <v>8.4883721362277685E-5</v>
      </c>
      <c r="O48" s="1">
        <f t="shared" si="7"/>
        <v>37583060.08268059</v>
      </c>
      <c r="P48">
        <f>O48/Notes!$C$3</f>
        <v>1.159970990206191E-11</v>
      </c>
      <c r="R48" s="2">
        <f>O48*J48/Notes!$F$9</f>
        <v>28361.325509671082</v>
      </c>
      <c r="S48" s="2">
        <f>R48/Notes!$C$2</f>
        <v>2.2689060407736867E-8</v>
      </c>
      <c r="U48" s="1">
        <f t="shared" si="8"/>
        <v>330493992.96956009</v>
      </c>
      <c r="V48" s="11">
        <f t="shared" si="3"/>
        <v>0.9977745995842805</v>
      </c>
    </row>
    <row r="49" spans="1:22" x14ac:dyDescent="0.3">
      <c r="A49" t="s">
        <v>26</v>
      </c>
      <c r="B49">
        <v>18</v>
      </c>
      <c r="C49">
        <v>41</v>
      </c>
      <c r="D49" s="1">
        <v>1288950000</v>
      </c>
      <c r="E49" s="1">
        <v>135850</v>
      </c>
      <c r="F49" s="1">
        <v>1.82684</v>
      </c>
      <c r="G49" s="1">
        <v>3181.39</v>
      </c>
      <c r="H49" s="1">
        <v>1114.57</v>
      </c>
      <c r="I49" s="1">
        <f t="shared" si="4"/>
        <v>3181.39</v>
      </c>
      <c r="J49" s="9">
        <f t="shared" si="5"/>
        <v>6576.6239999999998</v>
      </c>
      <c r="K49">
        <f>J49/LN(2)/Notes!$F$9*(1-EXP(-Notes!$F$9*LN(2)/J49))</f>
        <v>3.6605180673577693E-3</v>
      </c>
      <c r="L49">
        <f>EXP(-Notes!$F$10*LN(2)/J49)</f>
        <v>0.46820536594859957</v>
      </c>
      <c r="M49">
        <f t="shared" si="6"/>
        <v>1.7138742012887049E-3</v>
      </c>
      <c r="O49" s="1">
        <f t="shared" si="7"/>
        <v>1856256.4262930343</v>
      </c>
      <c r="P49">
        <f>O49/Notes!$C$3</f>
        <v>5.7291865009044266E-13</v>
      </c>
      <c r="R49" s="2">
        <f>O49*J49/Notes!$F$9</f>
        <v>4709.8381802905087</v>
      </c>
      <c r="S49" s="2">
        <f>R49/Notes!$C$2</f>
        <v>3.7678705442324066E-9</v>
      </c>
      <c r="U49" s="1">
        <f t="shared" si="8"/>
        <v>330498702.80774039</v>
      </c>
      <c r="V49" s="11">
        <f t="shared" si="3"/>
        <v>0.99778881877435477</v>
      </c>
    </row>
    <row r="50" spans="1:22" x14ac:dyDescent="0.3">
      <c r="A50" t="s">
        <v>27</v>
      </c>
      <c r="B50">
        <v>20</v>
      </c>
      <c r="C50">
        <v>45</v>
      </c>
      <c r="D50" s="1">
        <v>2742580000000</v>
      </c>
      <c r="E50" s="1">
        <v>135308</v>
      </c>
      <c r="F50" s="1">
        <v>3902.64</v>
      </c>
      <c r="G50" s="1">
        <v>3168.69</v>
      </c>
      <c r="H50" s="1">
        <v>552.16200000000003</v>
      </c>
      <c r="I50" s="1">
        <f t="shared" si="4"/>
        <v>3168.69</v>
      </c>
      <c r="J50" s="2">
        <f t="shared" si="5"/>
        <v>14049504</v>
      </c>
      <c r="K50">
        <f>J50/LN(2)/Notes!$F$9*(1-EXP(-Notes!$F$9*LN(2)/J50))</f>
        <v>0.93870102283945556</v>
      </c>
      <c r="L50">
        <f>EXP(-Notes!$F$10*LN(2)/J50)</f>
        <v>0.9996448434467996</v>
      </c>
      <c r="M50">
        <f t="shared" si="6"/>
        <v>0.93836763701969816</v>
      </c>
      <c r="O50" s="1">
        <f t="shared" si="7"/>
        <v>3376.8108308422866</v>
      </c>
      <c r="P50">
        <f>O50/Notes!$C$3</f>
        <v>1.0422255650747799E-15</v>
      </c>
      <c r="R50" s="2">
        <f>O50*J50/Notes!$F$9</f>
        <v>18303.440306775472</v>
      </c>
      <c r="S50" s="2">
        <f>R50/Notes!$C$2</f>
        <v>1.4642752245420378E-8</v>
      </c>
      <c r="U50" s="1">
        <f t="shared" si="8"/>
        <v>330517006.24804717</v>
      </c>
      <c r="V50" s="11">
        <f t="shared" si="3"/>
        <v>0.99784407759361204</v>
      </c>
    </row>
    <row r="51" spans="1:22" x14ac:dyDescent="0.3">
      <c r="A51" t="s">
        <v>27</v>
      </c>
      <c r="B51">
        <v>20</v>
      </c>
      <c r="C51">
        <v>47</v>
      </c>
      <c r="D51" s="1">
        <v>71210100000</v>
      </c>
      <c r="E51" s="1">
        <v>125945</v>
      </c>
      <c r="F51" s="1">
        <v>108.864</v>
      </c>
      <c r="G51" s="1">
        <v>2949.43</v>
      </c>
      <c r="H51" s="1">
        <v>1468.99</v>
      </c>
      <c r="I51" s="1">
        <f t="shared" si="4"/>
        <v>2949.43</v>
      </c>
      <c r="J51" s="2">
        <f t="shared" si="5"/>
        <v>391910.40000000002</v>
      </c>
      <c r="K51">
        <f>J51/LN(2)/Notes!$F$9*(1-EXP(-Notes!$F$9*LN(2)/J51))</f>
        <v>0.21590814664937014</v>
      </c>
      <c r="L51">
        <f>EXP(-Notes!$F$10*LN(2)/J51)</f>
        <v>0.98734655125456527</v>
      </c>
      <c r="M51">
        <f t="shared" si="6"/>
        <v>0.21317616398202052</v>
      </c>
      <c r="O51" s="1">
        <f t="shared" si="7"/>
        <v>13835.646279143843</v>
      </c>
      <c r="P51">
        <f>O51/Notes!$C$3</f>
        <v>4.2702611972666181E-15</v>
      </c>
      <c r="R51" s="2">
        <f>O51*J51/Notes!$F$9</f>
        <v>2091.9497174065491</v>
      </c>
      <c r="S51" s="2">
        <f>R51/Notes!$C$2</f>
        <v>1.6735597739252394E-9</v>
      </c>
      <c r="U51" s="1">
        <f t="shared" si="8"/>
        <v>330519098.19776458</v>
      </c>
      <c r="V51" s="11">
        <f t="shared" si="3"/>
        <v>0.99785039327358216</v>
      </c>
    </row>
    <row r="52" spans="1:22" x14ac:dyDescent="0.3">
      <c r="A52" t="s">
        <v>31</v>
      </c>
      <c r="B52">
        <v>16</v>
      </c>
      <c r="C52">
        <v>35</v>
      </c>
      <c r="D52" s="1">
        <v>1262710000000</v>
      </c>
      <c r="E52" s="1">
        <v>115760</v>
      </c>
      <c r="F52" s="1">
        <v>2100.2399999999998</v>
      </c>
      <c r="G52" s="1">
        <v>2710.91</v>
      </c>
      <c r="H52" s="1">
        <v>733.47500000000002</v>
      </c>
      <c r="I52" s="1">
        <f t="shared" si="4"/>
        <v>2710.91</v>
      </c>
      <c r="J52" s="2">
        <f t="shared" si="5"/>
        <v>7560864</v>
      </c>
      <c r="K52">
        <f>J52/LN(2)/Notes!$F$9*(1-EXP(-Notes!$F$9*LN(2)/J52))</f>
        <v>0.89006564809880206</v>
      </c>
      <c r="L52">
        <f>EXP(-Notes!$F$10*LN(2)/J52)</f>
        <v>0.99934015305881363</v>
      </c>
      <c r="M52">
        <f t="shared" si="6"/>
        <v>0.88947834100344902</v>
      </c>
      <c r="O52" s="1">
        <f t="shared" si="7"/>
        <v>3047.7526827035895</v>
      </c>
      <c r="P52">
        <f>O52/Notes!$C$3</f>
        <v>9.4066440824184852E-16</v>
      </c>
      <c r="R52" s="2">
        <f>O52*J52/Notes!$F$9</f>
        <v>8890.2945754463708</v>
      </c>
      <c r="S52" s="2">
        <f>R52/Notes!$C$2</f>
        <v>7.1122356603570963E-9</v>
      </c>
      <c r="U52" s="1">
        <f t="shared" si="8"/>
        <v>330527988.49234003</v>
      </c>
      <c r="V52" s="11">
        <f t="shared" si="3"/>
        <v>0.99787723342892209</v>
      </c>
    </row>
    <row r="53" spans="1:22" x14ac:dyDescent="0.3">
      <c r="A53" t="s">
        <v>18</v>
      </c>
      <c r="B53">
        <v>21</v>
      </c>
      <c r="C53">
        <v>49</v>
      </c>
      <c r="D53" s="1">
        <v>521635000</v>
      </c>
      <c r="E53" s="1">
        <v>105353</v>
      </c>
      <c r="F53" s="1">
        <v>0.95332899999999998</v>
      </c>
      <c r="G53" s="1">
        <v>2467.1999999999998</v>
      </c>
      <c r="H53" s="1">
        <v>648.25400000000002</v>
      </c>
      <c r="I53" s="1">
        <f t="shared" si="4"/>
        <v>2467.1999999999998</v>
      </c>
      <c r="J53" s="9">
        <f t="shared" si="5"/>
        <v>3431.9843999999998</v>
      </c>
      <c r="K53">
        <f>J53/LN(2)/Notes!$F$9*(1-EXP(-Notes!$F$9*LN(2)/J53))</f>
        <v>1.9102264175494923E-3</v>
      </c>
      <c r="L53">
        <f>EXP(-Notes!$F$10*LN(2)/J53)</f>
        <v>0.23359614421884017</v>
      </c>
      <c r="M53">
        <f t="shared" si="6"/>
        <v>4.4622152572452962E-4</v>
      </c>
      <c r="O53" s="1">
        <f t="shared" si="7"/>
        <v>5529092.2955677873</v>
      </c>
      <c r="P53">
        <f>O53/Notes!$C$3</f>
        <v>1.7065099677678357E-12</v>
      </c>
      <c r="R53" s="2">
        <f>O53*J53/Notes!$F$9</f>
        <v>7320.8944847796438</v>
      </c>
      <c r="S53" s="2">
        <f>R53/Notes!$C$2</f>
        <v>5.8567155878237147E-9</v>
      </c>
      <c r="U53" s="1">
        <f t="shared" si="8"/>
        <v>330535309.38682479</v>
      </c>
      <c r="V53" s="11">
        <f t="shared" si="3"/>
        <v>0.99789933550254073</v>
      </c>
    </row>
    <row r="54" spans="1:22" x14ac:dyDescent="0.3">
      <c r="A54" t="s">
        <v>30</v>
      </c>
      <c r="B54">
        <v>17</v>
      </c>
      <c r="C54">
        <v>38</v>
      </c>
      <c r="D54" s="1">
        <v>233659000</v>
      </c>
      <c r="E54" s="1">
        <v>72484.800000000003</v>
      </c>
      <c r="F54" s="1">
        <v>0.62066699999999997</v>
      </c>
      <c r="G54" s="1">
        <v>1697.48</v>
      </c>
      <c r="H54" s="1">
        <v>378.57600000000002</v>
      </c>
      <c r="I54" s="1">
        <f t="shared" si="4"/>
        <v>1697.48</v>
      </c>
      <c r="J54" s="9">
        <f t="shared" si="5"/>
        <v>2234.4012000000002</v>
      </c>
      <c r="K54">
        <f>J54/LN(2)/Notes!$F$9*(1-EXP(-Notes!$F$9*LN(2)/J54))</f>
        <v>1.2436572263103199E-3</v>
      </c>
      <c r="L54">
        <f>EXP(-Notes!$F$10*LN(2)/J54)</f>
        <v>0.10714676238371589</v>
      </c>
      <c r="M54">
        <f t="shared" si="6"/>
        <v>1.3325384531426301E-4</v>
      </c>
      <c r="O54" s="1">
        <f t="shared" si="7"/>
        <v>12738694.301816953</v>
      </c>
      <c r="P54">
        <f>O54/Notes!$C$3</f>
        <v>3.9316957721657265E-12</v>
      </c>
      <c r="R54" s="2">
        <f>O54*J54/Notes!$F$9</f>
        <v>10981.232189202534</v>
      </c>
      <c r="S54" s="2">
        <f>R54/Notes!$C$2</f>
        <v>8.7849857513620275E-9</v>
      </c>
      <c r="U54" s="1">
        <f t="shared" si="8"/>
        <v>330546290.61901397</v>
      </c>
      <c r="V54" s="11">
        <f t="shared" si="3"/>
        <v>0.9979324882822691</v>
      </c>
    </row>
    <row r="55" spans="1:22" x14ac:dyDescent="0.3">
      <c r="A55" t="s">
        <v>16</v>
      </c>
      <c r="B55">
        <v>28</v>
      </c>
      <c r="C55">
        <v>63</v>
      </c>
      <c r="D55" s="1">
        <v>109322000000000</v>
      </c>
      <c r="E55" s="1">
        <v>23988.5</v>
      </c>
      <c r="F55" s="1">
        <v>877460</v>
      </c>
      <c r="G55" s="1">
        <v>561.77200000000005</v>
      </c>
      <c r="H55" s="1">
        <v>16.552399999999999</v>
      </c>
      <c r="I55" s="1">
        <f t="shared" si="4"/>
        <v>561.77200000000005</v>
      </c>
      <c r="J55" s="8">
        <f t="shared" si="5"/>
        <v>3158856000</v>
      </c>
      <c r="K55">
        <f>J55/LN(2)/Notes!$F$9*(1-EXP(-Notes!$F$9*LN(2)/J55))</f>
        <v>0.9997156728701454</v>
      </c>
      <c r="L55">
        <f>EXP(-Notes!$F$10*LN(2)/J55)</f>
        <v>0.99999842010659634</v>
      </c>
      <c r="M55">
        <f t="shared" si="6"/>
        <v>0.9997140934259483</v>
      </c>
      <c r="O55" s="1">
        <f t="shared" si="7"/>
        <v>561.93266024173749</v>
      </c>
      <c r="P55">
        <f>O55/Notes!$C$3</f>
        <v>1.7343600624744985E-16</v>
      </c>
      <c r="R55" s="2">
        <f>O55*J55/Notes!$F$9</f>
        <v>684824.21118849306</v>
      </c>
      <c r="S55" s="2">
        <f>R55/Notes!$C$2</f>
        <v>5.4785936895079445E-7</v>
      </c>
      <c r="U55" s="1">
        <f t="shared" si="8"/>
        <v>331231114.83020246</v>
      </c>
      <c r="V55" s="11">
        <f t="shared" si="3"/>
        <v>1</v>
      </c>
    </row>
    <row r="56" spans="1:22" x14ac:dyDescent="0.3">
      <c r="A56" t="s">
        <v>30</v>
      </c>
      <c r="B56">
        <v>17</v>
      </c>
      <c r="C56">
        <v>39</v>
      </c>
      <c r="D56" s="1">
        <v>104207000</v>
      </c>
      <c r="E56" s="1">
        <v>21651.9</v>
      </c>
      <c r="F56" s="1">
        <v>0.92666700000000002</v>
      </c>
      <c r="G56" s="1">
        <v>507.05200000000002</v>
      </c>
      <c r="H56" s="1">
        <v>291.95499999999998</v>
      </c>
      <c r="I56" s="1">
        <f t="shared" si="4"/>
        <v>507.05200000000002</v>
      </c>
      <c r="J56" s="9">
        <f t="shared" si="5"/>
        <v>3336.0012000000002</v>
      </c>
      <c r="K56">
        <f>J56/LN(2)/Notes!$F$9*(1-EXP(-Notes!$F$9*LN(2)/J56))</f>
        <v>1.8568026186881294E-3</v>
      </c>
      <c r="L56">
        <f>EXP(-Notes!$F$10*LN(2)/J56)</f>
        <v>0.22402434029649107</v>
      </c>
      <c r="M56">
        <f t="shared" si="6"/>
        <v>4.1596898171240528E-4</v>
      </c>
      <c r="O56" s="1">
        <f t="shared" si="7"/>
        <v>1218965.8899868841</v>
      </c>
      <c r="P56">
        <f>O56/Notes!$C$3</f>
        <v>3.7622404011940867E-13</v>
      </c>
      <c r="R56" s="2">
        <f>O56*J56/Notes!$F$9</f>
        <v>1568.8548116339944</v>
      </c>
      <c r="S56" s="2">
        <f>R56/Notes!$C$2</f>
        <v>1.2550838493071955E-9</v>
      </c>
      <c r="U56" s="1">
        <f t="shared" si="8"/>
        <v>331232683.68501407</v>
      </c>
      <c r="V56" s="11">
        <f t="shared" si="3"/>
        <v>1.0000047364355018</v>
      </c>
    </row>
    <row r="57" spans="1:22" x14ac:dyDescent="0.3">
      <c r="A57" t="s">
        <v>24</v>
      </c>
      <c r="B57">
        <v>31</v>
      </c>
      <c r="C57">
        <v>66</v>
      </c>
      <c r="D57" s="1">
        <v>552598000</v>
      </c>
      <c r="E57" s="1">
        <v>11211.6</v>
      </c>
      <c r="F57" s="1">
        <v>9.4899699999999996</v>
      </c>
      <c r="G57" s="1">
        <v>262.55700000000002</v>
      </c>
      <c r="H57" s="1">
        <v>185.358</v>
      </c>
      <c r="I57" s="1">
        <f t="shared" si="4"/>
        <v>262.55700000000002</v>
      </c>
      <c r="J57" s="2">
        <f t="shared" si="5"/>
        <v>34163.892</v>
      </c>
      <c r="K57">
        <f>J57/LN(2)/Notes!$F$9*(1-EXP(-Notes!$F$9*LN(2)/J57))</f>
        <v>1.9015462023868106E-2</v>
      </c>
      <c r="L57">
        <f>EXP(-Notes!$F$10*LN(2)/J57)</f>
        <v>0.86408861489742317</v>
      </c>
      <c r="M57">
        <f t="shared" si="6"/>
        <v>1.6431044241838742E-2</v>
      </c>
      <c r="O57" s="1">
        <f t="shared" si="7"/>
        <v>15979.325241632856</v>
      </c>
      <c r="P57">
        <f>O57/Notes!$C$3</f>
        <v>4.9318905066768071E-15</v>
      </c>
      <c r="R57" s="2">
        <f>O57*J57/Notes!$F$9</f>
        <v>210.61571828241466</v>
      </c>
      <c r="S57" s="2">
        <f>R57/Notes!$C$2</f>
        <v>1.6849257462593174E-10</v>
      </c>
      <c r="U57" s="1">
        <f t="shared" si="8"/>
        <v>331232894.30073237</v>
      </c>
      <c r="V57" s="11">
        <f t="shared" si="3"/>
        <v>1.0000053722927897</v>
      </c>
    </row>
    <row r="58" spans="1:22" x14ac:dyDescent="0.3">
      <c r="A58" t="s">
        <v>24</v>
      </c>
      <c r="B58">
        <v>31</v>
      </c>
      <c r="C58">
        <v>67</v>
      </c>
      <c r="D58" s="1">
        <v>2870550000</v>
      </c>
      <c r="E58" s="1">
        <v>7061.56</v>
      </c>
      <c r="F58" s="1">
        <v>78.268600000000006</v>
      </c>
      <c r="G58" s="1">
        <v>165.37</v>
      </c>
      <c r="H58" s="1">
        <v>165.37</v>
      </c>
      <c r="I58" s="1">
        <f t="shared" si="4"/>
        <v>165.37</v>
      </c>
      <c r="J58" s="2">
        <f t="shared" si="5"/>
        <v>281766.96000000002</v>
      </c>
      <c r="K58">
        <f>J58/LN(2)/Notes!$F$9*(1-EXP(-Notes!$F$9*LN(2)/J58))</f>
        <v>0.1565633427540172</v>
      </c>
      <c r="L58">
        <f>EXP(-Notes!$F$10*LN(2)/J58)</f>
        <v>0.9824439239497893</v>
      </c>
      <c r="M58">
        <f t="shared" si="6"/>
        <v>0.15381470480195247</v>
      </c>
      <c r="O58" s="1">
        <f t="shared" si="7"/>
        <v>1075.124775702855</v>
      </c>
      <c r="P58">
        <f>O58/Notes!$C$3</f>
        <v>3.3182863447618981E-16</v>
      </c>
      <c r="R58" s="2">
        <f>O58*J58/Notes!$F$9</f>
        <v>116.87293197163402</v>
      </c>
      <c r="S58" s="2">
        <f>R58/Notes!$C$2</f>
        <v>9.3498345577307219E-11</v>
      </c>
      <c r="U58" s="1">
        <f t="shared" si="8"/>
        <v>331233011.17366433</v>
      </c>
      <c r="V58" s="11">
        <f t="shared" si="3"/>
        <v>1.0000057251368515</v>
      </c>
    </row>
    <row r="59" spans="1:22" x14ac:dyDescent="0.3">
      <c r="A59" t="s">
        <v>24</v>
      </c>
      <c r="B59">
        <v>31</v>
      </c>
      <c r="C59">
        <v>68</v>
      </c>
      <c r="D59" s="1">
        <v>37025500</v>
      </c>
      <c r="E59" s="1">
        <v>6326.51</v>
      </c>
      <c r="F59" s="1">
        <v>1.12683</v>
      </c>
      <c r="G59" s="1">
        <v>148.15700000000001</v>
      </c>
      <c r="H59" s="1">
        <v>111.80200000000001</v>
      </c>
      <c r="I59" s="1">
        <f t="shared" si="4"/>
        <v>148.15700000000001</v>
      </c>
      <c r="J59" s="9">
        <f t="shared" si="5"/>
        <v>4056.5880000000006</v>
      </c>
      <c r="K59">
        <f>J59/LN(2)/Notes!$F$9*(1-EXP(-Notes!$F$9*LN(2)/J59))</f>
        <v>2.2578778512845985E-3</v>
      </c>
      <c r="L59">
        <f>EXP(-Notes!$F$10*LN(2)/J59)</f>
        <v>0.29221646563313819</v>
      </c>
      <c r="M59">
        <f t="shared" si="6"/>
        <v>6.5978908553372977E-4</v>
      </c>
      <c r="O59" s="1">
        <f t="shared" si="7"/>
        <v>224552.06254306238</v>
      </c>
      <c r="P59">
        <f>O59/Notes!$C$3</f>
        <v>6.9306192142920481E-14</v>
      </c>
      <c r="R59" s="2">
        <f>O59*J59/Notes!$F$9</f>
        <v>351.43333421583196</v>
      </c>
      <c r="S59" s="2">
        <f>R59/Notes!$C$2</f>
        <v>2.8114666737266557E-10</v>
      </c>
      <c r="U59" s="1">
        <f t="shared" si="8"/>
        <v>331233362.60699856</v>
      </c>
      <c r="V59" s="11">
        <f t="shared" si="3"/>
        <v>1.000006786128161</v>
      </c>
    </row>
    <row r="60" spans="1:22" x14ac:dyDescent="0.3">
      <c r="A60" t="s">
        <v>33</v>
      </c>
      <c r="B60">
        <v>11</v>
      </c>
      <c r="C60">
        <v>22</v>
      </c>
      <c r="D60" s="1">
        <v>578112000000</v>
      </c>
      <c r="E60" s="1">
        <v>4880.37</v>
      </c>
      <c r="F60" s="1">
        <v>22807.7</v>
      </c>
      <c r="G60" s="1">
        <v>114.29</v>
      </c>
      <c r="H60" s="1">
        <v>42.865200000000002</v>
      </c>
      <c r="I60" s="1">
        <f t="shared" si="4"/>
        <v>114.29</v>
      </c>
      <c r="J60" s="2">
        <f t="shared" si="5"/>
        <v>82107720</v>
      </c>
      <c r="K60">
        <f>J60/LN(2)/Notes!$F$9*(1-EXP(-Notes!$F$9*LN(2)/J60))</f>
        <v>0.98913863087731302</v>
      </c>
      <c r="L60">
        <f>EXP(-Notes!$F$10*LN(2)/J60)</f>
        <v>0.99993921999012614</v>
      </c>
      <c r="M60">
        <f t="shared" si="6"/>
        <v>0.98907851102156163</v>
      </c>
      <c r="O60" s="1">
        <f t="shared" si="7"/>
        <v>115.55199989327087</v>
      </c>
      <c r="P60">
        <f>O60/Notes!$C$3</f>
        <v>3.5664197497923107E-17</v>
      </c>
      <c r="R60" s="2">
        <f>O60*J60/Notes!$F$9</f>
        <v>3660.3824277302137</v>
      </c>
      <c r="S60" s="2">
        <f>R60/Notes!$C$2</f>
        <v>2.9283059421841711E-9</v>
      </c>
      <c r="U60" s="1">
        <f t="shared" si="8"/>
        <v>331237022.98942631</v>
      </c>
      <c r="V60" s="11">
        <f t="shared" si="3"/>
        <v>1.0000178369692923</v>
      </c>
    </row>
    <row r="61" spans="1:22" x14ac:dyDescent="0.3">
      <c r="A61" t="s">
        <v>22</v>
      </c>
      <c r="B61">
        <v>19</v>
      </c>
      <c r="C61">
        <v>44</v>
      </c>
      <c r="D61" s="1">
        <v>4316900</v>
      </c>
      <c r="E61" s="1">
        <v>2253.54</v>
      </c>
      <c r="F61" s="1">
        <v>0.36883300000000002</v>
      </c>
      <c r="G61" s="1">
        <v>52.7742</v>
      </c>
      <c r="H61" s="1">
        <v>30.386800000000001</v>
      </c>
      <c r="I61" s="1">
        <f t="shared" si="4"/>
        <v>52.7742</v>
      </c>
      <c r="J61" s="9">
        <f t="shared" si="5"/>
        <v>1327.7988</v>
      </c>
      <c r="K61">
        <f>J61/LN(2)/Notes!$F$9*(1-EXP(-Notes!$F$9*LN(2)/J61))</f>
        <v>7.390465833558321E-4</v>
      </c>
      <c r="L61">
        <f>EXP(-Notes!$F$10*LN(2)/J61)</f>
        <v>2.331644595210524E-2</v>
      </c>
      <c r="M61">
        <f t="shared" si="6"/>
        <v>1.7231939716904299E-5</v>
      </c>
      <c r="O61" s="1">
        <f t="shared" si="7"/>
        <v>3062580.3517771843</v>
      </c>
      <c r="P61">
        <f>O61/Notes!$C$3</f>
        <v>9.4524084931394578E-13</v>
      </c>
      <c r="R61" s="2">
        <f>O61*J61/Notes!$F$9</f>
        <v>1568.8620817875476</v>
      </c>
      <c r="S61" s="2">
        <f>R61/Notes!$C$2</f>
        <v>1.2550896654300381E-9</v>
      </c>
      <c r="U61" s="1">
        <f t="shared" si="8"/>
        <v>331238591.85150808</v>
      </c>
      <c r="V61" s="11">
        <f t="shared" si="3"/>
        <v>1.0000225734267429</v>
      </c>
    </row>
    <row r="62" spans="1:22" x14ac:dyDescent="0.3">
      <c r="A62" t="s">
        <v>21</v>
      </c>
      <c r="B62">
        <v>22</v>
      </c>
      <c r="C62">
        <v>44</v>
      </c>
      <c r="D62" s="1">
        <v>1585870000000</v>
      </c>
      <c r="E62" s="1">
        <v>580.56100000000004</v>
      </c>
      <c r="F62" s="1">
        <v>525948</v>
      </c>
      <c r="G62" s="1">
        <v>13.595800000000001</v>
      </c>
      <c r="H62" s="1">
        <v>3.20946</v>
      </c>
      <c r="I62" s="1">
        <f t="shared" si="4"/>
        <v>13.595800000000001</v>
      </c>
      <c r="J62" s="8">
        <f t="shared" si="5"/>
        <v>1893412800</v>
      </c>
      <c r="K62">
        <f>J62/LN(2)/Notes!$F$9*(1-EXP(-Notes!$F$9*LN(2)/J62))</f>
        <v>0.99952570581620304</v>
      </c>
      <c r="L62">
        <f>EXP(-Notes!$F$10*LN(2)/J62)</f>
        <v>0.99999736420228968</v>
      </c>
      <c r="M62">
        <f t="shared" si="6"/>
        <v>0.99952307126863627</v>
      </c>
      <c r="O62" s="1">
        <f t="shared" si="7"/>
        <v>13.602287321635954</v>
      </c>
      <c r="P62">
        <f>O62/Notes!$C$3</f>
        <v>4.1982368276654175E-18</v>
      </c>
      <c r="R62" s="2">
        <f>O62*J62/Notes!$F$9</f>
        <v>9936.2441836663711</v>
      </c>
      <c r="S62" s="2">
        <f>R62/Notes!$C$2</f>
        <v>7.9489953469330971E-9</v>
      </c>
      <c r="U62" s="1">
        <f t="shared" si="8"/>
        <v>331248528.09569174</v>
      </c>
      <c r="V62" s="11">
        <f t="shared" si="3"/>
        <v>1.0000525713458357</v>
      </c>
    </row>
    <row r="63" spans="1:22" x14ac:dyDescent="0.3">
      <c r="A63" t="s">
        <v>26</v>
      </c>
      <c r="B63">
        <v>18</v>
      </c>
      <c r="C63">
        <v>42</v>
      </c>
      <c r="D63" s="1">
        <v>417273000000</v>
      </c>
      <c r="E63" s="1">
        <v>278.58300000000003</v>
      </c>
      <c r="F63" s="1">
        <v>288396</v>
      </c>
      <c r="G63" s="1">
        <v>6.5239599999999998</v>
      </c>
      <c r="H63" s="1">
        <v>2.9016199999999999</v>
      </c>
      <c r="I63" s="1">
        <f t="shared" si="4"/>
        <v>6.5239599999999998</v>
      </c>
      <c r="J63" s="8">
        <f t="shared" si="5"/>
        <v>1038225600</v>
      </c>
      <c r="K63">
        <f>J63/LN(2)/Notes!$F$9*(1-EXP(-Notes!$F$9*LN(2)/J63))</f>
        <v>0.99913525461774966</v>
      </c>
      <c r="L63">
        <f>EXP(-Notes!$F$10*LN(2)/J63)</f>
        <v>0.99999519309897078</v>
      </c>
      <c r="M63">
        <f t="shared" si="6"/>
        <v>0.99913045187346594</v>
      </c>
      <c r="O63" s="1">
        <f t="shared" si="7"/>
        <v>6.5296378343458015</v>
      </c>
      <c r="P63">
        <f>O63/Notes!$C$3</f>
        <v>2.0153203192425315E-18</v>
      </c>
      <c r="R63" s="2">
        <f>O63*J63/Notes!$F$9</f>
        <v>2615.4464345472111</v>
      </c>
      <c r="S63" s="2">
        <f>R63/Notes!$C$2</f>
        <v>2.092357147637769E-9</v>
      </c>
      <c r="U63" s="1">
        <f t="shared" si="8"/>
        <v>331251143.5421263</v>
      </c>
      <c r="V63" s="11">
        <f t="shared" si="3"/>
        <v>1.0000604674833586</v>
      </c>
    </row>
    <row r="64" spans="1:22" x14ac:dyDescent="0.3">
      <c r="A64" t="s">
        <v>26</v>
      </c>
      <c r="B64">
        <v>18</v>
      </c>
      <c r="C64">
        <v>39</v>
      </c>
      <c r="D64" s="1">
        <v>3339720000000</v>
      </c>
      <c r="E64" s="1">
        <v>272.702</v>
      </c>
      <c r="F64" s="1">
        <v>2358000</v>
      </c>
      <c r="G64" s="1">
        <v>6.3862399999999999</v>
      </c>
      <c r="H64" s="1">
        <v>1.0581199999999999</v>
      </c>
      <c r="I64" s="1">
        <f t="shared" si="4"/>
        <v>6.3862399999999999</v>
      </c>
      <c r="J64" s="8">
        <f t="shared" si="5"/>
        <v>8488800000</v>
      </c>
      <c r="K64">
        <f>J64/LN(2)/Notes!$F$9*(1-EXP(-Notes!$F$9*LN(2)/J64))</f>
        <v>0.99989418346824699</v>
      </c>
      <c r="L64">
        <f>EXP(-Notes!$F$10*LN(2)/J64)</f>
        <v>0.99999941208907817</v>
      </c>
      <c r="M64">
        <f t="shared" si="6"/>
        <v>0.99989359561953584</v>
      </c>
      <c r="O64" s="1">
        <f t="shared" si="7"/>
        <v>6.3869195962227101</v>
      </c>
      <c r="P64">
        <f>O64/Notes!$C$3</f>
        <v>1.9712714803156514E-18</v>
      </c>
      <c r="R64" s="2">
        <f>O64*J64/Notes!$F$9</f>
        <v>20917.161677629378</v>
      </c>
      <c r="S64" s="2">
        <f>R64/Notes!$C$2</f>
        <v>1.6733729342103501E-8</v>
      </c>
      <c r="U64" s="1">
        <f t="shared" si="8"/>
        <v>331272060.70380396</v>
      </c>
      <c r="V64" s="11">
        <f t="shared" si="3"/>
        <v>1.0001236172321024</v>
      </c>
    </row>
    <row r="65" spans="1:22" x14ac:dyDescent="0.3">
      <c r="A65" t="s">
        <v>22</v>
      </c>
      <c r="B65">
        <v>19</v>
      </c>
      <c r="C65">
        <v>45</v>
      </c>
      <c r="D65" s="1">
        <v>393846</v>
      </c>
      <c r="E65" s="1">
        <v>262.99900000000002</v>
      </c>
      <c r="F65" s="1">
        <v>0.28833399999999998</v>
      </c>
      <c r="G65" s="1">
        <v>6.1590100000000003</v>
      </c>
      <c r="H65" s="1">
        <v>6.1590100000000003</v>
      </c>
      <c r="I65" s="1">
        <f t="shared" si="4"/>
        <v>6.1590100000000003</v>
      </c>
      <c r="J65" s="9">
        <f t="shared" si="5"/>
        <v>1038.0023999999999</v>
      </c>
      <c r="K65">
        <f>J65/LN(2)/Notes!$F$9*(1-EXP(-Notes!$F$9*LN(2)/J65))</f>
        <v>5.7774726655510881E-4</v>
      </c>
      <c r="L65">
        <f>EXP(-Notes!$F$10*LN(2)/J65)</f>
        <v>8.1646109257524444E-3</v>
      </c>
      <c r="M65">
        <f t="shared" si="6"/>
        <v>4.7170816448394512E-6</v>
      </c>
      <c r="O65" s="1">
        <f t="shared" si="7"/>
        <v>1305682.2975998386</v>
      </c>
      <c r="P65">
        <f>O65/Notes!$C$3</f>
        <v>4.029883634567403E-13</v>
      </c>
      <c r="R65" s="2">
        <f>O65*J65/Notes!$F$9</f>
        <v>522.87861055021085</v>
      </c>
      <c r="S65" s="2">
        <f>R65/Notes!$C$2</f>
        <v>4.1830288844016866E-10</v>
      </c>
      <c r="U65" s="1">
        <f t="shared" si="8"/>
        <v>331272583.58241451</v>
      </c>
      <c r="V65" s="11">
        <f t="shared" si="3"/>
        <v>1.0001251958235666</v>
      </c>
    </row>
    <row r="66" spans="1:22" x14ac:dyDescent="0.3">
      <c r="A66" t="s">
        <v>15</v>
      </c>
      <c r="B66">
        <v>26</v>
      </c>
      <c r="C66">
        <v>53</v>
      </c>
      <c r="D66" s="1">
        <v>89651.4</v>
      </c>
      <c r="E66" s="1">
        <v>121.70399999999999</v>
      </c>
      <c r="F66" s="1">
        <v>0.14183200000000001</v>
      </c>
      <c r="G66" s="1">
        <v>2.8501099999999999</v>
      </c>
      <c r="H66" s="1">
        <v>0.35114099999999998</v>
      </c>
      <c r="I66" s="1">
        <f t="shared" si="4"/>
        <v>2.8501099999999999</v>
      </c>
      <c r="J66" s="9">
        <f t="shared" si="5"/>
        <v>510.59520000000009</v>
      </c>
      <c r="K66">
        <f>J66/LN(2)/Notes!$F$9*(1-EXP(-Notes!$F$9*LN(2)/J66))</f>
        <v>2.8419489311022709E-4</v>
      </c>
      <c r="L66">
        <f>EXP(-Notes!$F$10*LN(2)/J66)</f>
        <v>5.6900855124710612E-5</v>
      </c>
      <c r="M66">
        <f t="shared" si="6"/>
        <v>1.617093244004765E-8</v>
      </c>
      <c r="O66" s="1">
        <f t="shared" si="7"/>
        <v>176248958.46708527</v>
      </c>
      <c r="P66">
        <f>O66/Notes!$C$3</f>
        <v>5.4397826687371999E-11</v>
      </c>
      <c r="R66" s="2">
        <f>O66*J66/Notes!$F$9</f>
        <v>34719.086496255062</v>
      </c>
      <c r="S66" s="2">
        <f>R66/Notes!$C$2</f>
        <v>2.777526919700405E-8</v>
      </c>
      <c r="U66" s="1">
        <f t="shared" si="8"/>
        <v>331307302.66891074</v>
      </c>
      <c r="V66" s="11">
        <f t="shared" si="3"/>
        <v>1.0002300141360432</v>
      </c>
    </row>
    <row r="67" spans="1:22" x14ac:dyDescent="0.3">
      <c r="A67" t="s">
        <v>24</v>
      </c>
      <c r="B67">
        <v>31</v>
      </c>
      <c r="C67">
        <v>65</v>
      </c>
      <c r="D67" s="1">
        <v>109190</v>
      </c>
      <c r="E67" s="1">
        <v>82.987700000000004</v>
      </c>
      <c r="F67" s="1">
        <v>0.25333299999999997</v>
      </c>
      <c r="G67" s="1">
        <v>1.9434400000000001</v>
      </c>
      <c r="H67" s="1">
        <v>1.9434400000000001</v>
      </c>
      <c r="I67" s="1">
        <f t="shared" si="4"/>
        <v>1.9434400000000001</v>
      </c>
      <c r="J67" s="9">
        <f t="shared" si="5"/>
        <v>911.99879999999985</v>
      </c>
      <c r="K67">
        <f>J67/LN(2)/Notes!$F$9*(1-EXP(-Notes!$F$9*LN(2)/J67))</f>
        <v>5.0761425387989409E-4</v>
      </c>
      <c r="L67">
        <f>EXP(-Notes!$F$10*LN(2)/J67)</f>
        <v>4.2018860975075656E-3</v>
      </c>
      <c r="M67">
        <f t="shared" si="6"/>
        <v>2.1329372762746026E-6</v>
      </c>
      <c r="O67" s="1">
        <f t="shared" si="7"/>
        <v>911156.65782465984</v>
      </c>
      <c r="P67">
        <f>O67/Notes!$C$3</f>
        <v>2.8122119068662341E-13</v>
      </c>
      <c r="R67" s="2">
        <f>O67*J67/Notes!$F$9</f>
        <v>320.59173555096459</v>
      </c>
      <c r="S67" s="2">
        <f>R67/Notes!$C$2</f>
        <v>2.5647338844077168E-10</v>
      </c>
      <c r="U67" s="1">
        <f t="shared" si="8"/>
        <v>331307623.26064628</v>
      </c>
      <c r="V67" s="11">
        <f t="shared" si="3"/>
        <v>1.000230982015331</v>
      </c>
    </row>
    <row r="68" spans="1:22" x14ac:dyDescent="0.3">
      <c r="A68" t="s">
        <v>16</v>
      </c>
      <c r="B68">
        <v>28</v>
      </c>
      <c r="C68">
        <v>59</v>
      </c>
      <c r="D68" s="1">
        <v>167400000000000</v>
      </c>
      <c r="E68" s="1">
        <v>48.380800000000001</v>
      </c>
      <c r="F68" s="1">
        <v>666201000</v>
      </c>
      <c r="G68" s="1">
        <v>1.133</v>
      </c>
      <c r="H68" s="1">
        <v>2.5713799999999998E-2</v>
      </c>
      <c r="I68" s="1">
        <f t="shared" si="4"/>
        <v>1.133</v>
      </c>
      <c r="J68" s="8">
        <f t="shared" si="5"/>
        <v>2398323600000</v>
      </c>
      <c r="K68">
        <f>J68/LN(2)/Notes!$F$9*(1-EXP(-Notes!$F$9*LN(2)/J68))</f>
        <v>0.99999962541192389</v>
      </c>
      <c r="L68">
        <f>EXP(-Notes!$F$10*LN(2)/J68)</f>
        <v>0.99999999791910499</v>
      </c>
      <c r="M68">
        <f t="shared" si="6"/>
        <v>0.99999962333102965</v>
      </c>
      <c r="O68" s="1">
        <f t="shared" si="7"/>
        <v>1.1330004267661042</v>
      </c>
      <c r="P68">
        <f>O68/Notes!$C$3</f>
        <v>3.4969148974262477E-19</v>
      </c>
      <c r="R68" s="2">
        <f>O68*J68/Notes!$F$9</f>
        <v>1048341.6907111185</v>
      </c>
      <c r="S68" s="2">
        <f>R68/Notes!$C$2</f>
        <v>8.3867335256889476E-7</v>
      </c>
      <c r="U68" s="1">
        <f t="shared" si="8"/>
        <v>332355964.95135742</v>
      </c>
      <c r="V68" s="11">
        <f t="shared" ref="V68:V73" si="9">U68/$U$55</f>
        <v>1.0033959675609931</v>
      </c>
    </row>
    <row r="69" spans="1:22" x14ac:dyDescent="0.3">
      <c r="A69" t="s">
        <v>36</v>
      </c>
      <c r="B69">
        <v>7</v>
      </c>
      <c r="C69">
        <v>13</v>
      </c>
      <c r="D69" s="1">
        <v>32955.5</v>
      </c>
      <c r="E69" s="1">
        <v>38.205399999999997</v>
      </c>
      <c r="F69" s="1">
        <v>0.16608300000000001</v>
      </c>
      <c r="G69" s="1">
        <v>0.89470799999999995</v>
      </c>
      <c r="H69" s="1">
        <v>0.39793299999999998</v>
      </c>
      <c r="I69" s="1">
        <f t="shared" ref="I69:I73" si="10">G69</f>
        <v>0.89470799999999995</v>
      </c>
      <c r="J69" s="9">
        <f t="shared" ref="J69:J73" si="11">F69*60*60</f>
        <v>597.89880000000005</v>
      </c>
      <c r="K69">
        <f>J69/LN(2)/Notes!$F$9*(1-EXP(-Notes!$F$9*LN(2)/J69))</f>
        <v>3.3278766732772462E-4</v>
      </c>
      <c r="L69">
        <f>EXP(-Notes!$F$10*LN(2)/J69)</f>
        <v>2.3710740082421577E-4</v>
      </c>
      <c r="M69">
        <f t="shared" ref="M69:M73" si="12">K69*L69</f>
        <v>7.8906418826430578E-8</v>
      </c>
      <c r="O69" s="1">
        <f t="shared" ref="O69:O73" si="13">I69/M69</f>
        <v>11338849.402962737</v>
      </c>
      <c r="P69">
        <f>O69/Notes!$C$3</f>
        <v>3.499644877457635E-12</v>
      </c>
      <c r="R69" s="2">
        <f>O69*J69/Notes!$F$9</f>
        <v>2615.5418408225837</v>
      </c>
      <c r="S69" s="2">
        <f>R69/Notes!$C$2</f>
        <v>2.0924334726580671E-9</v>
      </c>
      <c r="U69" s="1">
        <f t="shared" ref="U69:U73" si="14">U68+R69</f>
        <v>332358580.49319828</v>
      </c>
      <c r="V69" s="11">
        <f t="shared" si="9"/>
        <v>1.0034038639865515</v>
      </c>
    </row>
    <row r="70" spans="1:22" x14ac:dyDescent="0.3">
      <c r="A70" t="s">
        <v>34</v>
      </c>
      <c r="B70">
        <v>12</v>
      </c>
      <c r="C70">
        <v>27</v>
      </c>
      <c r="D70" s="1">
        <v>11993.6</v>
      </c>
      <c r="E70" s="1">
        <v>14.6496</v>
      </c>
      <c r="F70" s="1">
        <v>0.157633</v>
      </c>
      <c r="G70" s="1">
        <v>0.34306999999999999</v>
      </c>
      <c r="H70" s="1">
        <v>0.19753599999999999</v>
      </c>
      <c r="I70" s="1">
        <f t="shared" si="10"/>
        <v>0.34306999999999999</v>
      </c>
      <c r="J70" s="9">
        <f t="shared" si="11"/>
        <v>567.47879999999998</v>
      </c>
      <c r="K70">
        <f>J70/LN(2)/Notes!$F$9*(1-EXP(-Notes!$F$9*LN(2)/J70))</f>
        <v>3.1585603802840274E-4</v>
      </c>
      <c r="L70">
        <f>EXP(-Notes!$F$10*LN(2)/J70)</f>
        <v>1.5157309996792048E-4</v>
      </c>
      <c r="M70">
        <f t="shared" si="12"/>
        <v>4.7875278827550382E-8</v>
      </c>
      <c r="O70" s="1">
        <f t="shared" si="13"/>
        <v>7165911.2678123219</v>
      </c>
      <c r="P70">
        <f>O70/Notes!$C$3</f>
        <v>2.21170100858405E-12</v>
      </c>
      <c r="R70" s="2">
        <f>O70*J70/Notes!$F$9</f>
        <v>1568.8667928875827</v>
      </c>
      <c r="S70" s="2">
        <f>R70/Notes!$C$2</f>
        <v>1.2550934343100662E-9</v>
      </c>
      <c r="U70" s="1">
        <f t="shared" si="14"/>
        <v>332360149.35999119</v>
      </c>
      <c r="V70" s="11">
        <f t="shared" si="9"/>
        <v>1.0034086004582254</v>
      </c>
    </row>
    <row r="71" spans="1:22" x14ac:dyDescent="0.3">
      <c r="A71" t="s">
        <v>29</v>
      </c>
      <c r="B71">
        <v>14</v>
      </c>
      <c r="C71">
        <v>32</v>
      </c>
      <c r="D71" s="1">
        <v>83476700000</v>
      </c>
      <c r="E71" s="1">
        <v>13.890599999999999</v>
      </c>
      <c r="F71" s="1">
        <v>1157090</v>
      </c>
      <c r="G71" s="1">
        <v>0.325295</v>
      </c>
      <c r="H71" s="1">
        <v>0.325295</v>
      </c>
      <c r="I71" s="1">
        <f t="shared" si="10"/>
        <v>0.325295</v>
      </c>
      <c r="J71" s="8">
        <f t="shared" si="11"/>
        <v>4165524000</v>
      </c>
      <c r="K71">
        <f>J71/LN(2)/Notes!$F$9*(1-EXP(-Notes!$F$9*LN(2)/J71))</f>
        <v>0.99978437536102116</v>
      </c>
      <c r="L71">
        <f>EXP(-Notes!$F$10*LN(2)/J71)</f>
        <v>0.9999988019138264</v>
      </c>
      <c r="M71">
        <f t="shared" si="12"/>
        <v>0.99978317753318446</v>
      </c>
      <c r="O71" s="1">
        <f t="shared" si="13"/>
        <v>0.32536554656042199</v>
      </c>
      <c r="P71">
        <f>O71/Notes!$C$3</f>
        <v>1.0042146498778457E-19</v>
      </c>
      <c r="R71" s="2">
        <f>O71*J71/Notes!$F$9</f>
        <v>522.88502815222046</v>
      </c>
      <c r="S71" s="2">
        <f>R71/Notes!$C$2</f>
        <v>4.1830802252177636E-10</v>
      </c>
      <c r="U71" s="1">
        <f t="shared" si="14"/>
        <v>332360672.24501932</v>
      </c>
      <c r="V71" s="11">
        <f t="shared" si="9"/>
        <v>1.0034101790690646</v>
      </c>
    </row>
    <row r="72" spans="1:22" x14ac:dyDescent="0.3">
      <c r="A72" t="s">
        <v>22</v>
      </c>
      <c r="B72">
        <v>19</v>
      </c>
      <c r="C72">
        <v>38</v>
      </c>
      <c r="D72" s="1">
        <v>5147.43</v>
      </c>
      <c r="E72" s="1">
        <v>7.7874999999999996</v>
      </c>
      <c r="F72" s="1">
        <v>0.12726699999999999</v>
      </c>
      <c r="G72" s="1">
        <v>0.18237100000000001</v>
      </c>
      <c r="H72" s="1">
        <v>4.9780499999999998E-2</v>
      </c>
      <c r="I72" s="1">
        <f t="shared" si="10"/>
        <v>0.18237100000000001</v>
      </c>
      <c r="J72" s="9">
        <f t="shared" si="11"/>
        <v>458.16119999999995</v>
      </c>
      <c r="K72">
        <f>J72/LN(2)/Notes!$F$9*(1-EXP(-Notes!$F$9*LN(2)/J72))</f>
        <v>2.5501037467891069E-4</v>
      </c>
      <c r="L72">
        <f>EXP(-Notes!$F$10*LN(2)/J72)</f>
        <v>1.8591556842439182E-5</v>
      </c>
      <c r="M72">
        <f t="shared" si="12"/>
        <v>4.7410398762546816E-9</v>
      </c>
      <c r="O72" s="1">
        <f t="shared" si="13"/>
        <v>38466455.621560626</v>
      </c>
      <c r="P72">
        <f>O72/Notes!$C$3</f>
        <v>1.1872362846160687E-11</v>
      </c>
      <c r="R72" s="2">
        <f>O72*J72/Notes!$F$9</f>
        <v>6799.320010540494</v>
      </c>
      <c r="S72" s="2">
        <f>R72/Notes!$C$2</f>
        <v>5.4394560084323955E-9</v>
      </c>
      <c r="U72" s="1">
        <f t="shared" si="14"/>
        <v>332367471.56502986</v>
      </c>
      <c r="V72" s="11">
        <f t="shared" si="9"/>
        <v>1.0034307064884587</v>
      </c>
    </row>
    <row r="73" spans="1:22" x14ac:dyDescent="0.3">
      <c r="A73" t="s">
        <v>27</v>
      </c>
      <c r="B73">
        <v>20</v>
      </c>
      <c r="C73">
        <v>41</v>
      </c>
      <c r="D73" s="1">
        <v>4769280000000</v>
      </c>
      <c r="E73" s="1">
        <v>1.0270300000000001</v>
      </c>
      <c r="F73" s="1">
        <v>894113000</v>
      </c>
      <c r="G73" s="1">
        <v>2.4051400000000001E-2</v>
      </c>
      <c r="H73" s="1">
        <v>3.2286400000000001E-3</v>
      </c>
      <c r="I73" s="1">
        <f t="shared" si="10"/>
        <v>2.4051400000000001E-2</v>
      </c>
      <c r="J73" s="8">
        <f t="shared" si="11"/>
        <v>3218806800000</v>
      </c>
      <c r="K73">
        <f>J73/LN(2)/Notes!$F$9*(1-EXP(-Notes!$F$9*LN(2)/J73))</f>
        <v>0.99999972095517897</v>
      </c>
      <c r="L73">
        <f>EXP(-Notes!$F$10*LN(2)/J73)</f>
        <v>0.99999999844953114</v>
      </c>
      <c r="M73">
        <f t="shared" si="12"/>
        <v>0.99999971940471055</v>
      </c>
      <c r="O73" s="1">
        <f t="shared" si="13"/>
        <v>2.4051406748711437E-2</v>
      </c>
      <c r="P73">
        <f>O73/Notes!$C$3</f>
        <v>7.4232736878739006E-21</v>
      </c>
      <c r="R73" s="2">
        <f>O73*J73/Notes!$F$9</f>
        <v>29867.604780986985</v>
      </c>
      <c r="S73" s="2">
        <f>R73/Notes!$C$2</f>
        <v>2.3894083824789589E-8</v>
      </c>
      <c r="U73" s="1">
        <f t="shared" si="14"/>
        <v>332397339.16981083</v>
      </c>
      <c r="V73" s="11">
        <f t="shared" si="9"/>
        <v>1.0035208779833567</v>
      </c>
    </row>
    <row r="76" spans="1:22" x14ac:dyDescent="0.3">
      <c r="I76" t="s">
        <v>62</v>
      </c>
      <c r="J76" s="5">
        <f>60*60*24*365.34*20</f>
        <v>631307519.99999988</v>
      </c>
      <c r="K76" t="s">
        <v>63</v>
      </c>
    </row>
    <row r="77" spans="1:22" x14ac:dyDescent="0.3">
      <c r="I77" t="s">
        <v>64</v>
      </c>
      <c r="J77" s="6">
        <f>60*60*2</f>
        <v>7200</v>
      </c>
      <c r="K77" t="s">
        <v>63</v>
      </c>
    </row>
    <row r="78" spans="1:22" x14ac:dyDescent="0.3">
      <c r="I78" t="s">
        <v>65</v>
      </c>
      <c r="J78" s="7">
        <f>5*24*60*60</f>
        <v>432000</v>
      </c>
      <c r="K78" t="s">
        <v>63</v>
      </c>
    </row>
  </sheetData>
  <mergeCells count="3">
    <mergeCell ref="K1:M1"/>
    <mergeCell ref="O1:P1"/>
    <mergeCell ref="R1:S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16B5-38EA-40FB-9B7A-11E47884F358}">
  <dimension ref="A1:V78"/>
  <sheetViews>
    <sheetView tabSelected="1" topLeftCell="G1" workbookViewId="0">
      <selection activeCell="P21" sqref="P21"/>
    </sheetView>
    <sheetView topLeftCell="A37" workbookViewId="1">
      <selection activeCell="T1" sqref="T1"/>
    </sheetView>
  </sheetViews>
  <sheetFormatPr defaultRowHeight="14.4" x14ac:dyDescent="0.3"/>
  <cols>
    <col min="10" max="10" width="9.5546875" bestFit="1" customWidth="1"/>
    <col min="18" max="18" width="9.5546875" style="2" bestFit="1" customWidth="1"/>
    <col min="19" max="19" width="9.21875" style="2" bestFit="1" customWidth="1"/>
    <col min="21" max="21" width="9.5546875" style="1" bestFit="1" customWidth="1"/>
    <col min="22" max="22" width="8.88671875" style="11"/>
  </cols>
  <sheetData>
    <row r="1" spans="1:22" x14ac:dyDescent="0.3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44</v>
      </c>
      <c r="J1" s="2" t="s">
        <v>46</v>
      </c>
      <c r="K1" s="13" t="s">
        <v>47</v>
      </c>
      <c r="L1" s="13"/>
      <c r="M1" s="13"/>
      <c r="N1" t="s">
        <v>48</v>
      </c>
      <c r="O1" s="13" t="s">
        <v>49</v>
      </c>
      <c r="P1" s="13"/>
      <c r="R1" s="14" t="s">
        <v>50</v>
      </c>
      <c r="S1" s="14"/>
      <c r="U1" s="1" t="s">
        <v>51</v>
      </c>
      <c r="V1" s="11" t="s">
        <v>52</v>
      </c>
    </row>
    <row r="2" spans="1:22" x14ac:dyDescent="0.3">
      <c r="J2" s="2" t="s">
        <v>55</v>
      </c>
      <c r="K2" s="4" t="s">
        <v>56</v>
      </c>
      <c r="L2" s="4" t="s">
        <v>57</v>
      </c>
      <c r="M2" t="s">
        <v>58</v>
      </c>
      <c r="O2" t="s">
        <v>59</v>
      </c>
      <c r="P2" t="s">
        <v>60</v>
      </c>
      <c r="R2" s="2" t="s">
        <v>59</v>
      </c>
      <c r="S2" s="2" t="s">
        <v>61</v>
      </c>
    </row>
    <row r="3" spans="1:22" x14ac:dyDescent="0.3">
      <c r="A3" t="s">
        <v>11</v>
      </c>
      <c r="B3">
        <v>29</v>
      </c>
      <c r="C3">
        <v>64</v>
      </c>
      <c r="D3" s="1">
        <v>217410000000000</v>
      </c>
      <c r="E3" s="1">
        <v>3296090000</v>
      </c>
      <c r="F3" s="1">
        <v>12.7</v>
      </c>
      <c r="G3" s="1">
        <v>77189100</v>
      </c>
      <c r="H3" s="1">
        <v>267708</v>
      </c>
      <c r="I3" s="1">
        <f>G3</f>
        <v>77189100</v>
      </c>
      <c r="J3" s="2">
        <f>F3*60*60</f>
        <v>45720</v>
      </c>
      <c r="K3">
        <f>J3/LN(2)/Notes!$F$9*(1-EXP(-Notes!$F$9*LN(2)/J3))</f>
        <v>2.544753752679144E-2</v>
      </c>
      <c r="L3">
        <f>EXP(-Notes!$F$10*LN(2)/J3)</f>
        <v>0.8965896093199025</v>
      </c>
      <c r="M3">
        <f t="shared" ref="M3" si="0">K3*L3</f>
        <v>2.2815997729299493E-2</v>
      </c>
      <c r="O3" s="1">
        <f>I3/M3</f>
        <v>3383113064.6053886</v>
      </c>
      <c r="P3">
        <f>O3/Notes!$C$3</f>
        <v>1.0441706989522804E-9</v>
      </c>
      <c r="R3" s="2">
        <f>O3*J3/Notes!$F$9</f>
        <v>59674355.445122831</v>
      </c>
      <c r="S3" s="2">
        <f>R3/Notes!$C$2</f>
        <v>4.7739484356098264E-5</v>
      </c>
      <c r="U3" s="1">
        <f>R3</f>
        <v>59674355.445122831</v>
      </c>
      <c r="V3" s="11">
        <f>U3/$U$55</f>
        <v>0.1660933749594761</v>
      </c>
    </row>
    <row r="4" spans="1:22" x14ac:dyDescent="0.3">
      <c r="A4" t="s">
        <v>11</v>
      </c>
      <c r="B4">
        <v>29</v>
      </c>
      <c r="C4">
        <v>61</v>
      </c>
      <c r="D4" s="1">
        <v>881250000000</v>
      </c>
      <c r="E4" s="1">
        <v>50908100</v>
      </c>
      <c r="F4" s="1">
        <v>3.3330000000000002</v>
      </c>
      <c r="G4" s="1">
        <v>1192180</v>
      </c>
      <c r="H4" s="1">
        <v>25681.4</v>
      </c>
      <c r="I4" s="1">
        <f t="shared" ref="I4:I67" si="1">G4</f>
        <v>1192180</v>
      </c>
      <c r="J4" s="2">
        <f t="shared" ref="J4:J67" si="2">F4*60*60</f>
        <v>11998.800000000001</v>
      </c>
      <c r="K4">
        <f>J4/LN(2)/Notes!$F$9*(1-EXP(-Notes!$F$9*LN(2)/J4))</f>
        <v>6.6784757934484941E-3</v>
      </c>
      <c r="L4">
        <f>EXP(-Notes!$F$10*LN(2)/J4)</f>
        <v>0.65972651481736244</v>
      </c>
      <c r="M4">
        <f t="shared" ref="M4" si="3">K4*L4</f>
        <v>4.405967559503894E-3</v>
      </c>
      <c r="O4" s="1">
        <f>I4/M4</f>
        <v>270583018.12241167</v>
      </c>
      <c r="P4">
        <f>O4/Notes!$C$3</f>
        <v>8.3513277198275208E-11</v>
      </c>
      <c r="R4" s="2">
        <f>O4*J4/Notes!$F$9</f>
        <v>1252573.8880583309</v>
      </c>
      <c r="S4" s="2">
        <f>R4/Notes!$C$2</f>
        <v>1.0020591104466646E-6</v>
      </c>
      <c r="U4" s="1">
        <f>U3+R4</f>
        <v>60926929.333181158</v>
      </c>
      <c r="V4" s="11">
        <f t="shared" ref="V4:V67" si="4">U4/$U$55</f>
        <v>0.16957970041539225</v>
      </c>
    </row>
    <row r="5" spans="1:22" x14ac:dyDescent="0.3">
      <c r="A5" t="s">
        <v>12</v>
      </c>
      <c r="B5">
        <v>27</v>
      </c>
      <c r="C5">
        <v>58</v>
      </c>
      <c r="D5" s="1">
        <v>160396000000000</v>
      </c>
      <c r="E5" s="1">
        <v>18159500</v>
      </c>
      <c r="F5" s="1">
        <v>1700.64</v>
      </c>
      <c r="G5" s="1">
        <v>425266</v>
      </c>
      <c r="H5" s="1">
        <v>8814.77</v>
      </c>
      <c r="I5" s="1">
        <f t="shared" si="1"/>
        <v>425266</v>
      </c>
      <c r="J5" s="2">
        <f t="shared" si="2"/>
        <v>6122304.0000000009</v>
      </c>
      <c r="K5">
        <f>J5/LN(2)/Notes!$F$9*(1-EXP(-Notes!$F$9*LN(2)/J5))</f>
        <v>0.86662994610909549</v>
      </c>
      <c r="L5">
        <f>EXP(-Notes!$F$10*LN(2)/J5)</f>
        <v>0.99918517176563326</v>
      </c>
      <c r="M5">
        <f t="shared" ref="M5:M68" si="5">K5*L5</f>
        <v>0.86592379156025812</v>
      </c>
      <c r="O5" s="1">
        <f t="shared" ref="O5:O68" si="6">I5/M5</f>
        <v>491112.50221423956</v>
      </c>
      <c r="P5">
        <f>O5/Notes!$C$3</f>
        <v>1.5157793278217269E-13</v>
      </c>
      <c r="R5" s="2">
        <f>O5*J5/Notes!$F$9</f>
        <v>1160007.7302300339</v>
      </c>
      <c r="S5" s="2">
        <f>R5/Notes!$C$2</f>
        <v>9.2800618418402705E-7</v>
      </c>
      <c r="U5" s="1">
        <f t="shared" ref="U5:U68" si="7">U4+R5</f>
        <v>62086937.063411191</v>
      </c>
      <c r="V5" s="11">
        <f t="shared" si="4"/>
        <v>0.17280838378290964</v>
      </c>
    </row>
    <row r="6" spans="1:22" x14ac:dyDescent="0.3">
      <c r="A6" t="s">
        <v>13</v>
      </c>
      <c r="B6">
        <v>24</v>
      </c>
      <c r="C6">
        <v>51</v>
      </c>
      <c r="D6" s="1">
        <v>36022600000000</v>
      </c>
      <c r="E6" s="1">
        <v>10432000</v>
      </c>
      <c r="F6" s="1">
        <v>664.86</v>
      </c>
      <c r="G6" s="1">
        <v>244300</v>
      </c>
      <c r="H6" s="1">
        <v>10012.9</v>
      </c>
      <c r="I6" s="1">
        <f t="shared" si="1"/>
        <v>244300</v>
      </c>
      <c r="J6" s="2">
        <f t="shared" si="2"/>
        <v>2393496</v>
      </c>
      <c r="K6">
        <f>J6/LN(2)/Notes!$F$9*(1-EXP(-Notes!$F$9*LN(2)/J6))</f>
        <v>0.70331616269322916</v>
      </c>
      <c r="L6">
        <f>EXP(-Notes!$F$10*LN(2)/J6)</f>
        <v>0.99791708015316227</v>
      </c>
      <c r="M6">
        <f t="shared" si="5"/>
        <v>0.7018512114993537</v>
      </c>
      <c r="O6" s="1">
        <f t="shared" si="6"/>
        <v>348079.47325203835</v>
      </c>
      <c r="P6">
        <f>O6/Notes!$C$3</f>
        <v>1.0743193618890073E-13</v>
      </c>
      <c r="R6" s="2">
        <f>O6*J6/Notes!$F$9</f>
        <v>321422.38692548644</v>
      </c>
      <c r="S6" s="2">
        <f>R6/Notes!$C$2</f>
        <v>2.5713790954038915E-7</v>
      </c>
      <c r="U6" s="1">
        <f t="shared" si="7"/>
        <v>62408359.45033668</v>
      </c>
      <c r="V6" s="11">
        <f t="shared" si="4"/>
        <v>0.17370300809235992</v>
      </c>
    </row>
    <row r="7" spans="1:22" x14ac:dyDescent="0.3">
      <c r="A7" t="s">
        <v>12</v>
      </c>
      <c r="B7">
        <v>27</v>
      </c>
      <c r="C7">
        <v>61</v>
      </c>
      <c r="D7" s="1">
        <v>81165600000</v>
      </c>
      <c r="E7" s="1">
        <v>9471290</v>
      </c>
      <c r="F7" s="1">
        <v>1.65001</v>
      </c>
      <c r="G7" s="1">
        <v>221802</v>
      </c>
      <c r="H7" s="1">
        <v>8737.31</v>
      </c>
      <c r="I7" s="1">
        <f t="shared" si="1"/>
        <v>221802</v>
      </c>
      <c r="J7" s="9">
        <f t="shared" si="2"/>
        <v>5940.0359999999991</v>
      </c>
      <c r="K7">
        <f>J7/LN(2)/Notes!$F$9*(1-EXP(-Notes!$F$9*LN(2)/J7))</f>
        <v>3.306196172801664E-3</v>
      </c>
      <c r="L7">
        <f>EXP(-Notes!$F$10*LN(2)/J7)</f>
        <v>0.43163571071420187</v>
      </c>
      <c r="M7">
        <f t="shared" si="5"/>
        <v>1.4270723348078205E-3</v>
      </c>
      <c r="O7" s="1">
        <f t="shared" si="6"/>
        <v>155424497.12604749</v>
      </c>
      <c r="P7">
        <f>O7/Notes!$C$3</f>
        <v>4.7970523804335643E-11</v>
      </c>
      <c r="R7" s="2">
        <f>O7*J7/Notes!$F$9</f>
        <v>356183.29792076332</v>
      </c>
      <c r="S7" s="2">
        <f>R7/Notes!$C$2</f>
        <v>2.8494663833661063E-7</v>
      </c>
      <c r="U7" s="1">
        <f t="shared" si="7"/>
        <v>62764542.748257443</v>
      </c>
      <c r="V7" s="11">
        <f t="shared" si="4"/>
        <v>0.17469438345979493</v>
      </c>
    </row>
    <row r="8" spans="1:22" x14ac:dyDescent="0.3">
      <c r="A8" t="s">
        <v>14</v>
      </c>
      <c r="B8">
        <v>25</v>
      </c>
      <c r="C8">
        <v>52</v>
      </c>
      <c r="D8" s="1">
        <v>6335890000000</v>
      </c>
      <c r="E8" s="1">
        <v>9091370</v>
      </c>
      <c r="F8" s="1">
        <v>134.184</v>
      </c>
      <c r="G8" s="1">
        <v>212905</v>
      </c>
      <c r="H8" s="1">
        <v>12391.4</v>
      </c>
      <c r="I8" s="1">
        <f t="shared" si="1"/>
        <v>212905</v>
      </c>
      <c r="J8" s="2">
        <f t="shared" si="2"/>
        <v>483062.4</v>
      </c>
      <c r="K8">
        <f>J8/LN(2)/Notes!$F$9*(1-EXP(-Notes!$F$9*LN(2)/J8))</f>
        <v>0.26234968714286616</v>
      </c>
      <c r="L8">
        <f>EXP(-Notes!$F$10*LN(2)/J8)</f>
        <v>0.98972189045355274</v>
      </c>
      <c r="M8">
        <f t="shared" si="5"/>
        <v>0.25965322831893561</v>
      </c>
      <c r="O8" s="1">
        <f t="shared" si="6"/>
        <v>819958.99445735326</v>
      </c>
      <c r="P8">
        <f>O8/Notes!$C$3</f>
        <v>2.5307376372140533E-13</v>
      </c>
      <c r="R8" s="2">
        <f>O8*J8/Notes!$F$9</f>
        <v>152813.02460036872</v>
      </c>
      <c r="S8" s="2">
        <f>R8/Notes!$C$2</f>
        <v>1.2225041968029497E-7</v>
      </c>
      <c r="U8" s="1">
        <f t="shared" si="7"/>
        <v>62917355.772857815</v>
      </c>
      <c r="V8" s="11">
        <f t="shared" si="4"/>
        <v>0.17511971241063684</v>
      </c>
    </row>
    <row r="9" spans="1:22" x14ac:dyDescent="0.3">
      <c r="A9" t="s">
        <v>17</v>
      </c>
      <c r="B9">
        <v>23</v>
      </c>
      <c r="C9">
        <v>48</v>
      </c>
      <c r="D9" s="1">
        <v>11155500000000</v>
      </c>
      <c r="E9" s="1">
        <v>5602740</v>
      </c>
      <c r="F9" s="1">
        <v>383.36399999999998</v>
      </c>
      <c r="G9" s="1">
        <v>131207</v>
      </c>
      <c r="H9" s="1">
        <v>8754.07</v>
      </c>
      <c r="I9" s="1">
        <f t="shared" si="1"/>
        <v>131207</v>
      </c>
      <c r="J9" s="2">
        <f t="shared" si="2"/>
        <v>1380110.4</v>
      </c>
      <c r="K9">
        <f>J9/LN(2)/Notes!$F$9*(1-EXP(-Notes!$F$9*LN(2)/J9))</f>
        <v>0.55919211052840256</v>
      </c>
      <c r="L9">
        <f>EXP(-Notes!$F$10*LN(2)/J9)</f>
        <v>0.99639039954501529</v>
      </c>
      <c r="M9">
        <f t="shared" si="5"/>
        <v>0.55717365043181544</v>
      </c>
      <c r="O9" s="1">
        <f t="shared" si="6"/>
        <v>235486.7282369028</v>
      </c>
      <c r="P9">
        <f>O9/Notes!$C$3</f>
        <v>7.2681088962007031E-14</v>
      </c>
      <c r="R9" s="2">
        <f>O9*J9/Notes!$F$9</f>
        <v>125384.9084497389</v>
      </c>
      <c r="S9" s="2">
        <f>R9/Notes!$C$2</f>
        <v>1.0030792675979112E-7</v>
      </c>
      <c r="U9" s="1">
        <f t="shared" si="7"/>
        <v>63042740.681307554</v>
      </c>
      <c r="V9" s="11">
        <f t="shared" si="4"/>
        <v>0.1754686998853747</v>
      </c>
    </row>
    <row r="10" spans="1:22" x14ac:dyDescent="0.3">
      <c r="A10" t="s">
        <v>12</v>
      </c>
      <c r="B10">
        <v>27</v>
      </c>
      <c r="C10">
        <v>57</v>
      </c>
      <c r="D10" s="1">
        <v>132921000000000</v>
      </c>
      <c r="E10" s="1">
        <v>3924210</v>
      </c>
      <c r="F10" s="1">
        <v>6521.75</v>
      </c>
      <c r="G10" s="1">
        <v>91898.6</v>
      </c>
      <c r="H10" s="1">
        <v>2414.71</v>
      </c>
      <c r="I10" s="1">
        <f t="shared" si="1"/>
        <v>91898.6</v>
      </c>
      <c r="J10" s="2">
        <f t="shared" si="2"/>
        <v>23478300</v>
      </c>
      <c r="K10">
        <f>J10/LN(2)/Notes!$F$9*(1-EXP(-Notes!$F$9*LN(2)/J10))</f>
        <v>0.96269592022146311</v>
      </c>
      <c r="L10">
        <f>EXP(-Notes!$F$10*LN(2)/J10)</f>
        <v>0.99978745780919531</v>
      </c>
      <c r="M10">
        <f t="shared" si="5"/>
        <v>0.96249130672150052</v>
      </c>
      <c r="O10" s="1">
        <f t="shared" si="6"/>
        <v>95479.927307635531</v>
      </c>
      <c r="P10">
        <f>O10/Notes!$C$3</f>
        <v>2.9469113366554173E-14</v>
      </c>
      <c r="R10" s="2">
        <f>O10*J10/Notes!$F$9</f>
        <v>864855.85544246121</v>
      </c>
      <c r="S10" s="2">
        <f>R10/Notes!$C$2</f>
        <v>6.9188468435396895E-7</v>
      </c>
      <c r="U10" s="1">
        <f t="shared" si="7"/>
        <v>63907596.536750019</v>
      </c>
      <c r="V10" s="11">
        <f t="shared" si="4"/>
        <v>0.17787587842651542</v>
      </c>
    </row>
    <row r="11" spans="1:22" x14ac:dyDescent="0.3">
      <c r="A11" t="s">
        <v>14</v>
      </c>
      <c r="B11">
        <v>25</v>
      </c>
      <c r="C11">
        <v>56</v>
      </c>
      <c r="D11" s="1">
        <v>52283200000</v>
      </c>
      <c r="E11" s="1">
        <v>3903470</v>
      </c>
      <c r="F11" s="1">
        <v>2.5789</v>
      </c>
      <c r="G11" s="1">
        <v>91412.9</v>
      </c>
      <c r="H11" s="1">
        <v>6734.57</v>
      </c>
      <c r="I11" s="1">
        <f t="shared" si="1"/>
        <v>91412.9</v>
      </c>
      <c r="J11" s="2">
        <f t="shared" si="2"/>
        <v>9284.0400000000009</v>
      </c>
      <c r="K11">
        <f>J11/LN(2)/Notes!$F$9*(1-EXP(-Notes!$F$9*LN(2)/J11))</f>
        <v>5.1674531124285394E-3</v>
      </c>
      <c r="L11">
        <f>EXP(-Notes!$F$10*LN(2)/J11)</f>
        <v>0.58417622597345531</v>
      </c>
      <c r="M11">
        <f t="shared" si="5"/>
        <v>3.0187032571132892E-3</v>
      </c>
      <c r="O11" s="1">
        <f t="shared" si="6"/>
        <v>30282174.898971647</v>
      </c>
      <c r="P11">
        <f>O11/Notes!$C$3</f>
        <v>9.3463502774603851E-12</v>
      </c>
      <c r="R11" s="2">
        <f>O11*J11/Notes!$F$9</f>
        <v>108464.86228744165</v>
      </c>
      <c r="S11" s="2">
        <f>R11/Notes!$C$2</f>
        <v>8.6771889829953321E-8</v>
      </c>
      <c r="U11" s="1">
        <f t="shared" si="7"/>
        <v>64016061.399037458</v>
      </c>
      <c r="V11" s="11">
        <f t="shared" si="4"/>
        <v>0.17817777184299988</v>
      </c>
    </row>
    <row r="12" spans="1:22" x14ac:dyDescent="0.3">
      <c r="A12" t="s">
        <v>12</v>
      </c>
      <c r="B12">
        <v>27</v>
      </c>
      <c r="C12">
        <v>56</v>
      </c>
      <c r="D12" s="1">
        <v>32069800000000</v>
      </c>
      <c r="E12" s="1">
        <v>3331220</v>
      </c>
      <c r="F12" s="1">
        <v>1853.6</v>
      </c>
      <c r="G12" s="1">
        <v>78011.8</v>
      </c>
      <c r="H12" s="1">
        <v>3805.99</v>
      </c>
      <c r="I12" s="1">
        <f t="shared" si="1"/>
        <v>78011.8</v>
      </c>
      <c r="J12" s="2">
        <f t="shared" si="2"/>
        <v>6672960</v>
      </c>
      <c r="K12">
        <f>J12/LN(2)/Notes!$F$9*(1-EXP(-Notes!$F$9*LN(2)/J12))</f>
        <v>0.87668976436089641</v>
      </c>
      <c r="L12">
        <f>EXP(-Notes!$F$10*LN(2)/J12)</f>
        <v>0.99925238665815386</v>
      </c>
      <c r="M12">
        <f t="shared" si="5"/>
        <v>0.8760343393964003</v>
      </c>
      <c r="O12" s="1">
        <f t="shared" si="6"/>
        <v>89051.075387925099</v>
      </c>
      <c r="P12">
        <f>O12/Notes!$C$3</f>
        <v>2.7484899811087994E-14</v>
      </c>
      <c r="R12" s="2">
        <f>O12*J12/Notes!$F$9</f>
        <v>229257.04630424717</v>
      </c>
      <c r="S12" s="2">
        <f>R12/Notes!$C$2</f>
        <v>1.8340563704339773E-7</v>
      </c>
      <c r="U12" s="1">
        <f t="shared" si="7"/>
        <v>64245318.445341706</v>
      </c>
      <c r="V12" s="11">
        <f t="shared" si="4"/>
        <v>0.17881586967028065</v>
      </c>
    </row>
    <row r="13" spans="1:22" x14ac:dyDescent="0.3">
      <c r="A13" t="s">
        <v>11</v>
      </c>
      <c r="B13">
        <v>29</v>
      </c>
      <c r="C13">
        <v>62</v>
      </c>
      <c r="D13" s="1">
        <v>2752890000</v>
      </c>
      <c r="E13" s="1">
        <v>3288800</v>
      </c>
      <c r="F13" s="1">
        <v>0.161166</v>
      </c>
      <c r="G13" s="1">
        <v>77018.3</v>
      </c>
      <c r="H13" s="1">
        <v>912.81</v>
      </c>
      <c r="I13" s="1">
        <f t="shared" si="1"/>
        <v>77018.3</v>
      </c>
      <c r="J13" s="9">
        <f t="shared" si="2"/>
        <v>580.19759999999997</v>
      </c>
      <c r="K13">
        <f>J13/LN(2)/Notes!$F$9*(1-EXP(-Notes!$F$9*LN(2)/J13))</f>
        <v>3.229352624443204E-4</v>
      </c>
      <c r="L13">
        <f>EXP(-Notes!$F$10*LN(2)/J13)</f>
        <v>1.8380131477669124E-4</v>
      </c>
      <c r="M13">
        <f t="shared" si="5"/>
        <v>5.9355925825021927E-8</v>
      </c>
      <c r="O13" s="1">
        <f t="shared" si="6"/>
        <v>1297567158282.4907</v>
      </c>
      <c r="P13">
        <f>O13/Notes!$C$3</f>
        <v>4.0048369082792922E-7</v>
      </c>
      <c r="R13" s="2">
        <f>O13*J13/Notes!$F$9</f>
        <v>290449595.3218832</v>
      </c>
      <c r="S13" s="2">
        <f>R13/Notes!$C$2</f>
        <v>2.3235967625750655E-4</v>
      </c>
      <c r="U13" s="1">
        <f t="shared" si="7"/>
        <v>354694913.76722491</v>
      </c>
      <c r="V13" s="11">
        <f t="shared" si="4"/>
        <v>0.98723270438564292</v>
      </c>
    </row>
    <row r="14" spans="1:22" x14ac:dyDescent="0.3">
      <c r="A14" t="s">
        <v>19</v>
      </c>
      <c r="B14">
        <v>30</v>
      </c>
      <c r="C14">
        <v>62</v>
      </c>
      <c r="D14" s="1">
        <v>152002000000</v>
      </c>
      <c r="E14" s="1">
        <v>3186010</v>
      </c>
      <c r="F14" s="1">
        <v>9.1859699999999993</v>
      </c>
      <c r="G14" s="1">
        <v>74611.199999999997</v>
      </c>
      <c r="H14" s="1">
        <v>7035.7</v>
      </c>
      <c r="I14" s="1">
        <f t="shared" si="1"/>
        <v>74611.199999999997</v>
      </c>
      <c r="J14" s="2">
        <f t="shared" si="2"/>
        <v>33069.491999999998</v>
      </c>
      <c r="K14">
        <f>J14/LN(2)/Notes!$F$9*(1-EXP(-Notes!$F$9*LN(2)/J14))</f>
        <v>1.8406324117714989E-2</v>
      </c>
      <c r="L14">
        <f>EXP(-Notes!$F$10*LN(2)/J14)</f>
        <v>0.85992137871213992</v>
      </c>
      <c r="M14">
        <f t="shared" si="5"/>
        <v>1.5827991612327987E-2</v>
      </c>
      <c r="O14" s="1">
        <f t="shared" si="6"/>
        <v>4713876.645087895</v>
      </c>
      <c r="P14">
        <f>O14/Notes!$C$3</f>
        <v>1.4549001991012021E-12</v>
      </c>
      <c r="R14" s="2">
        <f>O14*J14/Notes!$F$9</f>
        <v>60141.013118719515</v>
      </c>
      <c r="S14" s="2">
        <f>R14/Notes!$C$2</f>
        <v>4.8112810494975609E-8</v>
      </c>
      <c r="U14" s="1">
        <f t="shared" si="7"/>
        <v>354755054.78034365</v>
      </c>
      <c r="V14" s="11">
        <f t="shared" si="4"/>
        <v>0.98740009662252359</v>
      </c>
    </row>
    <row r="15" spans="1:22" x14ac:dyDescent="0.3">
      <c r="A15" t="s">
        <v>12</v>
      </c>
      <c r="B15">
        <v>27</v>
      </c>
      <c r="C15">
        <v>55</v>
      </c>
      <c r="D15" s="1">
        <v>263620000000</v>
      </c>
      <c r="E15" s="1">
        <v>2895470</v>
      </c>
      <c r="F15" s="1">
        <v>17.53</v>
      </c>
      <c r="G15" s="1">
        <v>67807.199999999997</v>
      </c>
      <c r="H15" s="1">
        <v>7016.03</v>
      </c>
      <c r="I15" s="1">
        <f t="shared" si="1"/>
        <v>67807.199999999997</v>
      </c>
      <c r="J15" s="2">
        <f t="shared" si="2"/>
        <v>63108.000000000015</v>
      </c>
      <c r="K15">
        <f>J15/LN(2)/Notes!$F$9*(1-EXP(-Notes!$F$9*LN(2)/J15))</f>
        <v>3.5125616759406383E-2</v>
      </c>
      <c r="L15">
        <f>EXP(-Notes!$F$10*LN(2)/J15)</f>
        <v>0.92396484668855727</v>
      </c>
      <c r="M15">
        <f t="shared" si="5"/>
        <v>3.2454835103945937E-2</v>
      </c>
      <c r="O15" s="1">
        <f t="shared" si="6"/>
        <v>2089278.8326555334</v>
      </c>
      <c r="P15">
        <f>O15/Notes!$C$3</f>
        <v>6.4483914588133749E-13</v>
      </c>
      <c r="R15" s="2">
        <f>O15*J15/Notes!$F$9</f>
        <v>50868.136022849321</v>
      </c>
      <c r="S15" s="2">
        <f>R15/Notes!$C$2</f>
        <v>4.0694508818279458E-8</v>
      </c>
      <c r="U15" s="1">
        <f t="shared" si="7"/>
        <v>354805922.91636652</v>
      </c>
      <c r="V15" s="11">
        <f t="shared" si="4"/>
        <v>0.98754167938997728</v>
      </c>
    </row>
    <row r="16" spans="1:22" x14ac:dyDescent="0.3">
      <c r="A16" t="s">
        <v>18</v>
      </c>
      <c r="B16">
        <v>21</v>
      </c>
      <c r="C16">
        <v>44</v>
      </c>
      <c r="D16" s="1">
        <v>59037300000</v>
      </c>
      <c r="E16" s="1">
        <v>2863250</v>
      </c>
      <c r="F16" s="1">
        <v>3.97</v>
      </c>
      <c r="G16" s="1">
        <v>67052.7</v>
      </c>
      <c r="H16" s="1">
        <v>5959.78</v>
      </c>
      <c r="I16" s="1">
        <f t="shared" si="1"/>
        <v>67052.7</v>
      </c>
      <c r="J16" s="2">
        <f t="shared" si="2"/>
        <v>14292.000000000002</v>
      </c>
      <c r="K16">
        <f>J16/LN(2)/Notes!$F$9*(1-EXP(-Notes!$F$9*LN(2)/J16))</f>
        <v>7.9548601560127576E-3</v>
      </c>
      <c r="L16">
        <f>EXP(-Notes!$F$10*LN(2)/J16)</f>
        <v>0.70525733097990351</v>
      </c>
      <c r="M16">
        <f t="shared" si="5"/>
        <v>5.6102234419479358E-3</v>
      </c>
      <c r="O16" s="1">
        <f t="shared" si="6"/>
        <v>11951876.907191152</v>
      </c>
      <c r="P16">
        <f>O16/Notes!$C$3</f>
        <v>3.6888508972812194E-12</v>
      </c>
      <c r="R16" s="2">
        <f>O16*J16/Notes!$F$9</f>
        <v>65901.32127992899</v>
      </c>
      <c r="S16" s="2">
        <f>R16/Notes!$C$2</f>
        <v>5.2721057023943194E-8</v>
      </c>
      <c r="U16" s="1">
        <f t="shared" si="7"/>
        <v>354871824.23764646</v>
      </c>
      <c r="V16" s="11">
        <f t="shared" si="4"/>
        <v>0.98772510446066353</v>
      </c>
    </row>
    <row r="17" spans="1:22" x14ac:dyDescent="0.3">
      <c r="A17" t="s">
        <v>18</v>
      </c>
      <c r="B17">
        <v>21</v>
      </c>
      <c r="C17">
        <v>47</v>
      </c>
      <c r="D17" s="1">
        <v>1068520000000</v>
      </c>
      <c r="E17" s="1">
        <v>2559480</v>
      </c>
      <c r="F17" s="1">
        <v>80.381100000000004</v>
      </c>
      <c r="G17" s="1">
        <v>59938.9</v>
      </c>
      <c r="H17" s="1">
        <v>7017.09</v>
      </c>
      <c r="I17" s="1">
        <f t="shared" si="1"/>
        <v>59938.9</v>
      </c>
      <c r="J17" s="2">
        <f t="shared" si="2"/>
        <v>289371.96000000002</v>
      </c>
      <c r="K17">
        <f>J17/LN(2)/Notes!$F$9*(1-EXP(-Notes!$F$9*LN(2)/J17))</f>
        <v>0.16073905600782645</v>
      </c>
      <c r="L17">
        <f>EXP(-Notes!$F$10*LN(2)/J17)</f>
        <v>0.98290134855138522</v>
      </c>
      <c r="M17">
        <f t="shared" si="5"/>
        <v>0.15799063491496926</v>
      </c>
      <c r="O17" s="1">
        <f t="shared" si="6"/>
        <v>379382.61361035221</v>
      </c>
      <c r="P17">
        <f>O17/Notes!$C$3</f>
        <v>1.1709339926245439E-13</v>
      </c>
      <c r="R17" s="2">
        <f>O17*J17/Notes!$F$9</f>
        <v>42354.433059548734</v>
      </c>
      <c r="S17" s="2">
        <f>R17/Notes!$C$2</f>
        <v>3.3883546447638988E-8</v>
      </c>
      <c r="U17" s="1">
        <f t="shared" si="7"/>
        <v>354914178.67070603</v>
      </c>
      <c r="V17" s="11">
        <f t="shared" si="4"/>
        <v>0.98784299079020799</v>
      </c>
    </row>
    <row r="18" spans="1:22" x14ac:dyDescent="0.3">
      <c r="A18" t="s">
        <v>16</v>
      </c>
      <c r="B18">
        <v>28</v>
      </c>
      <c r="C18">
        <v>57</v>
      </c>
      <c r="D18" s="1">
        <v>443696000000</v>
      </c>
      <c r="E18" s="1">
        <v>2399710</v>
      </c>
      <c r="F18" s="1">
        <v>35.6</v>
      </c>
      <c r="G18" s="1">
        <v>56197.3</v>
      </c>
      <c r="H18" s="1">
        <v>6332.05</v>
      </c>
      <c r="I18" s="1">
        <f t="shared" si="1"/>
        <v>56197.3</v>
      </c>
      <c r="J18" s="2">
        <f t="shared" si="2"/>
        <v>128160</v>
      </c>
      <c r="K18">
        <f>J18/LN(2)/Notes!$F$9*(1-EXP(-Notes!$F$9*LN(2)/J18))</f>
        <v>7.1333196583164657E-2</v>
      </c>
      <c r="L18">
        <f>EXP(-Notes!$F$10*LN(2)/J18)</f>
        <v>0.96180759565133245</v>
      </c>
      <c r="M18">
        <f t="shared" si="5"/>
        <v>6.8608810295777437E-2</v>
      </c>
      <c r="O18" s="1">
        <f t="shared" si="6"/>
        <v>819097.42725066165</v>
      </c>
      <c r="P18">
        <f>O18/Notes!$C$3</f>
        <v>2.5280784791687087E-13</v>
      </c>
      <c r="R18" s="2">
        <f>O18*J18/Notes!$F$9</f>
        <v>40499.817236282717</v>
      </c>
      <c r="S18" s="2">
        <f>R18/Notes!$C$2</f>
        <v>3.2399853789026174E-8</v>
      </c>
      <c r="U18" s="1">
        <f t="shared" si="7"/>
        <v>354954678.48794234</v>
      </c>
      <c r="V18" s="11">
        <f t="shared" si="4"/>
        <v>0.98795571511340918</v>
      </c>
    </row>
    <row r="19" spans="1:22" x14ac:dyDescent="0.3">
      <c r="A19" t="s">
        <v>14</v>
      </c>
      <c r="B19">
        <v>25</v>
      </c>
      <c r="C19">
        <v>54</v>
      </c>
      <c r="D19" s="1">
        <v>69132700000000</v>
      </c>
      <c r="E19" s="1">
        <v>1776950</v>
      </c>
      <c r="F19" s="1">
        <v>7490.85</v>
      </c>
      <c r="G19" s="1">
        <v>41613.300000000003</v>
      </c>
      <c r="H19" s="1">
        <v>1470.05</v>
      </c>
      <c r="I19" s="1">
        <f t="shared" si="1"/>
        <v>41613.300000000003</v>
      </c>
      <c r="J19" s="2">
        <f t="shared" si="2"/>
        <v>26967060</v>
      </c>
      <c r="K19">
        <f>J19/LN(2)/Notes!$F$9*(1-EXP(-Notes!$F$9*LN(2)/J19))</f>
        <v>0.96741591555739281</v>
      </c>
      <c r="L19">
        <f>EXP(-Notes!$F$10*LN(2)/J19)</f>
        <v>0.99981495209599303</v>
      </c>
      <c r="M19">
        <f t="shared" si="5"/>
        <v>0.96723689726991591</v>
      </c>
      <c r="O19" s="1">
        <f t="shared" si="6"/>
        <v>43022.862462604593</v>
      </c>
      <c r="P19">
        <f>O19/Notes!$C$3</f>
        <v>1.3278661253890306E-14</v>
      </c>
      <c r="R19" s="2">
        <f>O19*J19/Notes!$F$9</f>
        <v>447608.06844166893</v>
      </c>
      <c r="S19" s="2">
        <f>R19/Notes!$C$2</f>
        <v>3.5808645475333517E-7</v>
      </c>
      <c r="U19" s="1">
        <f t="shared" si="7"/>
        <v>355402286.55638403</v>
      </c>
      <c r="V19" s="11">
        <f t="shared" si="4"/>
        <v>0.98920155571264179</v>
      </c>
    </row>
    <row r="20" spans="1:22" x14ac:dyDescent="0.3">
      <c r="A20" t="s">
        <v>21</v>
      </c>
      <c r="B20">
        <v>22</v>
      </c>
      <c r="C20">
        <v>45</v>
      </c>
      <c r="D20" s="1">
        <v>23075000000</v>
      </c>
      <c r="E20" s="1">
        <v>1442500</v>
      </c>
      <c r="F20" s="1">
        <v>3.07999</v>
      </c>
      <c r="G20" s="1">
        <v>33781</v>
      </c>
      <c r="H20" s="1">
        <v>3786.83</v>
      </c>
      <c r="I20" s="1">
        <f t="shared" si="1"/>
        <v>33781</v>
      </c>
      <c r="J20" s="2">
        <f t="shared" si="2"/>
        <v>11087.964</v>
      </c>
      <c r="K20">
        <f>J20/LN(2)/Notes!$F$9*(1-EXP(-Notes!$F$9*LN(2)/J20))</f>
        <v>6.1715087485938866E-3</v>
      </c>
      <c r="L20">
        <f>EXP(-Notes!$F$10*LN(2)/J20)</f>
        <v>0.63756628355780609</v>
      </c>
      <c r="M20">
        <f t="shared" si="5"/>
        <v>3.9347458967854913E-3</v>
      </c>
      <c r="O20" s="1">
        <f t="shared" si="6"/>
        <v>8585306.6210952885</v>
      </c>
      <c r="P20">
        <f>O20/Notes!$C$3</f>
        <v>2.6497859941652124E-12</v>
      </c>
      <c r="R20" s="2">
        <f>O20*J20/Notes!$F$9</f>
        <v>36725.914638760107</v>
      </c>
      <c r="S20" s="2">
        <f>R20/Notes!$C$2</f>
        <v>2.9380731711008086E-8</v>
      </c>
      <c r="U20" s="1">
        <f t="shared" si="7"/>
        <v>355439012.47102278</v>
      </c>
      <c r="V20" s="11">
        <f t="shared" si="4"/>
        <v>0.98930377602261121</v>
      </c>
    </row>
    <row r="21" spans="1:22" x14ac:dyDescent="0.3">
      <c r="A21" t="s">
        <v>15</v>
      </c>
      <c r="B21">
        <v>26</v>
      </c>
      <c r="C21">
        <v>59</v>
      </c>
      <c r="D21" s="1">
        <v>7292040000000</v>
      </c>
      <c r="E21" s="1">
        <v>1315450</v>
      </c>
      <c r="F21" s="1">
        <v>1067.33</v>
      </c>
      <c r="G21" s="1">
        <v>30805.7</v>
      </c>
      <c r="H21" s="1">
        <v>3089.55</v>
      </c>
      <c r="I21" s="1">
        <f t="shared" si="1"/>
        <v>30805.7</v>
      </c>
      <c r="J21" s="2">
        <f t="shared" si="2"/>
        <v>3842387.9999999995</v>
      </c>
      <c r="K21">
        <f>J21/LN(2)/Notes!$F$9*(1-EXP(-Notes!$F$9*LN(2)/J21))</f>
        <v>0.79875696137980801</v>
      </c>
      <c r="L21">
        <f>EXP(-Notes!$F$10*LN(2)/J21)</f>
        <v>0.99870199988640984</v>
      </c>
      <c r="M21">
        <f t="shared" si="5"/>
        <v>0.79772017475320611</v>
      </c>
      <c r="O21" s="1">
        <f t="shared" si="6"/>
        <v>38617.175514622635</v>
      </c>
      <c r="P21">
        <f>O21/Notes!$C$3</f>
        <v>1.1918881331673653E-14</v>
      </c>
      <c r="R21" s="2">
        <f>O21*J21/Notes!$F$9</f>
        <v>57246.208252808574</v>
      </c>
      <c r="S21" s="2">
        <f>R21/Notes!$C$2</f>
        <v>4.5796966602246856E-8</v>
      </c>
      <c r="U21" s="1">
        <f t="shared" si="7"/>
        <v>355496258.67927557</v>
      </c>
      <c r="V21" s="11">
        <f t="shared" si="4"/>
        <v>0.98946311106463081</v>
      </c>
    </row>
    <row r="22" spans="1:22" x14ac:dyDescent="0.3">
      <c r="A22" t="s">
        <v>22</v>
      </c>
      <c r="B22">
        <v>19</v>
      </c>
      <c r="C22">
        <v>42</v>
      </c>
      <c r="D22" s="1">
        <v>68415000000</v>
      </c>
      <c r="E22" s="1">
        <v>1065750</v>
      </c>
      <c r="F22" s="1">
        <v>12.36</v>
      </c>
      <c r="G22" s="1">
        <v>24958.1</v>
      </c>
      <c r="H22" s="1">
        <v>4135.26</v>
      </c>
      <c r="I22" s="1">
        <f t="shared" si="1"/>
        <v>24958.1</v>
      </c>
      <c r="J22" s="2">
        <f t="shared" si="2"/>
        <v>44495.999999999993</v>
      </c>
      <c r="K22">
        <f>J22/LN(2)/Notes!$F$9*(1-EXP(-Notes!$F$9*LN(2)/J22))</f>
        <v>2.4766264868593867E-2</v>
      </c>
      <c r="L22">
        <f>EXP(-Notes!$F$10*LN(2)/J22)</f>
        <v>0.89390145610497251</v>
      </c>
      <c r="M22">
        <f t="shared" si="5"/>
        <v>2.2138600228317484E-2</v>
      </c>
      <c r="O22" s="1">
        <f t="shared" si="6"/>
        <v>1127356.7317989732</v>
      </c>
      <c r="P22">
        <f>O22/Notes!$C$3</f>
        <v>3.4794960857993001E-13</v>
      </c>
      <c r="R22" s="2">
        <f>O22*J22/Notes!$F$9</f>
        <v>19352.957229215703</v>
      </c>
      <c r="S22" s="2">
        <f>R22/Notes!$C$2</f>
        <v>1.5482365783372561E-8</v>
      </c>
      <c r="U22" s="1">
        <f t="shared" si="7"/>
        <v>355515611.63650477</v>
      </c>
      <c r="V22" s="11">
        <f t="shared" si="4"/>
        <v>0.98951697671525518</v>
      </c>
    </row>
    <row r="23" spans="1:22" x14ac:dyDescent="0.3">
      <c r="A23" t="s">
        <v>16</v>
      </c>
      <c r="B23">
        <v>28</v>
      </c>
      <c r="C23">
        <v>65</v>
      </c>
      <c r="D23" s="1">
        <v>13001900000</v>
      </c>
      <c r="E23" s="1">
        <v>994513</v>
      </c>
      <c r="F23" s="1">
        <v>2.5172099999999999</v>
      </c>
      <c r="G23" s="1">
        <v>23289.9</v>
      </c>
      <c r="H23" s="1">
        <v>3117.13</v>
      </c>
      <c r="I23" s="1">
        <f t="shared" si="1"/>
        <v>23289.9</v>
      </c>
      <c r="J23" s="2">
        <f t="shared" si="2"/>
        <v>9061.9560000000001</v>
      </c>
      <c r="K23">
        <f>J23/LN(2)/Notes!$F$9*(1-EXP(-Notes!$F$9*LN(2)/J23))</f>
        <v>5.0438421998279274E-3</v>
      </c>
      <c r="L23">
        <f>EXP(-Notes!$F$10*LN(2)/J23)</f>
        <v>0.57653078381566358</v>
      </c>
      <c r="M23">
        <f t="shared" si="5"/>
        <v>2.9079302969093157E-3</v>
      </c>
      <c r="O23" s="1">
        <f t="shared" si="6"/>
        <v>8009098.4384163525</v>
      </c>
      <c r="P23">
        <f>O23/Notes!$C$3</f>
        <v>2.4719439624741828E-12</v>
      </c>
      <c r="R23" s="2">
        <f>O23*J23/Notes!$F$9</f>
        <v>28000.809278008372</v>
      </c>
      <c r="S23" s="2">
        <f>R23/Notes!$C$2</f>
        <v>2.2400647422406698E-8</v>
      </c>
      <c r="U23" s="1">
        <f t="shared" si="7"/>
        <v>355543612.44578278</v>
      </c>
      <c r="V23" s="11">
        <f t="shared" si="4"/>
        <v>0.98959491218485329</v>
      </c>
    </row>
    <row r="24" spans="1:22" x14ac:dyDescent="0.3">
      <c r="A24" t="s">
        <v>17</v>
      </c>
      <c r="B24">
        <v>23</v>
      </c>
      <c r="C24">
        <v>49</v>
      </c>
      <c r="D24" s="1">
        <v>36985400000000</v>
      </c>
      <c r="E24" s="1">
        <v>899140</v>
      </c>
      <c r="F24" s="1">
        <v>7920.01</v>
      </c>
      <c r="G24" s="1">
        <v>21056.400000000001</v>
      </c>
      <c r="H24" s="1">
        <v>1091.3800000000001</v>
      </c>
      <c r="I24" s="1">
        <f t="shared" si="1"/>
        <v>21056.400000000001</v>
      </c>
      <c r="J24" s="2">
        <f t="shared" si="2"/>
        <v>28512036.000000004</v>
      </c>
      <c r="K24">
        <f>J24/LN(2)/Notes!$F$9*(1-EXP(-Notes!$F$9*LN(2)/J24))</f>
        <v>0.96914483388837191</v>
      </c>
      <c r="L24">
        <f>EXP(-Notes!$F$10*LN(2)/J24)</f>
        <v>0.99982497837227058</v>
      </c>
      <c r="M24">
        <f t="shared" si="5"/>
        <v>0.96897521258203922</v>
      </c>
      <c r="O24" s="1">
        <f t="shared" si="6"/>
        <v>21730.586837088198</v>
      </c>
      <c r="P24">
        <f>O24/Notes!$C$3</f>
        <v>6.7069712460148758E-15</v>
      </c>
      <c r="R24" s="2">
        <f>O24*J24/Notes!$F$9</f>
        <v>239036.75702167628</v>
      </c>
      <c r="S24" s="2">
        <f>R24/Notes!$C$2</f>
        <v>1.9122940561734102E-7</v>
      </c>
      <c r="U24" s="1">
        <f t="shared" si="7"/>
        <v>355782649.20280445</v>
      </c>
      <c r="V24" s="11">
        <f t="shared" si="4"/>
        <v>0.99026023016637066</v>
      </c>
    </row>
    <row r="25" spans="1:22" x14ac:dyDescent="0.3">
      <c r="A25" t="s">
        <v>28</v>
      </c>
      <c r="B25">
        <v>15</v>
      </c>
      <c r="C25">
        <v>32</v>
      </c>
      <c r="D25" s="1">
        <v>1532010000000</v>
      </c>
      <c r="E25" s="1">
        <v>861775</v>
      </c>
      <c r="F25" s="1">
        <v>342.28699999999998</v>
      </c>
      <c r="G25" s="1">
        <v>20181.400000000001</v>
      </c>
      <c r="H25" s="1">
        <v>3357.97</v>
      </c>
      <c r="I25" s="1">
        <f t="shared" si="1"/>
        <v>20181.400000000001</v>
      </c>
      <c r="J25" s="2">
        <f t="shared" si="2"/>
        <v>1232233.2</v>
      </c>
      <c r="K25">
        <f>J25/LN(2)/Notes!$F$9*(1-EXP(-Notes!$F$9*LN(2)/J25))</f>
        <v>0.52626125125257295</v>
      </c>
      <c r="L25">
        <f>EXP(-Notes!$F$10*LN(2)/J25)</f>
        <v>0.99595809704622862</v>
      </c>
      <c r="M25">
        <f t="shared" si="5"/>
        <v>0.52413415434667976</v>
      </c>
      <c r="O25" s="1">
        <f t="shared" si="6"/>
        <v>38504.264285458783</v>
      </c>
      <c r="P25">
        <f>O25/Notes!$C$3</f>
        <v>1.1884032186869994E-14</v>
      </c>
      <c r="R25" s="2">
        <f>O25*J25/Notes!$F$9</f>
        <v>18304.873763162264</v>
      </c>
      <c r="S25" s="2">
        <f>R25/Notes!$C$2</f>
        <v>1.4643899010529812E-8</v>
      </c>
      <c r="U25" s="1">
        <f t="shared" si="7"/>
        <v>355800954.07656759</v>
      </c>
      <c r="V25" s="11">
        <f t="shared" si="4"/>
        <v>0.99031117865569829</v>
      </c>
    </row>
    <row r="26" spans="1:22" x14ac:dyDescent="0.3">
      <c r="A26" t="s">
        <v>18</v>
      </c>
      <c r="B26">
        <v>21</v>
      </c>
      <c r="C26">
        <v>43</v>
      </c>
      <c r="D26" s="1">
        <v>17325100000</v>
      </c>
      <c r="E26" s="1">
        <v>857311</v>
      </c>
      <c r="F26" s="1">
        <v>3.8909899999999999</v>
      </c>
      <c r="G26" s="1">
        <v>20076.8</v>
      </c>
      <c r="H26" s="1">
        <v>3097.42</v>
      </c>
      <c r="I26" s="1">
        <f t="shared" si="1"/>
        <v>20076.8</v>
      </c>
      <c r="J26" s="2">
        <f t="shared" si="2"/>
        <v>14007.563999999998</v>
      </c>
      <c r="K26">
        <f>J26/LN(2)/Notes!$F$9*(1-EXP(-Notes!$F$9*LN(2)/J26))</f>
        <v>7.7965444127063152E-3</v>
      </c>
      <c r="L26">
        <f>EXP(-Notes!$F$10*LN(2)/J26)</f>
        <v>0.70027427578075296</v>
      </c>
      <c r="M26">
        <f t="shared" si="5"/>
        <v>5.4597194922003907E-3</v>
      </c>
      <c r="O26" s="1">
        <f t="shared" si="6"/>
        <v>3677258.5164276622</v>
      </c>
      <c r="P26">
        <f>O26/Notes!$C$3</f>
        <v>1.1349563322307599E-12</v>
      </c>
      <c r="R26" s="2">
        <f>O26*J26/Notes!$F$9</f>
        <v>19872.46682615954</v>
      </c>
      <c r="S26" s="2">
        <f>R26/Notes!$C$2</f>
        <v>1.5897973460927632E-8</v>
      </c>
      <c r="U26" s="1">
        <f t="shared" si="7"/>
        <v>355820826.54339373</v>
      </c>
      <c r="V26" s="11">
        <f t="shared" si="4"/>
        <v>0.99036649027254442</v>
      </c>
    </row>
    <row r="27" spans="1:22" x14ac:dyDescent="0.3">
      <c r="A27" t="s">
        <v>15</v>
      </c>
      <c r="B27">
        <v>26</v>
      </c>
      <c r="C27">
        <v>55</v>
      </c>
      <c r="D27" s="1">
        <v>101983000000000</v>
      </c>
      <c r="E27" s="1">
        <v>818433</v>
      </c>
      <c r="F27" s="1">
        <v>23992.1</v>
      </c>
      <c r="G27" s="1">
        <v>19166.400000000001</v>
      </c>
      <c r="H27" s="1">
        <v>570.88099999999997</v>
      </c>
      <c r="I27" s="1">
        <f t="shared" si="1"/>
        <v>19166.400000000001</v>
      </c>
      <c r="J27" s="2">
        <f t="shared" si="2"/>
        <v>86371560</v>
      </c>
      <c r="K27">
        <f>J27/LN(2)/Notes!$F$9*(1-EXP(-Notes!$F$9*LN(2)/J27))</f>
        <v>0.98967111070258884</v>
      </c>
      <c r="L27">
        <f>EXP(-Notes!$F$10*LN(2)/J27)</f>
        <v>0.99994222038458669</v>
      </c>
      <c r="M27">
        <f t="shared" si="5"/>
        <v>0.98961392788642677</v>
      </c>
      <c r="O27" s="1">
        <f t="shared" si="6"/>
        <v>19367.552800044701</v>
      </c>
      <c r="P27">
        <f>O27/Notes!$C$3</f>
        <v>5.9776397531002161E-15</v>
      </c>
      <c r="R27" s="2">
        <f>O27*J27/Notes!$F$9</f>
        <v>645372.58824160066</v>
      </c>
      <c r="S27" s="2">
        <f>R27/Notes!$C$2</f>
        <v>5.1629807059328054E-7</v>
      </c>
      <c r="U27" s="1">
        <f t="shared" si="7"/>
        <v>356466199.13163531</v>
      </c>
      <c r="V27" s="11">
        <f t="shared" si="4"/>
        <v>0.99216277463100644</v>
      </c>
    </row>
    <row r="28" spans="1:22" x14ac:dyDescent="0.3">
      <c r="A28" t="s">
        <v>18</v>
      </c>
      <c r="B28">
        <v>21</v>
      </c>
      <c r="C28">
        <v>48</v>
      </c>
      <c r="D28" s="1">
        <v>169898000000</v>
      </c>
      <c r="E28" s="1">
        <v>749081</v>
      </c>
      <c r="F28" s="1">
        <v>43.669899999999998</v>
      </c>
      <c r="G28" s="1">
        <v>17542.3</v>
      </c>
      <c r="H28" s="1">
        <v>3473.85</v>
      </c>
      <c r="I28" s="1">
        <f t="shared" si="1"/>
        <v>17542.3</v>
      </c>
      <c r="J28" s="2">
        <f t="shared" si="2"/>
        <v>157211.63999999998</v>
      </c>
      <c r="K28">
        <f>J28/LN(2)/Notes!$F$9*(1-EXP(-Notes!$F$9*LN(2)/J28))</f>
        <v>8.7502308888459626E-2</v>
      </c>
      <c r="L28">
        <f>EXP(-Notes!$F$10*LN(2)/J28)</f>
        <v>0.96875372947934391</v>
      </c>
      <c r="M28">
        <f t="shared" si="5"/>
        <v>8.4768188073748807E-2</v>
      </c>
      <c r="O28" s="1">
        <f t="shared" si="6"/>
        <v>206944.37852957408</v>
      </c>
      <c r="P28">
        <f>O28/Notes!$C$3</f>
        <v>6.3871721768387058E-14</v>
      </c>
      <c r="R28" s="2">
        <f>O28*J28/Notes!$F$9</f>
        <v>12551.722661039787</v>
      </c>
      <c r="S28" s="2">
        <f>R28/Notes!$C$2</f>
        <v>1.0041378128831829E-8</v>
      </c>
      <c r="U28" s="1">
        <f t="shared" si="7"/>
        <v>356478750.85429633</v>
      </c>
      <c r="V28" s="11">
        <f t="shared" si="4"/>
        <v>0.99219771020698</v>
      </c>
    </row>
    <row r="29" spans="1:22" x14ac:dyDescent="0.3">
      <c r="A29" t="s">
        <v>19</v>
      </c>
      <c r="B29">
        <v>30</v>
      </c>
      <c r="C29">
        <v>63</v>
      </c>
      <c r="D29" s="1">
        <v>2330410000</v>
      </c>
      <c r="E29" s="1">
        <v>699818</v>
      </c>
      <c r="F29" s="1">
        <v>0.64116600000000001</v>
      </c>
      <c r="G29" s="1">
        <v>16388.599999999999</v>
      </c>
      <c r="H29" s="1">
        <v>1231.92</v>
      </c>
      <c r="I29" s="1">
        <f t="shared" si="1"/>
        <v>16388.599999999999</v>
      </c>
      <c r="J29" s="9">
        <f t="shared" si="2"/>
        <v>2308.1976</v>
      </c>
      <c r="K29">
        <f>J29/LN(2)/Notes!$F$9*(1-EXP(-Notes!$F$9*LN(2)/J29))</f>
        <v>1.284731956370296E-3</v>
      </c>
      <c r="L29">
        <f>EXP(-Notes!$F$10*LN(2)/J29)</f>
        <v>0.11507792402060515</v>
      </c>
      <c r="M29">
        <f t="shared" si="5"/>
        <v>1.4784428646202435E-4</v>
      </c>
      <c r="O29" s="1">
        <f t="shared" si="6"/>
        <v>110850411.55249253</v>
      </c>
      <c r="P29">
        <f>O29/Notes!$C$3</f>
        <v>3.42130899853372E-11</v>
      </c>
      <c r="R29" s="2">
        <f>O29*J29/Notes!$F$9</f>
        <v>98713.215240924197</v>
      </c>
      <c r="S29" s="2">
        <f>R29/Notes!$C$2</f>
        <v>7.8970572192739352E-8</v>
      </c>
      <c r="U29" s="1">
        <f t="shared" si="7"/>
        <v>356577464.06953722</v>
      </c>
      <c r="V29" s="11">
        <f t="shared" si="4"/>
        <v>0.99247246157966196</v>
      </c>
    </row>
    <row r="30" spans="1:22" x14ac:dyDescent="0.3">
      <c r="A30" t="s">
        <v>18</v>
      </c>
      <c r="B30">
        <v>21</v>
      </c>
      <c r="C30">
        <v>46</v>
      </c>
      <c r="D30" s="1">
        <v>7093640000000</v>
      </c>
      <c r="E30" s="1">
        <v>679186</v>
      </c>
      <c r="F30" s="1">
        <v>2010.96</v>
      </c>
      <c r="G30" s="1">
        <v>15905.4</v>
      </c>
      <c r="H30" s="1">
        <v>1558.4</v>
      </c>
      <c r="I30" s="1">
        <f t="shared" si="1"/>
        <v>15905.4</v>
      </c>
      <c r="J30" s="2">
        <f t="shared" si="2"/>
        <v>7239456</v>
      </c>
      <c r="K30">
        <f>J30/LN(2)/Notes!$F$9*(1-EXP(-Notes!$F$9*LN(2)/J30))</f>
        <v>0.88557195034703073</v>
      </c>
      <c r="L30">
        <f>EXP(-Notes!$F$10*LN(2)/J30)</f>
        <v>0.99931086812446712</v>
      </c>
      <c r="M30">
        <f t="shared" si="5"/>
        <v>0.88496167448796881</v>
      </c>
      <c r="O30" s="1">
        <f t="shared" si="6"/>
        <v>17972.981721725664</v>
      </c>
      <c r="P30">
        <f>O30/Notes!$C$3</f>
        <v>5.5472165807795256E-15</v>
      </c>
      <c r="R30" s="2">
        <f>O30*J30/Notes!$F$9</f>
        <v>50198.537948779776</v>
      </c>
      <c r="S30" s="2">
        <f>R30/Notes!$C$2</f>
        <v>4.0158830359023823E-8</v>
      </c>
      <c r="U30" s="1">
        <f t="shared" si="7"/>
        <v>356627662.60748601</v>
      </c>
      <c r="V30" s="11">
        <f t="shared" si="4"/>
        <v>0.99261218063525547</v>
      </c>
    </row>
    <row r="31" spans="1:22" x14ac:dyDescent="0.3">
      <c r="A31" t="s">
        <v>13</v>
      </c>
      <c r="B31">
        <v>24</v>
      </c>
      <c r="C31">
        <v>48</v>
      </c>
      <c r="D31" s="1">
        <v>67661200000</v>
      </c>
      <c r="E31" s="1">
        <v>604246</v>
      </c>
      <c r="F31" s="1">
        <v>21.56</v>
      </c>
      <c r="G31" s="1">
        <v>14150.5</v>
      </c>
      <c r="H31" s="1">
        <v>3244.59</v>
      </c>
      <c r="I31" s="1">
        <f t="shared" si="1"/>
        <v>14150.5</v>
      </c>
      <c r="J31" s="2">
        <f t="shared" si="2"/>
        <v>77616</v>
      </c>
      <c r="K31">
        <f>J31/LN(2)/Notes!$F$9*(1-EXP(-Notes!$F$9*LN(2)/J31))</f>
        <v>4.3200701498350869E-2</v>
      </c>
      <c r="L31">
        <f>EXP(-Notes!$F$10*LN(2)/J31)</f>
        <v>0.93772423344208555</v>
      </c>
      <c r="M31">
        <f t="shared" si="5"/>
        <v>4.0510344696701422E-2</v>
      </c>
      <c r="O31" s="1">
        <f t="shared" si="6"/>
        <v>349305.8404203658</v>
      </c>
      <c r="P31">
        <f>O31/Notes!$C$3</f>
        <v>1.0781044457418698E-13</v>
      </c>
      <c r="R31" s="2">
        <f>O31*J31/Notes!$F$9</f>
        <v>10459.769332587621</v>
      </c>
      <c r="S31" s="2">
        <f>R31/Notes!$C$2</f>
        <v>8.3678154660700968E-9</v>
      </c>
      <c r="U31" s="1">
        <f t="shared" si="7"/>
        <v>356638122.3768186</v>
      </c>
      <c r="V31" s="11">
        <f t="shared" si="4"/>
        <v>0.99264129361648146</v>
      </c>
    </row>
    <row r="32" spans="1:22" x14ac:dyDescent="0.3">
      <c r="A32" t="s">
        <v>22</v>
      </c>
      <c r="B32">
        <v>19</v>
      </c>
      <c r="C32">
        <v>43</v>
      </c>
      <c r="D32" s="1">
        <v>66622900000</v>
      </c>
      <c r="E32" s="1">
        <v>575231</v>
      </c>
      <c r="F32" s="1">
        <v>22.3</v>
      </c>
      <c r="G32" s="1">
        <v>13471</v>
      </c>
      <c r="H32" s="1">
        <v>3017.7</v>
      </c>
      <c r="I32" s="1">
        <f t="shared" si="1"/>
        <v>13471</v>
      </c>
      <c r="J32" s="2">
        <f t="shared" si="2"/>
        <v>80280</v>
      </c>
      <c r="K32">
        <f>J32/LN(2)/Notes!$F$9*(1-EXP(-Notes!$F$9*LN(2)/J32))</f>
        <v>4.4683471396784018E-2</v>
      </c>
      <c r="L32">
        <f>EXP(-Notes!$F$10*LN(2)/J32)</f>
        <v>0.93972719265695925</v>
      </c>
      <c r="M32">
        <f t="shared" si="5"/>
        <v>4.1990273133867384E-2</v>
      </c>
      <c r="O32" s="1">
        <f t="shared" si="6"/>
        <v>320812.39283806714</v>
      </c>
      <c r="P32">
        <f>O32/Notes!$C$3</f>
        <v>9.9016170629033065E-14</v>
      </c>
      <c r="R32" s="2">
        <f>O32*J32/Notes!$F$9</f>
        <v>9936.2727226234692</v>
      </c>
      <c r="S32" s="2">
        <f>R32/Notes!$C$2</f>
        <v>7.9490181780987751E-9</v>
      </c>
      <c r="U32" s="1">
        <f t="shared" si="7"/>
        <v>356648058.6495412</v>
      </c>
      <c r="V32" s="11">
        <f t="shared" si="4"/>
        <v>0.99266894953431595</v>
      </c>
    </row>
    <row r="33" spans="1:22" x14ac:dyDescent="0.3">
      <c r="A33" t="s">
        <v>26</v>
      </c>
      <c r="B33">
        <v>18</v>
      </c>
      <c r="C33">
        <v>37</v>
      </c>
      <c r="D33" s="1">
        <v>2207350000000</v>
      </c>
      <c r="E33" s="1">
        <v>505381</v>
      </c>
      <c r="F33" s="1">
        <v>840.96</v>
      </c>
      <c r="G33" s="1">
        <v>11835.2</v>
      </c>
      <c r="H33" s="1">
        <v>1963.38</v>
      </c>
      <c r="I33" s="1">
        <f t="shared" si="1"/>
        <v>11835.2</v>
      </c>
      <c r="J33" s="2">
        <f t="shared" si="2"/>
        <v>3027456.0000000005</v>
      </c>
      <c r="K33">
        <f>J33/LN(2)/Notes!$F$9*(1-EXP(-Notes!$F$9*LN(2)/J33))</f>
        <v>0.75420383727950169</v>
      </c>
      <c r="L33">
        <f>EXP(-Notes!$F$10*LN(2)/J33)</f>
        <v>0.99835289150632744</v>
      </c>
      <c r="M33">
        <f t="shared" si="5"/>
        <v>0.75296158173315819</v>
      </c>
      <c r="O33" s="1">
        <f t="shared" si="6"/>
        <v>15718.199025185157</v>
      </c>
      <c r="P33">
        <f>O33/Notes!$C$3</f>
        <v>4.8512959954275173E-15</v>
      </c>
      <c r="R33" s="2">
        <f>O33*J33/Notes!$F$9</f>
        <v>18358.856461416264</v>
      </c>
      <c r="S33" s="2">
        <f>R33/Notes!$C$2</f>
        <v>1.4687085169133011E-8</v>
      </c>
      <c r="U33" s="1">
        <f t="shared" si="7"/>
        <v>356666417.5060026</v>
      </c>
      <c r="V33" s="11">
        <f t="shared" si="4"/>
        <v>0.99272004827526295</v>
      </c>
    </row>
    <row r="34" spans="1:22" x14ac:dyDescent="0.3">
      <c r="A34" t="s">
        <v>28</v>
      </c>
      <c r="B34">
        <v>15</v>
      </c>
      <c r="C34">
        <v>33</v>
      </c>
      <c r="D34" s="1">
        <v>1364230000000</v>
      </c>
      <c r="E34" s="1">
        <v>431911</v>
      </c>
      <c r="F34" s="1">
        <v>608.15800000000002</v>
      </c>
      <c r="G34" s="1">
        <v>10114.700000000001</v>
      </c>
      <c r="H34" s="1">
        <v>2002.98</v>
      </c>
      <c r="I34" s="1">
        <f t="shared" si="1"/>
        <v>10114.700000000001</v>
      </c>
      <c r="J34" s="2">
        <f t="shared" si="2"/>
        <v>2189368.8000000003</v>
      </c>
      <c r="K34">
        <f>J34/LN(2)/Notes!$F$9*(1-EXP(-Notes!$F$9*LN(2)/J34))</f>
        <v>0.68221781870532061</v>
      </c>
      <c r="L34">
        <f>EXP(-Notes!$F$10*LN(2)/J34)</f>
        <v>0.99772309903997825</v>
      </c>
      <c r="M34">
        <f t="shared" si="5"/>
        <v>0.68066447629896654</v>
      </c>
      <c r="O34" s="1">
        <f t="shared" si="6"/>
        <v>14860.038024898109</v>
      </c>
      <c r="P34">
        <f>O34/Notes!$C$3</f>
        <v>4.5864314891660829E-15</v>
      </c>
      <c r="R34" s="2">
        <f>O34*J34/Notes!$F$9</f>
        <v>12551.737507147202</v>
      </c>
      <c r="S34" s="2">
        <f>R34/Notes!$C$2</f>
        <v>1.0041390005717761E-8</v>
      </c>
      <c r="U34" s="1">
        <f t="shared" si="7"/>
        <v>356678969.24350977</v>
      </c>
      <c r="V34" s="11">
        <f t="shared" si="4"/>
        <v>0.99275498389255823</v>
      </c>
    </row>
    <row r="35" spans="1:22" x14ac:dyDescent="0.3">
      <c r="A35" t="s">
        <v>20</v>
      </c>
      <c r="B35">
        <v>1</v>
      </c>
      <c r="C35">
        <v>3</v>
      </c>
      <c r="D35" s="1">
        <v>240303000000000</v>
      </c>
      <c r="E35" s="1">
        <v>428429</v>
      </c>
      <c r="F35" s="1">
        <v>107995</v>
      </c>
      <c r="G35" s="1">
        <v>10033.1</v>
      </c>
      <c r="H35" s="1">
        <v>201.904</v>
      </c>
      <c r="I35" s="1">
        <f t="shared" si="1"/>
        <v>10033.1</v>
      </c>
      <c r="J35" s="2">
        <f t="shared" si="2"/>
        <v>388782000</v>
      </c>
      <c r="K35">
        <f>J35/LN(2)/Notes!$F$9*(1-EXP(-Notes!$F$9*LN(2)/J35))</f>
        <v>0.99769295755861187</v>
      </c>
      <c r="L35">
        <f>EXP(-Notes!$F$10*LN(2)/J35)</f>
        <v>0.99998716342920069</v>
      </c>
      <c r="M35">
        <f t="shared" si="5"/>
        <v>0.99768015060232618</v>
      </c>
      <c r="O35" s="1">
        <f t="shared" si="6"/>
        <v>10056.42940169026</v>
      </c>
      <c r="P35">
        <f>O35/Notes!$C$3</f>
        <v>3.1038362350895864E-15</v>
      </c>
      <c r="R35" s="2">
        <f>O35*J35/Notes!$F$9</f>
        <v>1508394.5739382496</v>
      </c>
      <c r="S35" s="2">
        <f>R35/Notes!$C$2</f>
        <v>1.2067156591505997E-6</v>
      </c>
      <c r="U35" s="1">
        <f t="shared" si="7"/>
        <v>358187363.81744802</v>
      </c>
      <c r="V35" s="11">
        <f t="shared" si="4"/>
        <v>0.99695334252898049</v>
      </c>
    </row>
    <row r="36" spans="1:22" x14ac:dyDescent="0.3">
      <c r="A36" t="s">
        <v>12</v>
      </c>
      <c r="B36">
        <v>27</v>
      </c>
      <c r="C36">
        <v>60</v>
      </c>
      <c r="D36" s="1">
        <v>97995300000000</v>
      </c>
      <c r="E36" s="1">
        <v>408337</v>
      </c>
      <c r="F36" s="1">
        <v>46207.199999999997</v>
      </c>
      <c r="G36" s="1">
        <v>9562.59</v>
      </c>
      <c r="H36" s="1">
        <v>302.56900000000002</v>
      </c>
      <c r="I36" s="1">
        <f t="shared" si="1"/>
        <v>9562.59</v>
      </c>
      <c r="J36" s="2">
        <f t="shared" si="2"/>
        <v>166345920</v>
      </c>
      <c r="K36">
        <f>J36/LN(2)/Notes!$F$9*(1-EXP(-Notes!$F$9*LN(2)/J36))</f>
        <v>0.99461908455870518</v>
      </c>
      <c r="L36">
        <f>EXP(-Notes!$F$10*LN(2)/J36)</f>
        <v>0.99996999875418258</v>
      </c>
      <c r="M36">
        <f t="shared" si="5"/>
        <v>0.99458924474705468</v>
      </c>
      <c r="O36" s="1">
        <f t="shared" si="6"/>
        <v>9614.6123140834607</v>
      </c>
      <c r="P36">
        <f>O36/Notes!$C$3</f>
        <v>2.9674729364455126E-15</v>
      </c>
      <c r="R36" s="2">
        <f>O36*J36/Notes!$F$9</f>
        <v>617033.76961016294</v>
      </c>
      <c r="S36" s="2">
        <f>R36/Notes!$C$2</f>
        <v>4.9362701568813039E-7</v>
      </c>
      <c r="U36" s="1">
        <f t="shared" si="7"/>
        <v>358804397.58705819</v>
      </c>
      <c r="V36" s="11">
        <f t="shared" si="4"/>
        <v>0.99867075062654709</v>
      </c>
    </row>
    <row r="37" spans="1:22" x14ac:dyDescent="0.3">
      <c r="A37" t="s">
        <v>13</v>
      </c>
      <c r="B37">
        <v>24</v>
      </c>
      <c r="C37">
        <v>49</v>
      </c>
      <c r="D37" s="1">
        <v>1477230000</v>
      </c>
      <c r="E37" s="1">
        <v>403443</v>
      </c>
      <c r="F37" s="1">
        <v>0.70499999999999996</v>
      </c>
      <c r="G37" s="1">
        <v>9447.98</v>
      </c>
      <c r="H37" s="1">
        <v>997.24099999999999</v>
      </c>
      <c r="I37" s="1">
        <f t="shared" si="1"/>
        <v>9447.98</v>
      </c>
      <c r="J37" s="9">
        <f t="shared" si="2"/>
        <v>2538</v>
      </c>
      <c r="K37">
        <f>J37/LN(2)/Notes!$F$9*(1-EXP(-Notes!$F$9*LN(2)/J37))</f>
        <v>1.4126388942037767E-3</v>
      </c>
      <c r="L37">
        <f>EXP(-Notes!$F$10*LN(2)/J37)</f>
        <v>0.13996330745773733</v>
      </c>
      <c r="M37">
        <f t="shared" si="5"/>
        <v>1.9771761187620127E-4</v>
      </c>
      <c r="O37" s="1">
        <f t="shared" si="6"/>
        <v>47785222.117267676</v>
      </c>
      <c r="P37">
        <f>O37/Notes!$C$3</f>
        <v>1.4748525344835702E-11</v>
      </c>
      <c r="R37" s="2">
        <f>O37*J37/Notes!$F$9</f>
        <v>46789.696656491265</v>
      </c>
      <c r="S37" s="2">
        <f>R37/Notes!$C$2</f>
        <v>3.7431757325193014E-8</v>
      </c>
      <c r="U37" s="1">
        <f t="shared" si="7"/>
        <v>358851187.28371465</v>
      </c>
      <c r="V37" s="11">
        <f t="shared" si="4"/>
        <v>0.99880098175469312</v>
      </c>
    </row>
    <row r="38" spans="1:22" x14ac:dyDescent="0.3">
      <c r="A38" t="s">
        <v>16</v>
      </c>
      <c r="B38">
        <v>28</v>
      </c>
      <c r="C38">
        <v>56</v>
      </c>
      <c r="D38" s="1">
        <v>305483000000</v>
      </c>
      <c r="E38" s="1">
        <v>403415</v>
      </c>
      <c r="F38" s="1">
        <v>145.80000000000001</v>
      </c>
      <c r="G38" s="1">
        <v>9447.32</v>
      </c>
      <c r="H38" s="1">
        <v>2762.67</v>
      </c>
      <c r="I38" s="1">
        <f t="shared" si="1"/>
        <v>9447.32</v>
      </c>
      <c r="J38" s="2">
        <f t="shared" si="2"/>
        <v>524880</v>
      </c>
      <c r="K38">
        <f>J38/LN(2)/Notes!$F$9*(1-EXP(-Notes!$F$9*LN(2)/J38))</f>
        <v>0.28261708894209392</v>
      </c>
      <c r="L38">
        <f>EXP(-Notes!$F$10*LN(2)/J38)</f>
        <v>0.99053686815230491</v>
      </c>
      <c r="M38">
        <f t="shared" si="5"/>
        <v>0.27994264616702313</v>
      </c>
      <c r="O38" s="1">
        <f t="shared" si="6"/>
        <v>33747.341212040315</v>
      </c>
      <c r="P38">
        <f>O38/Notes!$C$3</f>
        <v>1.0415846053098863E-14</v>
      </c>
      <c r="R38" s="2">
        <f>O38*J38/Notes!$F$9</f>
        <v>6833.8365954381643</v>
      </c>
      <c r="S38" s="2">
        <f>R38/Notes!$C$2</f>
        <v>5.4670692763505316E-9</v>
      </c>
      <c r="U38" s="1">
        <f t="shared" si="7"/>
        <v>358858021.12031007</v>
      </c>
      <c r="V38" s="11">
        <f t="shared" si="4"/>
        <v>0.99882000257151782</v>
      </c>
    </row>
    <row r="39" spans="1:22" x14ac:dyDescent="0.3">
      <c r="A39" t="s">
        <v>25</v>
      </c>
      <c r="B39">
        <v>4</v>
      </c>
      <c r="C39">
        <v>7</v>
      </c>
      <c r="D39" s="1">
        <v>2347690000000</v>
      </c>
      <c r="E39" s="1">
        <v>353898</v>
      </c>
      <c r="F39" s="1">
        <v>1277.28</v>
      </c>
      <c r="G39" s="1">
        <v>8287.7099999999991</v>
      </c>
      <c r="H39" s="1">
        <v>1524.57</v>
      </c>
      <c r="I39" s="1">
        <f t="shared" si="1"/>
        <v>8287.7099999999991</v>
      </c>
      <c r="J39" s="2">
        <f t="shared" si="2"/>
        <v>4598208</v>
      </c>
      <c r="K39">
        <f>J39/LN(2)/Notes!$F$9*(1-EXP(-Notes!$F$9*LN(2)/J39))</f>
        <v>0.82777842727450546</v>
      </c>
      <c r="L39">
        <f>EXP(-Notes!$F$10*LN(2)/J39)</f>
        <v>0.99891523994211751</v>
      </c>
      <c r="M39">
        <f t="shared" si="5"/>
        <v>0.82688048629982125</v>
      </c>
      <c r="O39" s="1">
        <f t="shared" si="6"/>
        <v>10022.863203709625</v>
      </c>
      <c r="P39">
        <f>O39/Notes!$C$3</f>
        <v>3.0934762974412423E-15</v>
      </c>
      <c r="R39" s="2">
        <f>O39*J39/Notes!$F$9</f>
        <v>17780.559323380872</v>
      </c>
      <c r="S39" s="2">
        <f>R39/Notes!$C$2</f>
        <v>1.4224447458704698E-8</v>
      </c>
      <c r="U39" s="1">
        <f t="shared" si="7"/>
        <v>358875801.67963344</v>
      </c>
      <c r="V39" s="11">
        <f t="shared" si="4"/>
        <v>0.99886949172116435</v>
      </c>
    </row>
    <row r="40" spans="1:22" x14ac:dyDescent="0.3">
      <c r="A40" t="s">
        <v>14</v>
      </c>
      <c r="B40">
        <v>25</v>
      </c>
      <c r="C40">
        <v>51</v>
      </c>
      <c r="D40" s="1">
        <v>1106850000</v>
      </c>
      <c r="E40" s="1">
        <v>276770</v>
      </c>
      <c r="F40" s="1">
        <v>0.77000400000000002</v>
      </c>
      <c r="G40" s="1">
        <v>6481.5</v>
      </c>
      <c r="H40" s="1">
        <v>925.79100000000005</v>
      </c>
      <c r="I40" s="1">
        <f t="shared" si="1"/>
        <v>6481.5</v>
      </c>
      <c r="J40" s="9">
        <f t="shared" si="2"/>
        <v>2772.0144</v>
      </c>
      <c r="K40">
        <f>J40/LN(2)/Notes!$F$9*(1-EXP(-Notes!$F$9*LN(2)/J40))</f>
        <v>1.5428902114787021E-3</v>
      </c>
      <c r="L40">
        <f>EXP(-Notes!$F$10*LN(2)/J40)</f>
        <v>0.16523725404327255</v>
      </c>
      <c r="M40">
        <f t="shared" si="5"/>
        <v>2.5494294183498481E-4</v>
      </c>
      <c r="O40" s="1">
        <f t="shared" si="6"/>
        <v>25423335.721116912</v>
      </c>
      <c r="P40">
        <f>O40/Notes!$C$3</f>
        <v>7.8467085559002815E-12</v>
      </c>
      <c r="R40" s="2">
        <f>O40*J40/Notes!$F$9</f>
        <v>27188.98638694848</v>
      </c>
      <c r="S40" s="2">
        <f>R40/Notes!$C$2</f>
        <v>2.1751189109558783E-8</v>
      </c>
      <c r="U40" s="1">
        <f t="shared" si="7"/>
        <v>358902990.66602039</v>
      </c>
      <c r="V40" s="11">
        <f t="shared" si="4"/>
        <v>0.99894516762041874</v>
      </c>
    </row>
    <row r="41" spans="1:22" x14ac:dyDescent="0.3">
      <c r="A41" t="s">
        <v>11</v>
      </c>
      <c r="B41">
        <v>29</v>
      </c>
      <c r="C41">
        <v>60</v>
      </c>
      <c r="D41" s="1">
        <v>484086000</v>
      </c>
      <c r="E41" s="1">
        <v>235965</v>
      </c>
      <c r="F41" s="1">
        <v>0.39500099999999999</v>
      </c>
      <c r="G41" s="1">
        <v>5525.92</v>
      </c>
      <c r="H41" s="1">
        <v>354.45400000000001</v>
      </c>
      <c r="I41" s="1">
        <f t="shared" si="1"/>
        <v>5525.92</v>
      </c>
      <c r="J41" s="9">
        <f t="shared" si="2"/>
        <v>1422.0036</v>
      </c>
      <c r="K41">
        <f>J41/LN(2)/Notes!$F$9*(1-EXP(-Notes!$F$9*LN(2)/J41))</f>
        <v>7.914805331196964E-4</v>
      </c>
      <c r="L41">
        <f>EXP(-Notes!$F$10*LN(2)/J41)</f>
        <v>2.9908962556068595E-2</v>
      </c>
      <c r="M41">
        <f t="shared" si="5"/>
        <v>2.3672361628934209E-5</v>
      </c>
      <c r="O41" s="1">
        <f t="shared" si="6"/>
        <v>233433405.86879972</v>
      </c>
      <c r="P41">
        <f>O41/Notes!$C$3</f>
        <v>7.2047347490370283E-11</v>
      </c>
      <c r="R41" s="2">
        <f>O41*J41/Notes!$F$9</f>
        <v>128064.48437719689</v>
      </c>
      <c r="S41" s="2">
        <f>R41/Notes!$C$2</f>
        <v>1.0245158750175751E-7</v>
      </c>
      <c r="U41" s="1">
        <f t="shared" si="7"/>
        <v>359031055.1503976</v>
      </c>
      <c r="V41" s="11">
        <f t="shared" si="4"/>
        <v>0.99930161323703237</v>
      </c>
    </row>
    <row r="42" spans="1:22" x14ac:dyDescent="0.3">
      <c r="A42" t="s">
        <v>33</v>
      </c>
      <c r="B42">
        <v>11</v>
      </c>
      <c r="C42">
        <v>24</v>
      </c>
      <c r="D42" s="1">
        <v>15973900000</v>
      </c>
      <c r="E42" s="1">
        <v>205603</v>
      </c>
      <c r="F42" s="1">
        <v>14.959099999999999</v>
      </c>
      <c r="G42" s="1">
        <v>4814.8900000000003</v>
      </c>
      <c r="H42" s="1">
        <v>1953.36</v>
      </c>
      <c r="I42" s="1">
        <f t="shared" si="1"/>
        <v>4814.8900000000003</v>
      </c>
      <c r="J42" s="2">
        <f t="shared" si="2"/>
        <v>53852.759999999995</v>
      </c>
      <c r="K42">
        <f>J42/LN(2)/Notes!$F$9*(1-EXP(-Notes!$F$9*LN(2)/J42))</f>
        <v>2.9974193591891699E-2</v>
      </c>
      <c r="L42">
        <f>EXP(-Notes!$F$10*LN(2)/J42)</f>
        <v>0.91149213769796111</v>
      </c>
      <c r="M42">
        <f t="shared" si="5"/>
        <v>2.7321241792845893E-2</v>
      </c>
      <c r="O42" s="1">
        <f t="shared" si="6"/>
        <v>176232.47275900858</v>
      </c>
      <c r="P42">
        <f>O42/Notes!$C$3</f>
        <v>5.4392738505866845E-14</v>
      </c>
      <c r="R42" s="2">
        <f>O42*J42/Notes!$F$9</f>
        <v>3661.4988656240071</v>
      </c>
      <c r="S42" s="2">
        <f>R42/Notes!$C$2</f>
        <v>2.9291990924992055E-9</v>
      </c>
      <c r="U42" s="1">
        <f t="shared" si="7"/>
        <v>359034716.6492632</v>
      </c>
      <c r="V42" s="11">
        <f t="shared" si="4"/>
        <v>0.99931180439367684</v>
      </c>
    </row>
    <row r="43" spans="1:22" x14ac:dyDescent="0.3">
      <c r="A43" t="s">
        <v>19</v>
      </c>
      <c r="B43">
        <v>30</v>
      </c>
      <c r="C43">
        <v>65</v>
      </c>
      <c r="D43" s="1">
        <v>5930690000000</v>
      </c>
      <c r="E43" s="1">
        <v>194949</v>
      </c>
      <c r="F43" s="1">
        <v>5857.43</v>
      </c>
      <c r="G43" s="1">
        <v>4565.3900000000003</v>
      </c>
      <c r="H43" s="1">
        <v>509.84199999999998</v>
      </c>
      <c r="I43" s="1">
        <f t="shared" si="1"/>
        <v>4565.3900000000003</v>
      </c>
      <c r="J43" s="2">
        <f t="shared" si="2"/>
        <v>21086748.000000004</v>
      </c>
      <c r="K43">
        <f>J43/LN(2)/Notes!$F$9*(1-EXP(-Notes!$F$9*LN(2)/J43))</f>
        <v>0.95858346004636696</v>
      </c>
      <c r="L43">
        <f>EXP(-Notes!$F$10*LN(2)/J43)</f>
        <v>0.9997633552044195</v>
      </c>
      <c r="M43">
        <f t="shared" si="5"/>
        <v>0.95835661625941748</v>
      </c>
      <c r="O43" s="1">
        <f t="shared" si="6"/>
        <v>4763.7694805293595</v>
      </c>
      <c r="P43">
        <f>O43/Notes!$C$3</f>
        <v>1.4702992223856047E-15</v>
      </c>
      <c r="R43" s="2">
        <f>O43*J43/Notes!$F$9</f>
        <v>38754.786483801516</v>
      </c>
      <c r="S43" s="2">
        <f>R43/Notes!$C$2</f>
        <v>3.1003829187041213E-8</v>
      </c>
      <c r="U43" s="1">
        <f t="shared" si="7"/>
        <v>359073471.43574703</v>
      </c>
      <c r="V43" s="11">
        <f t="shared" si="4"/>
        <v>0.99941967172186019</v>
      </c>
    </row>
    <row r="44" spans="1:22" x14ac:dyDescent="0.3">
      <c r="A44" t="s">
        <v>31</v>
      </c>
      <c r="B44">
        <v>16</v>
      </c>
      <c r="C44">
        <v>35</v>
      </c>
      <c r="D44" s="1">
        <v>1856810000000</v>
      </c>
      <c r="E44" s="1">
        <v>170225</v>
      </c>
      <c r="F44" s="1">
        <v>2100.23</v>
      </c>
      <c r="G44" s="1">
        <v>3986.39</v>
      </c>
      <c r="H44" s="1">
        <v>804.33199999999999</v>
      </c>
      <c r="I44" s="1">
        <f t="shared" si="1"/>
        <v>3986.39</v>
      </c>
      <c r="J44" s="2">
        <f t="shared" si="2"/>
        <v>7560828</v>
      </c>
      <c r="K44">
        <f>J44/LN(2)/Notes!$F$9*(1-EXP(-Notes!$F$9*LN(2)/J44))</f>
        <v>0.89006516450437945</v>
      </c>
      <c r="L44">
        <f>EXP(-Notes!$F$10*LN(2)/J44)</f>
        <v>0.99934014991806619</v>
      </c>
      <c r="M44">
        <f t="shared" si="5"/>
        <v>0.88947785493265485</v>
      </c>
      <c r="O44" s="1">
        <f t="shared" si="6"/>
        <v>4481.7192220056131</v>
      </c>
      <c r="P44">
        <f>O44/Notes!$C$3</f>
        <v>1.3832466734585226E-15</v>
      </c>
      <c r="R44" s="2">
        <f>O44*J44/Notes!$F$9</f>
        <v>13073.112724490067</v>
      </c>
      <c r="S44" s="2">
        <f>R44/Notes!$C$2</f>
        <v>1.0458490179592054E-8</v>
      </c>
      <c r="U44" s="1">
        <f t="shared" si="7"/>
        <v>359086544.54847151</v>
      </c>
      <c r="V44" s="11">
        <f t="shared" si="4"/>
        <v>0.99945605849801289</v>
      </c>
    </row>
    <row r="45" spans="1:22" x14ac:dyDescent="0.3">
      <c r="A45" t="s">
        <v>17</v>
      </c>
      <c r="B45">
        <v>23</v>
      </c>
      <c r="C45">
        <v>47</v>
      </c>
      <c r="D45" s="1">
        <v>439484000</v>
      </c>
      <c r="E45" s="1">
        <v>155740</v>
      </c>
      <c r="F45" s="1">
        <v>0.54333299999999995</v>
      </c>
      <c r="G45" s="1">
        <v>3647.18</v>
      </c>
      <c r="H45" s="1">
        <v>464.22800000000001</v>
      </c>
      <c r="I45" s="1">
        <f t="shared" si="1"/>
        <v>3647.18</v>
      </c>
      <c r="J45" s="9">
        <f t="shared" si="2"/>
        <v>1955.9987999999996</v>
      </c>
      <c r="K45">
        <f>J45/LN(2)/Notes!$F$9*(1-EXP(-Notes!$F$9*LN(2)/J45))</f>
        <v>1.0886997564601708E-3</v>
      </c>
      <c r="L45">
        <f>EXP(-Notes!$F$10*LN(2)/J45)</f>
        <v>7.7967470851288023E-2</v>
      </c>
      <c r="M45">
        <f t="shared" si="5"/>
        <v>8.4883166527612738E-5</v>
      </c>
      <c r="O45" s="1">
        <f t="shared" si="6"/>
        <v>42967058.713738747</v>
      </c>
      <c r="P45">
        <f>O45/Notes!$C$3</f>
        <v>1.3261437874610724E-11</v>
      </c>
      <c r="R45" s="2">
        <f>O45*J45/Notes!$F$9</f>
        <v>32424.195711266399</v>
      </c>
      <c r="S45" s="2">
        <f>R45/Notes!$C$2</f>
        <v>2.5939356569013119E-8</v>
      </c>
      <c r="U45" s="1">
        <f t="shared" si="7"/>
        <v>359118968.74418277</v>
      </c>
      <c r="V45" s="11">
        <f t="shared" si="4"/>
        <v>0.99954630570815628</v>
      </c>
    </row>
    <row r="46" spans="1:22" x14ac:dyDescent="0.3">
      <c r="A46" t="s">
        <v>27</v>
      </c>
      <c r="B46">
        <v>20</v>
      </c>
      <c r="C46">
        <v>45</v>
      </c>
      <c r="D46" s="1">
        <v>3055510000000</v>
      </c>
      <c r="E46" s="1">
        <v>150747</v>
      </c>
      <c r="F46" s="1">
        <v>3902.64</v>
      </c>
      <c r="G46" s="1">
        <v>3530.25</v>
      </c>
      <c r="H46" s="1">
        <v>566.596</v>
      </c>
      <c r="I46" s="1">
        <f t="shared" si="1"/>
        <v>3530.25</v>
      </c>
      <c r="J46" s="2">
        <f t="shared" si="2"/>
        <v>14049504</v>
      </c>
      <c r="K46">
        <f>J46/LN(2)/Notes!$F$9*(1-EXP(-Notes!$F$9*LN(2)/J46))</f>
        <v>0.93870102283945556</v>
      </c>
      <c r="L46">
        <f>EXP(-Notes!$F$10*LN(2)/J46)</f>
        <v>0.9996448434467996</v>
      </c>
      <c r="M46">
        <f t="shared" si="5"/>
        <v>0.93836763701969816</v>
      </c>
      <c r="O46" s="1">
        <f t="shared" si="6"/>
        <v>3762.1182367416759</v>
      </c>
      <c r="P46">
        <f>O46/Notes!$C$3</f>
        <v>1.161147603932616E-15</v>
      </c>
      <c r="R46" s="2">
        <f>O46*J46/Notes!$F$9</f>
        <v>20391.93488255213</v>
      </c>
      <c r="S46" s="2">
        <f>R46/Notes!$C$2</f>
        <v>1.6313547906041704E-8</v>
      </c>
      <c r="U46" s="1">
        <f t="shared" si="7"/>
        <v>359139360.67906535</v>
      </c>
      <c r="V46" s="11">
        <f t="shared" si="4"/>
        <v>0.99960306317560332</v>
      </c>
    </row>
    <row r="47" spans="1:22" x14ac:dyDescent="0.3">
      <c r="A47" t="s">
        <v>14</v>
      </c>
      <c r="B47">
        <v>25</v>
      </c>
      <c r="C47" t="s">
        <v>23</v>
      </c>
      <c r="D47" s="1">
        <v>259687000</v>
      </c>
      <c r="E47" s="1">
        <v>142181</v>
      </c>
      <c r="F47" s="1">
        <v>0.35166700000000001</v>
      </c>
      <c r="G47" s="1">
        <v>3329.65</v>
      </c>
      <c r="H47" s="1">
        <v>193.791</v>
      </c>
      <c r="I47" s="1">
        <f t="shared" si="1"/>
        <v>3329.65</v>
      </c>
      <c r="J47" s="9">
        <f t="shared" si="2"/>
        <v>1266.0012000000002</v>
      </c>
      <c r="K47">
        <f>J47/LN(2)/Notes!$F$9*(1-EXP(-Notes!$F$9*LN(2)/J47))</f>
        <v>7.0465032908930444E-4</v>
      </c>
      <c r="L47">
        <f>EXP(-Notes!$F$10*LN(2)/J47)</f>
        <v>1.9408085201476862E-2</v>
      </c>
      <c r="M47">
        <f t="shared" si="5"/>
        <v>1.367591362421393E-5</v>
      </c>
      <c r="O47" s="1">
        <f t="shared" si="6"/>
        <v>243468194.62976706</v>
      </c>
      <c r="P47">
        <f>O47/Notes!$C$3</f>
        <v>7.5144504515360199E-11</v>
      </c>
      <c r="R47" s="2">
        <f>O47*J47/Notes!$F$9</f>
        <v>118916.29111231431</v>
      </c>
      <c r="S47" s="2">
        <f>R47/Notes!$C$2</f>
        <v>9.5133032889851448E-8</v>
      </c>
      <c r="U47" s="1">
        <f t="shared" si="7"/>
        <v>359258276.97017765</v>
      </c>
      <c r="V47" s="11">
        <f t="shared" si="4"/>
        <v>0.99993404635893524</v>
      </c>
    </row>
    <row r="48" spans="1:22" x14ac:dyDescent="0.3">
      <c r="A48" t="s">
        <v>15</v>
      </c>
      <c r="B48">
        <v>26</v>
      </c>
      <c r="C48">
        <v>52</v>
      </c>
      <c r="D48" s="1">
        <v>5856670000</v>
      </c>
      <c r="E48" s="1">
        <v>136272</v>
      </c>
      <c r="F48" s="1">
        <v>8.2749799999999993</v>
      </c>
      <c r="G48" s="1">
        <v>3191.27</v>
      </c>
      <c r="H48" s="1">
        <v>1419.36</v>
      </c>
      <c r="I48" s="1">
        <f t="shared" si="1"/>
        <v>3191.27</v>
      </c>
      <c r="J48" s="2">
        <f t="shared" si="2"/>
        <v>29789.927999999996</v>
      </c>
      <c r="K48">
        <f>J48/LN(2)/Notes!$F$9*(1-EXP(-Notes!$F$9*LN(2)/J48))</f>
        <v>1.6580934179799101E-2</v>
      </c>
      <c r="L48">
        <f>EXP(-Notes!$F$10*LN(2)/J48)</f>
        <v>0.84575257696028261</v>
      </c>
      <c r="M48">
        <f t="shared" si="5"/>
        <v>1.402336781097392E-2</v>
      </c>
      <c r="O48" s="1">
        <f t="shared" si="6"/>
        <v>227568.01668588389</v>
      </c>
      <c r="P48">
        <f>O48/Notes!$C$3</f>
        <v>7.0237042187001196E-14</v>
      </c>
      <c r="R48" s="2">
        <f>O48*J48/Notes!$F$9</f>
        <v>2615.4455371046602</v>
      </c>
      <c r="S48" s="2">
        <f>R48/Notes!$C$2</f>
        <v>2.0923564296837279E-9</v>
      </c>
      <c r="U48" s="1">
        <f t="shared" si="7"/>
        <v>359260892.41571474</v>
      </c>
      <c r="V48" s="11">
        <f t="shared" si="4"/>
        <v>0.99994132600482399</v>
      </c>
    </row>
    <row r="49" spans="1:22" x14ac:dyDescent="0.3">
      <c r="A49" t="s">
        <v>29</v>
      </c>
      <c r="B49">
        <v>14</v>
      </c>
      <c r="C49">
        <v>31</v>
      </c>
      <c r="D49" s="1">
        <v>1034130000</v>
      </c>
      <c r="E49" s="1">
        <v>75948.800000000003</v>
      </c>
      <c r="F49" s="1">
        <v>2.6216699999999999</v>
      </c>
      <c r="G49" s="1">
        <v>1778.6</v>
      </c>
      <c r="H49" s="1">
        <v>885.84799999999996</v>
      </c>
      <c r="I49" s="1">
        <f t="shared" si="1"/>
        <v>1778.6</v>
      </c>
      <c r="J49" s="2">
        <f t="shared" si="2"/>
        <v>9438.0119999999988</v>
      </c>
      <c r="K49">
        <f>J49/LN(2)/Notes!$F$9*(1-EXP(-Notes!$F$9*LN(2)/J49))</f>
        <v>5.2531532053435677E-3</v>
      </c>
      <c r="L49">
        <f>EXP(-Notes!$F$10*LN(2)/J49)</f>
        <v>0.58932177541659891</v>
      </c>
      <c r="M49">
        <f t="shared" si="5"/>
        <v>3.0957975735084685E-3</v>
      </c>
      <c r="O49" s="1">
        <f t="shared" si="6"/>
        <v>574520.76816001628</v>
      </c>
      <c r="P49">
        <f>O49/Notes!$C$3</f>
        <v>1.7732122474074577E-13</v>
      </c>
      <c r="R49" s="2">
        <f>O49*J49/Notes!$F$9</f>
        <v>2091.949808697319</v>
      </c>
      <c r="S49" s="2">
        <f>R49/Notes!$C$2</f>
        <v>1.6735598469578552E-9</v>
      </c>
      <c r="U49" s="1">
        <f t="shared" si="7"/>
        <v>359262984.36552346</v>
      </c>
      <c r="V49" s="11">
        <f t="shared" si="4"/>
        <v>0.99994714858977496</v>
      </c>
    </row>
    <row r="50" spans="1:22" x14ac:dyDescent="0.3">
      <c r="A50" t="s">
        <v>18</v>
      </c>
      <c r="B50">
        <v>21</v>
      </c>
      <c r="C50">
        <v>49</v>
      </c>
      <c r="D50" s="1">
        <v>372576000</v>
      </c>
      <c r="E50" s="1">
        <v>75247.600000000006</v>
      </c>
      <c r="F50" s="1">
        <v>0.95333400000000001</v>
      </c>
      <c r="G50" s="1">
        <v>1762.18</v>
      </c>
      <c r="H50" s="1">
        <v>550.80799999999999</v>
      </c>
      <c r="I50" s="1">
        <f t="shared" si="1"/>
        <v>1762.18</v>
      </c>
      <c r="J50" s="9">
        <f t="shared" si="2"/>
        <v>3432.0024000000003</v>
      </c>
      <c r="K50">
        <f>J50/LN(2)/Notes!$F$9*(1-EXP(-Notes!$F$9*LN(2)/J50))</f>
        <v>1.9102364362650543E-3</v>
      </c>
      <c r="L50">
        <f>EXP(-Notes!$F$10*LN(2)/J50)</f>
        <v>0.23359792579708447</v>
      </c>
      <c r="M50">
        <f t="shared" si="5"/>
        <v>4.4622726929353121E-4</v>
      </c>
      <c r="O50" s="1">
        <f t="shared" si="6"/>
        <v>3949063.8991872696</v>
      </c>
      <c r="P50">
        <f>O50/Notes!$C$3</f>
        <v>1.2188468824652067E-12</v>
      </c>
      <c r="R50" s="2">
        <f>O50*J50/Notes!$F$9</f>
        <v>5228.8567823163849</v>
      </c>
      <c r="S50" s="2">
        <f>R50/Notes!$C$2</f>
        <v>4.1830854258531082E-9</v>
      </c>
      <c r="U50" s="1">
        <f t="shared" si="7"/>
        <v>359268213.22230577</v>
      </c>
      <c r="V50" s="11">
        <f t="shared" si="4"/>
        <v>0.99996170221944847</v>
      </c>
    </row>
    <row r="51" spans="1:22" x14ac:dyDescent="0.3">
      <c r="A51" t="s">
        <v>30</v>
      </c>
      <c r="B51">
        <v>17</v>
      </c>
      <c r="C51">
        <v>38</v>
      </c>
      <c r="D51" s="1">
        <v>200833000</v>
      </c>
      <c r="E51" s="1">
        <v>62301.5</v>
      </c>
      <c r="F51" s="1">
        <v>0.620668</v>
      </c>
      <c r="G51" s="1">
        <v>1459</v>
      </c>
      <c r="H51" s="1">
        <v>473.05599999999998</v>
      </c>
      <c r="I51" s="1">
        <f t="shared" si="1"/>
        <v>1459</v>
      </c>
      <c r="J51" s="9">
        <f t="shared" si="2"/>
        <v>2234.4047999999998</v>
      </c>
      <c r="K51">
        <f>J51/LN(2)/Notes!$F$9*(1-EXP(-Notes!$F$9*LN(2)/J51))</f>
        <v>1.2436592300534321E-3</v>
      </c>
      <c r="L51">
        <f>EXP(-Notes!$F$10*LN(2)/J51)</f>
        <v>0.10714714796618552</v>
      </c>
      <c r="M51">
        <f t="shared" si="5"/>
        <v>1.3325453954204746E-4</v>
      </c>
      <c r="O51" s="1">
        <f t="shared" si="6"/>
        <v>10948970.33162329</v>
      </c>
      <c r="P51">
        <f>O51/Notes!$C$3</f>
        <v>3.3793118307479289E-12</v>
      </c>
      <c r="R51" s="2">
        <f>O51*J51/Notes!$F$9</f>
        <v>9438.4382191499481</v>
      </c>
      <c r="S51" s="2">
        <f>R51/Notes!$C$2</f>
        <v>7.5507505753199588E-9</v>
      </c>
      <c r="U51" s="1">
        <f t="shared" si="7"/>
        <v>359277651.6605249</v>
      </c>
      <c r="V51" s="11">
        <f t="shared" si="4"/>
        <v>0.99998797249998139</v>
      </c>
    </row>
    <row r="52" spans="1:22" x14ac:dyDescent="0.3">
      <c r="A52" t="s">
        <v>26</v>
      </c>
      <c r="B52">
        <v>18</v>
      </c>
      <c r="C52">
        <v>41</v>
      </c>
      <c r="D52" s="1">
        <v>572505000</v>
      </c>
      <c r="E52" s="1">
        <v>60339.8</v>
      </c>
      <c r="F52" s="1">
        <v>1.82683</v>
      </c>
      <c r="G52" s="1">
        <v>1413.06</v>
      </c>
      <c r="H52" s="1">
        <v>703.78899999999999</v>
      </c>
      <c r="I52" s="1">
        <f t="shared" si="1"/>
        <v>1413.06</v>
      </c>
      <c r="J52" s="9">
        <f t="shared" si="2"/>
        <v>6576.5879999999997</v>
      </c>
      <c r="K52">
        <f>J52/LN(2)/Notes!$F$9*(1-EXP(-Notes!$F$9*LN(2)/J52))</f>
        <v>3.6604980299266461E-3</v>
      </c>
      <c r="L52">
        <f>EXP(-Notes!$F$10*LN(2)/J52)</f>
        <v>0.46820342107091073</v>
      </c>
      <c r="M52">
        <f t="shared" si="5"/>
        <v>1.7138577004349846E-3</v>
      </c>
      <c r="O52" s="1">
        <f t="shared" si="6"/>
        <v>824490.85454490129</v>
      </c>
      <c r="P52">
        <f>O52/Notes!$C$3</f>
        <v>2.5447248597064856E-13</v>
      </c>
      <c r="R52" s="2">
        <f>O52*J52/Notes!$F$9</f>
        <v>2091.9508719559194</v>
      </c>
      <c r="S52" s="2">
        <f>R52/Notes!$C$2</f>
        <v>1.6735606975647356E-9</v>
      </c>
      <c r="U52" s="1">
        <f t="shared" si="7"/>
        <v>359279743.61139685</v>
      </c>
      <c r="V52" s="11">
        <f t="shared" si="4"/>
        <v>0.99999379508789166</v>
      </c>
    </row>
    <row r="53" spans="1:22" x14ac:dyDescent="0.3">
      <c r="A53" t="s">
        <v>24</v>
      </c>
      <c r="B53">
        <v>31</v>
      </c>
      <c r="C53">
        <v>67</v>
      </c>
      <c r="D53" s="1">
        <v>16221600000</v>
      </c>
      <c r="E53" s="1">
        <v>39905.199999999997</v>
      </c>
      <c r="F53" s="1">
        <v>78.268500000000003</v>
      </c>
      <c r="G53" s="1">
        <v>934.51499999999999</v>
      </c>
      <c r="H53" s="1">
        <v>660.04600000000005</v>
      </c>
      <c r="I53" s="1">
        <f t="shared" si="1"/>
        <v>934.51499999999999</v>
      </c>
      <c r="J53" s="2">
        <f t="shared" si="2"/>
        <v>281766.60000000003</v>
      </c>
      <c r="K53">
        <f>J53/LN(2)/Notes!$F$9*(1-EXP(-Notes!$F$9*LN(2)/J53))</f>
        <v>0.15656314489435913</v>
      </c>
      <c r="L53">
        <f>EXP(-Notes!$F$10*LN(2)/J53)</f>
        <v>0.98244390171727158</v>
      </c>
      <c r="M53">
        <f t="shared" si="5"/>
        <v>0.1538145069351407</v>
      </c>
      <c r="O53" s="1">
        <f t="shared" si="6"/>
        <v>6075.5972802621209</v>
      </c>
      <c r="P53">
        <f>O53/Notes!$C$3</f>
        <v>1.8751843457599139E-15</v>
      </c>
      <c r="R53" s="2">
        <f>O53*J53/Notes!$F$9</f>
        <v>660.45539684749417</v>
      </c>
      <c r="S53" s="2">
        <f>R53/Notes!$C$2</f>
        <v>5.2836431747799531E-10</v>
      </c>
      <c r="U53" s="1">
        <f t="shared" si="7"/>
        <v>359280404.06679368</v>
      </c>
      <c r="V53" s="11">
        <f t="shared" si="4"/>
        <v>0.9999956333526715</v>
      </c>
    </row>
    <row r="54" spans="1:22" x14ac:dyDescent="0.3">
      <c r="A54" t="s">
        <v>27</v>
      </c>
      <c r="B54">
        <v>20</v>
      </c>
      <c r="C54">
        <v>47</v>
      </c>
      <c r="D54" s="1">
        <v>17799100000</v>
      </c>
      <c r="E54" s="1">
        <v>31480.1</v>
      </c>
      <c r="F54" s="1">
        <v>108.864</v>
      </c>
      <c r="G54" s="1">
        <v>737.21299999999997</v>
      </c>
      <c r="H54" s="1">
        <v>737.21299999999997</v>
      </c>
      <c r="I54" s="1">
        <f t="shared" si="1"/>
        <v>737.21299999999997</v>
      </c>
      <c r="J54" s="2">
        <f t="shared" si="2"/>
        <v>391910.40000000002</v>
      </c>
      <c r="K54">
        <f>J54/LN(2)/Notes!$F$9*(1-EXP(-Notes!$F$9*LN(2)/J54))</f>
        <v>0.21590814664937014</v>
      </c>
      <c r="L54">
        <f>EXP(-Notes!$F$10*LN(2)/J54)</f>
        <v>0.98734655125456527</v>
      </c>
      <c r="M54">
        <f t="shared" si="5"/>
        <v>0.21317616398202052</v>
      </c>
      <c r="O54" s="1">
        <f t="shared" si="6"/>
        <v>3458.2337266476811</v>
      </c>
      <c r="P54">
        <f>O54/Notes!$C$3</f>
        <v>1.0673560884715064E-15</v>
      </c>
      <c r="R54" s="2">
        <f>O54*J54/Notes!$F$9</f>
        <v>522.88493946912945</v>
      </c>
      <c r="S54" s="2">
        <f>R54/Notes!$C$2</f>
        <v>4.1830795157530354E-10</v>
      </c>
      <c r="U54" s="1">
        <f t="shared" si="7"/>
        <v>359280926.95173317</v>
      </c>
      <c r="V54" s="11">
        <f t="shared" si="4"/>
        <v>0.99999708871358262</v>
      </c>
    </row>
    <row r="55" spans="1:22" x14ac:dyDescent="0.3">
      <c r="A55" t="s">
        <v>32</v>
      </c>
      <c r="B55">
        <v>9</v>
      </c>
      <c r="C55">
        <v>18</v>
      </c>
      <c r="D55" s="1">
        <v>286990000</v>
      </c>
      <c r="E55" s="1">
        <v>30203.4</v>
      </c>
      <c r="F55" s="1">
        <v>1.82951</v>
      </c>
      <c r="G55" s="1">
        <v>707.31399999999996</v>
      </c>
      <c r="H55" s="1">
        <v>499.44200000000001</v>
      </c>
      <c r="I55" s="1">
        <f t="shared" si="1"/>
        <v>707.31399999999996</v>
      </c>
      <c r="J55" s="9">
        <f t="shared" si="2"/>
        <v>6586.2359999999999</v>
      </c>
      <c r="K55">
        <f>J55/LN(2)/Notes!$F$9*(1-EXP(-Notes!$F$9*LN(2)/J55))</f>
        <v>3.6658680614677325E-3</v>
      </c>
      <c r="L55">
        <f>EXP(-Notes!$F$10*LN(2)/J55)</f>
        <v>0.46872417591557247</v>
      </c>
      <c r="M55">
        <f t="shared" si="5"/>
        <v>1.7182809861266801E-3</v>
      </c>
      <c r="O55" s="1">
        <f t="shared" si="6"/>
        <v>411640.474236065</v>
      </c>
      <c r="P55">
        <f>O55/Notes!$C$3</f>
        <v>1.2704952908520523E-13</v>
      </c>
      <c r="R55" s="2">
        <f>O55*J55/Notes!$F$9</f>
        <v>1045.9727278050323</v>
      </c>
      <c r="S55" s="2">
        <f>R55/Notes!$C$2</f>
        <v>8.3677818224402586E-10</v>
      </c>
      <c r="U55" s="1">
        <f t="shared" si="7"/>
        <v>359281972.92446095</v>
      </c>
      <c r="V55" s="11">
        <f t="shared" si="4"/>
        <v>1</v>
      </c>
    </row>
    <row r="56" spans="1:22" x14ac:dyDescent="0.3">
      <c r="A56" t="s">
        <v>16</v>
      </c>
      <c r="B56">
        <v>28</v>
      </c>
      <c r="C56">
        <v>63</v>
      </c>
      <c r="D56" s="1">
        <v>102074000000000</v>
      </c>
      <c r="E56" s="1">
        <v>22398</v>
      </c>
      <c r="F56" s="1">
        <v>877463</v>
      </c>
      <c r="G56" s="1">
        <v>524.52499999999998</v>
      </c>
      <c r="H56" s="1">
        <v>15.9191</v>
      </c>
      <c r="I56" s="1">
        <f t="shared" si="1"/>
        <v>524.52499999999998</v>
      </c>
      <c r="J56" s="8">
        <f t="shared" si="2"/>
        <v>3158866800</v>
      </c>
      <c r="K56">
        <f>J56/LN(2)/Notes!$F$9*(1-EXP(-Notes!$F$9*LN(2)/J56))</f>
        <v>0.9997156738420262</v>
      </c>
      <c r="L56">
        <f>EXP(-Notes!$F$10*LN(2)/J56)</f>
        <v>0.99999842011199791</v>
      </c>
      <c r="M56">
        <f t="shared" si="5"/>
        <v>0.99971409440322756</v>
      </c>
      <c r="O56" s="1">
        <f t="shared" si="6"/>
        <v>524.67500752113688</v>
      </c>
      <c r="P56">
        <f>O56/Notes!$C$3</f>
        <v>1.6193673071640028E-16</v>
      </c>
      <c r="R56" s="2">
        <f>O56*J56/Notes!$F$9</f>
        <v>639420.70295072126</v>
      </c>
      <c r="S56" s="2">
        <f>R56/Notes!$C$2</f>
        <v>5.1153656236057701E-7</v>
      </c>
      <c r="U56" s="1">
        <f t="shared" si="7"/>
        <v>359921393.62741166</v>
      </c>
      <c r="V56" s="11">
        <f t="shared" si="4"/>
        <v>1.0017797183024408</v>
      </c>
    </row>
    <row r="57" spans="1:22" x14ac:dyDescent="0.3">
      <c r="A57" t="s">
        <v>24</v>
      </c>
      <c r="B57">
        <v>31</v>
      </c>
      <c r="C57">
        <v>66</v>
      </c>
      <c r="D57" s="1">
        <v>1054620000</v>
      </c>
      <c r="E57" s="1">
        <v>21397</v>
      </c>
      <c r="F57" s="1">
        <v>9.49</v>
      </c>
      <c r="G57" s="1">
        <v>501.08300000000003</v>
      </c>
      <c r="H57" s="1">
        <v>321.99799999999999</v>
      </c>
      <c r="I57" s="1">
        <f t="shared" si="1"/>
        <v>501.08300000000003</v>
      </c>
      <c r="J57" s="2">
        <f t="shared" si="2"/>
        <v>34164</v>
      </c>
      <c r="K57">
        <f>J57/LN(2)/Notes!$F$9*(1-EXP(-Notes!$F$9*LN(2)/J57))</f>
        <v>1.9015522136161478E-2</v>
      </c>
      <c r="L57">
        <f>EXP(-Notes!$F$10*LN(2)/J57)</f>
        <v>0.86408901392603998</v>
      </c>
      <c r="M57">
        <f t="shared" si="5"/>
        <v>1.6431103771924558E-2</v>
      </c>
      <c r="O57" s="1">
        <f t="shared" si="6"/>
        <v>30496.003613353645</v>
      </c>
      <c r="P57">
        <f>O57/Notes!$C$3</f>
        <v>9.4123467942449518E-15</v>
      </c>
      <c r="R57" s="2">
        <f>O57*J57/Notes!$F$9</f>
        <v>401.95426984823069</v>
      </c>
      <c r="S57" s="2">
        <f>R57/Notes!$C$2</f>
        <v>3.2156341587858455E-10</v>
      </c>
      <c r="U57" s="1">
        <f t="shared" si="7"/>
        <v>359921795.58168149</v>
      </c>
      <c r="V57" s="11">
        <f t="shared" si="4"/>
        <v>1.0017808370734902</v>
      </c>
    </row>
    <row r="58" spans="1:22" x14ac:dyDescent="0.3">
      <c r="A58" t="s">
        <v>31</v>
      </c>
      <c r="B58">
        <v>16</v>
      </c>
      <c r="C58">
        <v>38</v>
      </c>
      <c r="D58" s="1">
        <v>291372000</v>
      </c>
      <c r="E58" s="1">
        <v>19765.5</v>
      </c>
      <c r="F58" s="1">
        <v>2.83833</v>
      </c>
      <c r="G58" s="1">
        <v>462.87599999999998</v>
      </c>
      <c r="H58" s="1">
        <v>462.87599999999998</v>
      </c>
      <c r="I58" s="1">
        <f t="shared" si="1"/>
        <v>462.87599999999998</v>
      </c>
      <c r="J58" s="2">
        <f t="shared" si="2"/>
        <v>10217.988000000001</v>
      </c>
      <c r="K58">
        <f>J58/LN(2)/Notes!$F$9*(1-EXP(-Notes!$F$9*LN(2)/J58))</f>
        <v>5.687284188064406E-3</v>
      </c>
      <c r="L58">
        <f>EXP(-Notes!$F$10*LN(2)/J58)</f>
        <v>0.61359570941115116</v>
      </c>
      <c r="M58">
        <f t="shared" si="5"/>
        <v>3.489693175998202E-3</v>
      </c>
      <c r="O58" s="1">
        <f t="shared" si="6"/>
        <v>132640.88750942913</v>
      </c>
      <c r="P58">
        <f>O58/Notes!$C$3</f>
        <v>4.0938545527601581E-14</v>
      </c>
      <c r="R58" s="2">
        <f>O58*J58/Notes!$F$9</f>
        <v>522.88695867310832</v>
      </c>
      <c r="S58" s="2">
        <f>R58/Notes!$C$2</f>
        <v>4.1830956693848665E-10</v>
      </c>
      <c r="U58" s="1">
        <f t="shared" si="7"/>
        <v>359922318.46864015</v>
      </c>
      <c r="V58" s="11">
        <f t="shared" si="4"/>
        <v>1.0017822924400213</v>
      </c>
    </row>
    <row r="59" spans="1:22" x14ac:dyDescent="0.3">
      <c r="A59" t="s">
        <v>30</v>
      </c>
      <c r="B59">
        <v>17</v>
      </c>
      <c r="C59">
        <v>39</v>
      </c>
      <c r="D59" s="1">
        <v>69475900</v>
      </c>
      <c r="E59" s="1">
        <v>14435.6</v>
      </c>
      <c r="F59" s="1">
        <v>0.92666400000000004</v>
      </c>
      <c r="G59" s="1">
        <v>338.05799999999999</v>
      </c>
      <c r="H59" s="1">
        <v>238.70699999999999</v>
      </c>
      <c r="I59" s="1">
        <f t="shared" si="1"/>
        <v>338.05799999999999</v>
      </c>
      <c r="J59" s="9">
        <f t="shared" si="2"/>
        <v>3335.9904000000001</v>
      </c>
      <c r="K59">
        <f>J59/LN(2)/Notes!$F$9*(1-EXP(-Notes!$F$9*LN(2)/J59))</f>
        <v>1.8567966074587924E-3</v>
      </c>
      <c r="L59">
        <f>EXP(-Notes!$F$10*LN(2)/J59)</f>
        <v>0.22402325530863326</v>
      </c>
      <c r="M59">
        <f t="shared" si="5"/>
        <v>4.1596562044894517E-4</v>
      </c>
      <c r="O59" s="1">
        <f t="shared" si="6"/>
        <v>812706.58771063655</v>
      </c>
      <c r="P59">
        <f>O59/Notes!$C$3</f>
        <v>2.5083536657735698E-13</v>
      </c>
      <c r="R59" s="2">
        <f>O59*J59/Notes!$F$9</f>
        <v>1045.9804686031796</v>
      </c>
      <c r="S59" s="2">
        <f>R59/Notes!$C$2</f>
        <v>8.3678437488254369E-10</v>
      </c>
      <c r="U59" s="1">
        <f t="shared" si="7"/>
        <v>359923364.44910878</v>
      </c>
      <c r="V59" s="11">
        <f t="shared" si="4"/>
        <v>1.001785203747984</v>
      </c>
    </row>
    <row r="60" spans="1:22" x14ac:dyDescent="0.3">
      <c r="A60" t="s">
        <v>33</v>
      </c>
      <c r="B60">
        <v>11</v>
      </c>
      <c r="C60">
        <v>22</v>
      </c>
      <c r="D60" s="1">
        <v>495433000000</v>
      </c>
      <c r="E60" s="1">
        <v>4182.3999999999996</v>
      </c>
      <c r="F60" s="1">
        <v>22807.7</v>
      </c>
      <c r="G60" s="1">
        <v>97.944999999999993</v>
      </c>
      <c r="H60" s="1">
        <v>39.735500000000002</v>
      </c>
      <c r="I60" s="1">
        <f t="shared" si="1"/>
        <v>97.944999999999993</v>
      </c>
      <c r="J60" s="2">
        <f t="shared" si="2"/>
        <v>82107720</v>
      </c>
      <c r="K60">
        <f>J60/LN(2)/Notes!$F$9*(1-EXP(-Notes!$F$9*LN(2)/J60))</f>
        <v>0.98913863087731302</v>
      </c>
      <c r="L60">
        <f>EXP(-Notes!$F$10*LN(2)/J60)</f>
        <v>0.99993921999012614</v>
      </c>
      <c r="M60">
        <f t="shared" si="5"/>
        <v>0.98907851102156163</v>
      </c>
      <c r="O60" s="1">
        <f t="shared" si="6"/>
        <v>99.026517014143096</v>
      </c>
      <c r="P60">
        <f>O60/Notes!$C$3</f>
        <v>3.0563739819179968E-17</v>
      </c>
      <c r="R60" s="2">
        <f>O60*J60/Notes!$F$9</f>
        <v>3136.8987390325992</v>
      </c>
      <c r="S60" s="2">
        <f>R60/Notes!$C$2</f>
        <v>2.5095189912260795E-9</v>
      </c>
      <c r="U60" s="1">
        <f t="shared" si="7"/>
        <v>359926501.34784782</v>
      </c>
      <c r="V60" s="11">
        <f t="shared" si="4"/>
        <v>1.0017939347697871</v>
      </c>
    </row>
    <row r="61" spans="1:22" x14ac:dyDescent="0.3">
      <c r="A61" t="s">
        <v>22</v>
      </c>
      <c r="B61">
        <v>19</v>
      </c>
      <c r="C61">
        <v>44</v>
      </c>
      <c r="D61" s="1">
        <v>5756240</v>
      </c>
      <c r="E61" s="1">
        <v>3004.91</v>
      </c>
      <c r="F61" s="1">
        <v>0.368834</v>
      </c>
      <c r="G61" s="1">
        <v>70.370099999999994</v>
      </c>
      <c r="H61" s="1">
        <v>35.048499999999997</v>
      </c>
      <c r="I61" s="1">
        <f t="shared" si="1"/>
        <v>70.370099999999994</v>
      </c>
      <c r="J61" s="9">
        <f t="shared" si="2"/>
        <v>1327.8024</v>
      </c>
      <c r="K61">
        <f>J61/LN(2)/Notes!$F$9*(1-EXP(-Notes!$F$9*LN(2)/J61))</f>
        <v>7.390485870989444E-4</v>
      </c>
      <c r="L61">
        <f>EXP(-Notes!$F$10*LN(2)/J61)</f>
        <v>2.3316683559144655E-2</v>
      </c>
      <c r="M61">
        <f t="shared" si="5"/>
        <v>1.7232162040219042E-5</v>
      </c>
      <c r="O61" s="1">
        <f t="shared" si="6"/>
        <v>4083648.9255242348</v>
      </c>
      <c r="P61">
        <f>O61/Notes!$C$3</f>
        <v>1.2603854708408132E-12</v>
      </c>
      <c r="R61" s="2">
        <f>O61*J61/Notes!$F$9</f>
        <v>2091.9285663844526</v>
      </c>
      <c r="S61" s="2">
        <f>R61/Notes!$C$2</f>
        <v>1.6735428531075621E-9</v>
      </c>
      <c r="U61" s="1">
        <f t="shared" si="7"/>
        <v>359928593.27641422</v>
      </c>
      <c r="V61" s="11">
        <f t="shared" si="4"/>
        <v>1.0017997572956137</v>
      </c>
    </row>
    <row r="62" spans="1:22" x14ac:dyDescent="0.3">
      <c r="A62" t="s">
        <v>24</v>
      </c>
      <c r="B62">
        <v>31</v>
      </c>
      <c r="C62">
        <v>68</v>
      </c>
      <c r="D62" s="1">
        <v>6060470</v>
      </c>
      <c r="E62" s="1">
        <v>1035.55</v>
      </c>
      <c r="F62" s="1">
        <v>1.12683</v>
      </c>
      <c r="G62" s="1">
        <v>24.250900000000001</v>
      </c>
      <c r="H62" s="1">
        <v>24.250900000000001</v>
      </c>
      <c r="I62" s="1">
        <f t="shared" si="1"/>
        <v>24.250900000000001</v>
      </c>
      <c r="J62" s="9">
        <f t="shared" si="2"/>
        <v>4056.5880000000006</v>
      </c>
      <c r="K62">
        <f>J62/LN(2)/Notes!$F$9*(1-EXP(-Notes!$F$9*LN(2)/J62))</f>
        <v>2.2578778512845985E-3</v>
      </c>
      <c r="L62">
        <f>EXP(-Notes!$F$10*LN(2)/J62)</f>
        <v>0.29221646563313819</v>
      </c>
      <c r="M62">
        <f t="shared" si="5"/>
        <v>6.5978908553372977E-4</v>
      </c>
      <c r="O62" s="1">
        <f t="shared" si="6"/>
        <v>36755.53374815602</v>
      </c>
      <c r="P62">
        <f>O62/Notes!$C$3</f>
        <v>1.1344300539554328E-14</v>
      </c>
      <c r="R62" s="2">
        <f>O62*J62/Notes!$F$9</f>
        <v>57.523941796437022</v>
      </c>
      <c r="S62" s="2">
        <f>R62/Notes!$C$2</f>
        <v>4.6019153437149621E-11</v>
      </c>
      <c r="U62" s="1">
        <f t="shared" si="7"/>
        <v>359928650.80035603</v>
      </c>
      <c r="V62" s="11">
        <f t="shared" si="4"/>
        <v>1.0017999174036796</v>
      </c>
    </row>
    <row r="63" spans="1:22" x14ac:dyDescent="0.3">
      <c r="A63" t="s">
        <v>21</v>
      </c>
      <c r="B63">
        <v>22</v>
      </c>
      <c r="C63">
        <v>44</v>
      </c>
      <c r="D63" s="1">
        <v>2170090000000</v>
      </c>
      <c r="E63" s="1">
        <v>794.43299999999999</v>
      </c>
      <c r="F63" s="1">
        <v>525949</v>
      </c>
      <c r="G63" s="1">
        <v>18.604299999999999</v>
      </c>
      <c r="H63" s="1">
        <v>3.6703399999999999</v>
      </c>
      <c r="I63" s="1">
        <f t="shared" si="1"/>
        <v>18.604299999999999</v>
      </c>
      <c r="J63" s="8">
        <f t="shared" si="2"/>
        <v>1893416400</v>
      </c>
      <c r="K63">
        <f>J63/LN(2)/Notes!$F$9*(1-EXP(-Notes!$F$9*LN(2)/J63))</f>
        <v>0.9995257067177028</v>
      </c>
      <c r="L63">
        <f>EXP(-Notes!$F$10*LN(2)/J63)</f>
        <v>0.99999736420730123</v>
      </c>
      <c r="M63">
        <f t="shared" si="5"/>
        <v>0.9995230721751428</v>
      </c>
      <c r="O63" s="1">
        <f t="shared" si="6"/>
        <v>18.613177142088055</v>
      </c>
      <c r="P63">
        <f>O63/Notes!$C$3</f>
        <v>5.7448077599037205E-18</v>
      </c>
      <c r="R63" s="2">
        <f>O63*J63/Notes!$F$9</f>
        <v>13596.641534311209</v>
      </c>
      <c r="S63" s="2">
        <f>R63/Notes!$C$2</f>
        <v>1.0877313227448967E-8</v>
      </c>
      <c r="U63" s="1">
        <f t="shared" si="7"/>
        <v>359942247.44189036</v>
      </c>
      <c r="V63" s="11">
        <f t="shared" si="4"/>
        <v>1.0018377613328466</v>
      </c>
    </row>
    <row r="64" spans="1:22" x14ac:dyDescent="0.3">
      <c r="A64" t="s">
        <v>37</v>
      </c>
      <c r="B64">
        <v>6</v>
      </c>
      <c r="C64">
        <v>11</v>
      </c>
      <c r="D64" s="1">
        <v>961914</v>
      </c>
      <c r="E64" s="1">
        <v>544.995</v>
      </c>
      <c r="F64" s="1">
        <v>0.33983400000000002</v>
      </c>
      <c r="G64" s="1">
        <v>12.7629</v>
      </c>
      <c r="H64" s="1">
        <v>12.7629</v>
      </c>
      <c r="I64" s="1">
        <f t="shared" si="1"/>
        <v>12.7629</v>
      </c>
      <c r="J64" s="9">
        <f t="shared" si="2"/>
        <v>1223.4024000000002</v>
      </c>
      <c r="K64">
        <f>J64/LN(2)/Notes!$F$9*(1-EXP(-Notes!$F$9*LN(2)/J64))</f>
        <v>6.8094003684091681E-4</v>
      </c>
      <c r="L64">
        <f>EXP(-Notes!$F$10*LN(2)/J64)</f>
        <v>1.6918830811706743E-2</v>
      </c>
      <c r="M64">
        <f t="shared" si="5"/>
        <v>1.1520709276228827E-5</v>
      </c>
      <c r="O64" s="1">
        <f t="shared" si="6"/>
        <v>1107822.4173518759</v>
      </c>
      <c r="P64">
        <f>O64/Notes!$C$3</f>
        <v>3.4192049918267776E-13</v>
      </c>
      <c r="R64" s="2">
        <f>O64*J64/Notes!$F$9</f>
        <v>522.88294913660752</v>
      </c>
      <c r="S64" s="2">
        <f>R64/Notes!$C$2</f>
        <v>4.1830635930928604E-10</v>
      </c>
      <c r="U64" s="1">
        <f t="shared" si="7"/>
        <v>359942770.32483947</v>
      </c>
      <c r="V64" s="11">
        <f t="shared" si="4"/>
        <v>1.001839216688218</v>
      </c>
    </row>
    <row r="65" spans="1:22" x14ac:dyDescent="0.3">
      <c r="A65" t="s">
        <v>26</v>
      </c>
      <c r="B65">
        <v>18</v>
      </c>
      <c r="C65">
        <v>42</v>
      </c>
      <c r="D65" s="1">
        <v>333754000000</v>
      </c>
      <c r="E65" s="1">
        <v>222.82400000000001</v>
      </c>
      <c r="F65" s="1">
        <v>288395</v>
      </c>
      <c r="G65" s="1">
        <v>5.2181800000000003</v>
      </c>
      <c r="H65" s="1">
        <v>2.59897</v>
      </c>
      <c r="I65" s="1">
        <f t="shared" si="1"/>
        <v>5.2181800000000003</v>
      </c>
      <c r="J65" s="8">
        <f t="shared" si="2"/>
        <v>1038222000</v>
      </c>
      <c r="K65">
        <f>J65/LN(2)/Notes!$F$9*(1-EXP(-Notes!$F$9*LN(2)/J65))</f>
        <v>0.99913525162102601</v>
      </c>
      <c r="L65">
        <f>EXP(-Notes!$F$10*LN(2)/J65)</f>
        <v>0.999995193082303</v>
      </c>
      <c r="M65">
        <f t="shared" si="5"/>
        <v>0.99913044886010327</v>
      </c>
      <c r="O65" s="1">
        <f t="shared" si="6"/>
        <v>5.2227214233670525</v>
      </c>
      <c r="P65">
        <f>O65/Notes!$C$3</f>
        <v>1.6119510565947693E-18</v>
      </c>
      <c r="R65" s="2">
        <f>O65*J65/Notes!$F$9</f>
        <v>2091.9538123499183</v>
      </c>
      <c r="S65" s="2">
        <f>R65/Notes!$C$2</f>
        <v>1.6735630498799346E-9</v>
      </c>
      <c r="U65" s="1">
        <f t="shared" si="7"/>
        <v>359944862.27865183</v>
      </c>
      <c r="V65" s="11">
        <f t="shared" si="4"/>
        <v>1.0018450392843123</v>
      </c>
    </row>
    <row r="66" spans="1:22" x14ac:dyDescent="0.3">
      <c r="A66" t="s">
        <v>26</v>
      </c>
      <c r="B66">
        <v>18</v>
      </c>
      <c r="C66">
        <v>39</v>
      </c>
      <c r="D66" s="1">
        <v>2003820000000</v>
      </c>
      <c r="E66" s="1">
        <v>163.62</v>
      </c>
      <c r="F66" s="1">
        <v>2358010</v>
      </c>
      <c r="G66" s="1">
        <v>3.8317100000000002</v>
      </c>
      <c r="H66" s="1">
        <v>0.79472600000000004</v>
      </c>
      <c r="I66" s="1">
        <f t="shared" si="1"/>
        <v>3.8317100000000002</v>
      </c>
      <c r="J66" s="8">
        <f t="shared" si="2"/>
        <v>8488836000</v>
      </c>
      <c r="K66">
        <f>J66/LN(2)/Notes!$F$9*(1-EXP(-Notes!$F$9*LN(2)/J66))</f>
        <v>0.99989418391717255</v>
      </c>
      <c r="L66">
        <f>EXP(-Notes!$F$10*LN(2)/J66)</f>
        <v>0.99999941209157139</v>
      </c>
      <c r="M66">
        <f t="shared" si="5"/>
        <v>0.99989359607095407</v>
      </c>
      <c r="O66" s="1">
        <f t="shared" si="6"/>
        <v>3.8321177523854209</v>
      </c>
      <c r="P66">
        <f>O66/Notes!$C$3</f>
        <v>1.1827523927115496E-18</v>
      </c>
      <c r="R66" s="2">
        <f>O66*J66/Notes!$F$9</f>
        <v>12550.238862919925</v>
      </c>
      <c r="S66" s="2">
        <f>R66/Notes!$C$2</f>
        <v>1.004019109033594E-8</v>
      </c>
      <c r="U66" s="1">
        <f t="shared" si="7"/>
        <v>359957412.51751477</v>
      </c>
      <c r="V66" s="11">
        <f t="shared" si="4"/>
        <v>1.0018799707303874</v>
      </c>
    </row>
    <row r="67" spans="1:22" x14ac:dyDescent="0.3">
      <c r="A67" t="s">
        <v>15</v>
      </c>
      <c r="B67">
        <v>26</v>
      </c>
      <c r="C67">
        <v>53</v>
      </c>
      <c r="D67" s="1">
        <v>113440</v>
      </c>
      <c r="E67" s="1">
        <v>153.99700000000001</v>
      </c>
      <c r="F67" s="1">
        <v>0.14183299999999999</v>
      </c>
      <c r="G67" s="1">
        <v>3.60636</v>
      </c>
      <c r="H67" s="1">
        <v>0.40278000000000003</v>
      </c>
      <c r="I67" s="1">
        <f t="shared" si="1"/>
        <v>3.60636</v>
      </c>
      <c r="J67" s="9">
        <f t="shared" si="2"/>
        <v>510.59879999999993</v>
      </c>
      <c r="K67">
        <f>J67/LN(2)/Notes!$F$9*(1-EXP(-Notes!$F$9*LN(2)/J67))</f>
        <v>2.8419689685333933E-4</v>
      </c>
      <c r="L67">
        <f>EXP(-Notes!$F$10*LN(2)/J67)</f>
        <v>5.6904776493593426E-5</v>
      </c>
      <c r="M67">
        <f t="shared" si="5"/>
        <v>1.6172160895612099E-8</v>
      </c>
      <c r="O67" s="1">
        <f t="shared" si="6"/>
        <v>222998028.72839913</v>
      </c>
      <c r="P67">
        <f>O67/Notes!$C$3</f>
        <v>6.8826552076666391E-11</v>
      </c>
      <c r="R67" s="2">
        <f>O67*J67/Notes!$F$9</f>
        <v>43928.443623104205</v>
      </c>
      <c r="S67" s="2">
        <f>R67/Notes!$C$2</f>
        <v>3.5142754898483363E-8</v>
      </c>
      <c r="U67" s="1">
        <f t="shared" si="7"/>
        <v>360001340.96113789</v>
      </c>
      <c r="V67" s="11">
        <f t="shared" si="4"/>
        <v>1.0020022380494671</v>
      </c>
    </row>
    <row r="68" spans="1:22" x14ac:dyDescent="0.3">
      <c r="A68" t="s">
        <v>29</v>
      </c>
      <c r="B68">
        <v>14</v>
      </c>
      <c r="C68">
        <v>32</v>
      </c>
      <c r="D68" s="1">
        <v>500795000000</v>
      </c>
      <c r="E68" s="1">
        <v>83.332899999999995</v>
      </c>
      <c r="F68" s="1">
        <v>1157090</v>
      </c>
      <c r="G68" s="1">
        <v>1.9515199999999999</v>
      </c>
      <c r="H68" s="1">
        <v>0.791717</v>
      </c>
      <c r="I68" s="1">
        <f t="shared" ref="I68:I73" si="8">G68</f>
        <v>1.9515199999999999</v>
      </c>
      <c r="J68" s="2">
        <f t="shared" ref="J68:J73" si="9">F68*60*60</f>
        <v>4165524000</v>
      </c>
      <c r="K68">
        <f>J68/LN(2)/Notes!$F$9*(1-EXP(-Notes!$F$9*LN(2)/J68))</f>
        <v>0.99978437536102116</v>
      </c>
      <c r="L68">
        <f>EXP(-Notes!$F$10*LN(2)/J68)</f>
        <v>0.9999988019138264</v>
      </c>
      <c r="M68">
        <f t="shared" si="5"/>
        <v>0.99978317753318446</v>
      </c>
      <c r="O68" s="1">
        <f t="shared" si="6"/>
        <v>1.9519432251451598</v>
      </c>
      <c r="P68">
        <f>O68/Notes!$C$3</f>
        <v>6.0245161269912338E-19</v>
      </c>
      <c r="R68" s="2">
        <f>O68*J68/Notes!$F$9</f>
        <v>3136.908314421129</v>
      </c>
      <c r="S68" s="2">
        <f>R68/Notes!$C$2</f>
        <v>2.5095266515369031E-9</v>
      </c>
      <c r="U68" s="1">
        <f t="shared" si="7"/>
        <v>360004477.8694523</v>
      </c>
      <c r="V68" s="11">
        <f t="shared" ref="V68:V73" si="10">U68/$U$55</f>
        <v>1.0020109690979215</v>
      </c>
    </row>
    <row r="69" spans="1:22" x14ac:dyDescent="0.3">
      <c r="A69" t="s">
        <v>16</v>
      </c>
      <c r="B69">
        <v>28</v>
      </c>
      <c r="C69">
        <v>59</v>
      </c>
      <c r="D69" s="1">
        <v>165296000000000</v>
      </c>
      <c r="E69" s="1">
        <v>47.7727</v>
      </c>
      <c r="F69" s="1">
        <v>666201000</v>
      </c>
      <c r="G69" s="1">
        <v>1.11876</v>
      </c>
      <c r="H69" s="1">
        <v>2.4742400000000001E-2</v>
      </c>
      <c r="I69" s="1">
        <f t="shared" si="8"/>
        <v>1.11876</v>
      </c>
      <c r="J69" s="8">
        <f t="shared" si="9"/>
        <v>2398323600000</v>
      </c>
      <c r="K69">
        <f>J69/LN(2)/Notes!$F$9*(1-EXP(-Notes!$F$9*LN(2)/J69))</f>
        <v>0.99999962541192389</v>
      </c>
      <c r="L69">
        <f>EXP(-Notes!$F$10*LN(2)/J69)</f>
        <v>0.99999999791910499</v>
      </c>
      <c r="M69">
        <f t="shared" ref="M69:M73" si="11">K69*L69</f>
        <v>0.99999962333102965</v>
      </c>
      <c r="O69" s="1">
        <f t="shared" ref="O69:O73" si="12">I69/M69</f>
        <v>1.1187604214023359</v>
      </c>
      <c r="P69">
        <f>O69/Notes!$C$3</f>
        <v>3.4529642635874565E-19</v>
      </c>
      <c r="R69" s="2">
        <f>O69*J69/Notes!$F$9</f>
        <v>1035165.7104148023</v>
      </c>
      <c r="S69" s="2">
        <f>R69/Notes!$C$2</f>
        <v>8.2813256833184182E-7</v>
      </c>
      <c r="U69" s="1">
        <f t="shared" ref="U69:U73" si="13">U68+R69</f>
        <v>361039643.57986712</v>
      </c>
      <c r="V69" s="11">
        <f t="shared" si="10"/>
        <v>1.0048921760284804</v>
      </c>
    </row>
    <row r="70" spans="1:22" x14ac:dyDescent="0.3">
      <c r="A70" t="s">
        <v>36</v>
      </c>
      <c r="B70">
        <v>7</v>
      </c>
      <c r="C70">
        <v>13</v>
      </c>
      <c r="D70" s="1">
        <v>26359.3</v>
      </c>
      <c r="E70" s="1">
        <v>30.558399999999999</v>
      </c>
      <c r="F70" s="1">
        <v>0.16608300000000001</v>
      </c>
      <c r="G70" s="1">
        <v>0.71562800000000004</v>
      </c>
      <c r="H70" s="1">
        <v>0.35642600000000002</v>
      </c>
      <c r="I70" s="1">
        <f t="shared" si="8"/>
        <v>0.71562800000000004</v>
      </c>
      <c r="J70" s="9">
        <f t="shared" si="9"/>
        <v>597.89880000000005</v>
      </c>
      <c r="K70">
        <f>J70/LN(2)/Notes!$F$9*(1-EXP(-Notes!$F$9*LN(2)/J70))</f>
        <v>3.3278766732772462E-4</v>
      </c>
      <c r="L70">
        <f>EXP(-Notes!$F$10*LN(2)/J70)</f>
        <v>2.3710740082421577E-4</v>
      </c>
      <c r="M70">
        <f t="shared" si="11"/>
        <v>7.8906418826430578E-8</v>
      </c>
      <c r="O70" s="1">
        <f t="shared" si="12"/>
        <v>9069325.5459249467</v>
      </c>
      <c r="P70">
        <f>O70/Notes!$C$3</f>
        <v>2.7991745512114035E-12</v>
      </c>
      <c r="R70" s="2">
        <f>O70*J70/Notes!$F$9</f>
        <v>2092.0288814497958</v>
      </c>
      <c r="S70" s="2">
        <f>R70/Notes!$C$2</f>
        <v>1.6736231051598367E-9</v>
      </c>
      <c r="U70" s="1">
        <f t="shared" si="13"/>
        <v>361041735.60874856</v>
      </c>
      <c r="V70" s="11">
        <f t="shared" si="10"/>
        <v>1.0048979988335167</v>
      </c>
    </row>
    <row r="71" spans="1:22" x14ac:dyDescent="0.3">
      <c r="A71" t="s">
        <v>34</v>
      </c>
      <c r="B71">
        <v>12</v>
      </c>
      <c r="C71">
        <v>27</v>
      </c>
      <c r="D71" s="1">
        <v>19994.5</v>
      </c>
      <c r="E71" s="1">
        <v>24.4223</v>
      </c>
      <c r="F71" s="1">
        <v>0.157633</v>
      </c>
      <c r="G71" s="1">
        <v>0.57193099999999997</v>
      </c>
      <c r="H71" s="1">
        <v>0.25437399999999999</v>
      </c>
      <c r="I71" s="1">
        <f t="shared" si="8"/>
        <v>0.57193099999999997</v>
      </c>
      <c r="J71" s="9">
        <f t="shared" si="9"/>
        <v>567.47879999999998</v>
      </c>
      <c r="K71">
        <f>J71/LN(2)/Notes!$F$9*(1-EXP(-Notes!$F$9*LN(2)/J71))</f>
        <v>3.1585603802840274E-4</v>
      </c>
      <c r="L71">
        <f>EXP(-Notes!$F$10*LN(2)/J71)</f>
        <v>1.5157309996792048E-4</v>
      </c>
      <c r="M71">
        <f t="shared" si="11"/>
        <v>4.7875278827550382E-8</v>
      </c>
      <c r="O71" s="1">
        <f t="shared" si="12"/>
        <v>11946269.849625934</v>
      </c>
      <c r="P71">
        <f>O71/Notes!$C$3</f>
        <v>3.6871203239586215E-12</v>
      </c>
      <c r="R71" s="2">
        <f>O71*J71/Notes!$F$9</f>
        <v>2615.453271119562</v>
      </c>
      <c r="S71" s="2">
        <f>R71/Notes!$C$2</f>
        <v>2.0923626168956496E-9</v>
      </c>
      <c r="U71" s="1">
        <f t="shared" si="13"/>
        <v>361044351.06201965</v>
      </c>
      <c r="V71" s="11">
        <f t="shared" si="10"/>
        <v>1.0049052785009318</v>
      </c>
    </row>
    <row r="72" spans="1:22" x14ac:dyDescent="0.3">
      <c r="A72" t="s">
        <v>22</v>
      </c>
      <c r="B72">
        <v>19</v>
      </c>
      <c r="C72">
        <v>38</v>
      </c>
      <c r="D72" s="1">
        <v>3167.41</v>
      </c>
      <c r="E72" s="1">
        <v>4.7919499999999999</v>
      </c>
      <c r="F72" s="1">
        <v>0.12726699999999999</v>
      </c>
      <c r="G72" s="1">
        <v>0.11222</v>
      </c>
      <c r="H72" s="1">
        <v>4.4044300000000002E-2</v>
      </c>
      <c r="I72" s="1">
        <f t="shared" si="8"/>
        <v>0.11222</v>
      </c>
      <c r="J72" s="9">
        <f t="shared" si="9"/>
        <v>458.16119999999995</v>
      </c>
      <c r="K72">
        <f>J72/LN(2)/Notes!$F$9*(1-EXP(-Notes!$F$9*LN(2)/J72))</f>
        <v>2.5501037467891069E-4</v>
      </c>
      <c r="L72">
        <f>EXP(-Notes!$F$10*LN(2)/J72)</f>
        <v>1.8591556842439182E-5</v>
      </c>
      <c r="M72">
        <f t="shared" si="11"/>
        <v>4.7410398762546816E-9</v>
      </c>
      <c r="O72" s="1">
        <f t="shared" si="12"/>
        <v>23669912.704605084</v>
      </c>
      <c r="P72">
        <f>O72/Notes!$C$3</f>
        <v>7.3055286125324332E-12</v>
      </c>
      <c r="R72" s="2">
        <f>O72*J72/Notes!$F$9</f>
        <v>4183.8871946902427</v>
      </c>
      <c r="S72" s="2">
        <f>R72/Notes!$C$2</f>
        <v>3.3471097557521941E-9</v>
      </c>
      <c r="U72" s="1">
        <f t="shared" si="13"/>
        <v>361048534.94921434</v>
      </c>
      <c r="V72" s="11">
        <f t="shared" si="10"/>
        <v>1.0049169236362572</v>
      </c>
    </row>
    <row r="73" spans="1:22" x14ac:dyDescent="0.3">
      <c r="A73" t="s">
        <v>35</v>
      </c>
      <c r="B73">
        <v>13</v>
      </c>
      <c r="C73">
        <v>29</v>
      </c>
      <c r="D73" s="1">
        <v>626.70399999999995</v>
      </c>
      <c r="E73" s="1">
        <v>1.10365</v>
      </c>
      <c r="F73" s="1">
        <v>0.109334</v>
      </c>
      <c r="G73" s="1">
        <v>2.5845699999999999E-2</v>
      </c>
      <c r="H73" s="1">
        <v>7.69171E-3</v>
      </c>
      <c r="I73" s="1">
        <f t="shared" si="8"/>
        <v>2.5845699999999999E-2</v>
      </c>
      <c r="J73" s="9">
        <f t="shared" si="9"/>
        <v>393.60239999999999</v>
      </c>
      <c r="K73">
        <f>J73/LN(2)/Notes!$F$9*(1-EXP(-Notes!$F$9*LN(2)/J73))</f>
        <v>2.1907724944521378E-4</v>
      </c>
      <c r="L73">
        <f>EXP(-Notes!$F$10*LN(2)/J73)</f>
        <v>3.1144926819554706E-6</v>
      </c>
      <c r="M73">
        <f t="shared" si="11"/>
        <v>6.8231449018005151E-10</v>
      </c>
      <c r="O73" s="1">
        <f t="shared" si="12"/>
        <v>37879453.495381206</v>
      </c>
      <c r="P73">
        <f>O73/Notes!$C$3</f>
        <v>1.1691189350426299E-11</v>
      </c>
      <c r="R73" s="2">
        <f>O73*J73/Notes!$F$9</f>
        <v>5752.1002339777897</v>
      </c>
      <c r="S73" s="2">
        <f>R73/Notes!$C$2</f>
        <v>4.601680187182232E-9</v>
      </c>
      <c r="U73" s="1">
        <f t="shared" si="13"/>
        <v>361054287.04944831</v>
      </c>
      <c r="V73" s="11">
        <f t="shared" si="10"/>
        <v>1.0049329336246993</v>
      </c>
    </row>
    <row r="76" spans="1:22" x14ac:dyDescent="0.3">
      <c r="I76" t="s">
        <v>62</v>
      </c>
      <c r="J76" s="5">
        <f>60*60*24*365.34*20</f>
        <v>631307519.99999988</v>
      </c>
      <c r="K76" t="s">
        <v>63</v>
      </c>
    </row>
    <row r="77" spans="1:22" x14ac:dyDescent="0.3">
      <c r="I77" t="s">
        <v>64</v>
      </c>
      <c r="J77" s="6">
        <f>60*60*2</f>
        <v>7200</v>
      </c>
      <c r="K77" t="s">
        <v>63</v>
      </c>
    </row>
    <row r="78" spans="1:22" x14ac:dyDescent="0.3">
      <c r="I78" t="s">
        <v>65</v>
      </c>
      <c r="J78" s="7">
        <f>5*24*60*60</f>
        <v>432000</v>
      </c>
      <c r="K78" t="s">
        <v>63</v>
      </c>
    </row>
  </sheetData>
  <mergeCells count="3">
    <mergeCell ref="K1:M1"/>
    <mergeCell ref="O1:P1"/>
    <mergeCell ref="R1:S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shi8</vt:lpstr>
      <vt:lpstr>shi9</vt:lpstr>
      <vt:lpstr>shi10</vt:lpstr>
      <vt:lpstr>shi11</vt:lpstr>
      <vt:lpstr>uns4</vt:lpstr>
      <vt:lpstr>uns5</vt:lpstr>
      <vt:lpstr>uns6</vt:lpstr>
      <vt:lpstr>uns7</vt:lpstr>
      <vt:lpstr>s8u4rat</vt:lpstr>
      <vt:lpstr>s8u7rat</vt:lpstr>
      <vt:lpstr>s11u4rat</vt:lpstr>
      <vt:lpstr>s11u7rat</vt:lpstr>
      <vt:lpstr>compare_shi</vt:lpstr>
      <vt:lpstr>compare_uns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C. Brown x4404 02237N</dc:creator>
  <cp:lastModifiedBy>Bruce C. Brown x4404 02237N</cp:lastModifiedBy>
  <dcterms:created xsi:type="dcterms:W3CDTF">2019-07-18T17:05:39Z</dcterms:created>
  <dcterms:modified xsi:type="dcterms:W3CDTF">2019-07-27T02:39:12Z</dcterms:modified>
</cp:coreProperties>
</file>