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X:\Accel_meas\ApertureLoss\Beams-doc-ToyModel\Analysis_20190312\"/>
    </mc:Choice>
  </mc:AlternateContent>
  <xr:revisionPtr revIDLastSave="0" documentId="13_ncr:1_{6C004DB0-1692-4B4A-A74B-37F2D03000AA}" xr6:coauthVersionLast="36" xr6:coauthVersionMax="36" xr10:uidLastSave="{00000000-0000-0000-0000-000000000000}"/>
  <bookViews>
    <workbookView xWindow="11256" yWindow="720" windowWidth="27360" windowHeight="15876" tabRatio="500" firstSheet="6" activeTab="7" xr2:uid="{00000000-000D-0000-FFFF-FFFF00000000}"/>
    <workbookView xWindow="0" yWindow="0" windowWidth="26976" windowHeight="12660" activeTab="3" xr2:uid="{15B017AD-6075-4E52-AAA6-96679C1F8A31}"/>
  </bookViews>
  <sheets>
    <sheet name="Notes" sheetId="22" r:id="rId1"/>
    <sheet name="steel" sheetId="11" r:id="rId2"/>
    <sheet name="densities" sheetId="25" r:id="rId3"/>
    <sheet name="shi8srt" sheetId="3" r:id="rId4"/>
    <sheet name="shi9srt" sheetId="4" r:id="rId5"/>
    <sheet name="shi10srt" sheetId="5" r:id="rId6"/>
    <sheet name="shi11srt" sheetId="6" r:id="rId7"/>
    <sheet name="uns4srt" sheetId="7" r:id="rId8"/>
    <sheet name="uns5srt" sheetId="8" r:id="rId9"/>
    <sheet name="uns6srt" sheetId="9" r:id="rId10"/>
    <sheet name="uns7srt" sheetId="10" r:id="rId11"/>
    <sheet name="CompareSteel" sheetId="13" r:id="rId12"/>
    <sheet name="UnshOShChart" sheetId="23" r:id="rId13"/>
    <sheet name="UnsOShielded" sheetId="14" r:id="rId14"/>
    <sheet name="FeOMISteel" sheetId="19" r:id="rId15"/>
    <sheet name="FeOSS316" sheetId="20" r:id="rId16"/>
    <sheet name="FeOCAST" sheetId="21" r:id="rId17"/>
    <sheet name="FeOAll" sheetId="15" r:id="rId18"/>
    <sheet name="FEOOtherShielded" sheetId="17" r:id="rId19"/>
    <sheet name="FeOOtherUnshielded" sheetId="18" r:id="rId20"/>
    <sheet name="MnFraction" sheetId="24" r:id="rId2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77" i="7" l="1"/>
  <c r="V76" i="7"/>
  <c r="V75" i="7"/>
  <c r="V74" i="7"/>
  <c r="V73" i="7"/>
  <c r="V72" i="7"/>
  <c r="V71" i="7"/>
  <c r="V70" i="7"/>
  <c r="V69" i="7"/>
  <c r="V68" i="7"/>
  <c r="V67" i="7"/>
  <c r="V66" i="7"/>
  <c r="V65" i="7"/>
  <c r="V64" i="7"/>
  <c r="V63" i="7"/>
  <c r="V62" i="7"/>
  <c r="V61" i="7"/>
  <c r="V60" i="7"/>
  <c r="V59" i="7"/>
  <c r="V58" i="7"/>
  <c r="V57" i="7"/>
  <c r="V56" i="7"/>
  <c r="V55" i="7"/>
  <c r="V54" i="7"/>
  <c r="V53" i="7"/>
  <c r="V52" i="7"/>
  <c r="V51" i="7"/>
  <c r="V50" i="7"/>
  <c r="V49" i="7"/>
  <c r="V48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V5" i="7"/>
  <c r="V4" i="7"/>
  <c r="V3" i="7"/>
  <c r="U5" i="7"/>
  <c r="U3" i="7"/>
  <c r="U4" i="7" s="1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33" i="3"/>
  <c r="U6" i="3"/>
  <c r="U7" i="3" s="1"/>
  <c r="U5" i="3"/>
  <c r="U3" i="3"/>
  <c r="U4" i="3" s="1"/>
  <c r="J90" i="3"/>
  <c r="J89" i="3"/>
  <c r="J88" i="3"/>
  <c r="J82" i="7"/>
  <c r="J81" i="7"/>
  <c r="J80" i="7"/>
  <c r="U6" i="7" l="1"/>
  <c r="U8" i="3"/>
  <c r="U7" i="7" l="1"/>
  <c r="U9" i="3"/>
  <c r="U8" i="7" l="1"/>
  <c r="U10" i="3"/>
  <c r="U9" i="7" l="1"/>
  <c r="U11" i="3"/>
  <c r="U10" i="7" l="1"/>
  <c r="U12" i="3"/>
  <c r="U11" i="7" l="1"/>
  <c r="U13" i="3"/>
  <c r="U12" i="7" l="1"/>
  <c r="U14" i="3"/>
  <c r="U13" i="7" l="1"/>
  <c r="U15" i="3"/>
  <c r="U14" i="7" l="1"/>
  <c r="U16" i="3"/>
  <c r="U15" i="7" l="1"/>
  <c r="U17" i="3"/>
  <c r="U16" i="7" l="1"/>
  <c r="U18" i="3"/>
  <c r="U17" i="7" l="1"/>
  <c r="U19" i="3"/>
  <c r="U18" i="7" l="1"/>
  <c r="U20" i="3"/>
  <c r="U19" i="7" l="1"/>
  <c r="U21" i="3"/>
  <c r="U20" i="7" l="1"/>
  <c r="U22" i="3"/>
  <c r="U21" i="7" l="1"/>
  <c r="U23" i="3"/>
  <c r="U22" i="7" l="1"/>
  <c r="U24" i="3"/>
  <c r="U23" i="7" l="1"/>
  <c r="U25" i="3"/>
  <c r="U24" i="7" l="1"/>
  <c r="U26" i="3"/>
  <c r="U25" i="7" l="1"/>
  <c r="U27" i="3"/>
  <c r="U26" i="7" l="1"/>
  <c r="U28" i="3"/>
  <c r="U27" i="7" l="1"/>
  <c r="U29" i="3"/>
  <c r="U28" i="7" l="1"/>
  <c r="U30" i="3"/>
  <c r="U29" i="7" l="1"/>
  <c r="U31" i="3"/>
  <c r="U30" i="7" l="1"/>
  <c r="U32" i="3"/>
  <c r="U31" i="7" l="1"/>
  <c r="U33" i="3"/>
  <c r="U32" i="7" l="1"/>
  <c r="U34" i="3"/>
  <c r="U33" i="7" l="1"/>
  <c r="U35" i="3"/>
  <c r="U34" i="7" l="1"/>
  <c r="U36" i="3"/>
  <c r="U35" i="7" l="1"/>
  <c r="U37" i="3"/>
  <c r="U36" i="7" l="1"/>
  <c r="U38" i="3"/>
  <c r="U37" i="7" l="1"/>
  <c r="U39" i="3"/>
  <c r="U38" i="7" l="1"/>
  <c r="U40" i="3"/>
  <c r="U39" i="7" l="1"/>
  <c r="U41" i="3"/>
  <c r="U40" i="7" l="1"/>
  <c r="U42" i="3"/>
  <c r="U41" i="7" l="1"/>
  <c r="U43" i="3"/>
  <c r="U42" i="7" l="1"/>
  <c r="U44" i="3"/>
  <c r="U43" i="7" l="1"/>
  <c r="U45" i="3"/>
  <c r="U44" i="7" l="1"/>
  <c r="U46" i="3"/>
  <c r="U45" i="7" l="1"/>
  <c r="U47" i="3"/>
  <c r="U46" i="7" l="1"/>
  <c r="U48" i="3"/>
  <c r="U47" i="7" l="1"/>
  <c r="U49" i="3"/>
  <c r="U48" i="7" l="1"/>
  <c r="U50" i="3"/>
  <c r="U49" i="7" l="1"/>
  <c r="U51" i="3"/>
  <c r="U50" i="7" l="1"/>
  <c r="U52" i="3"/>
  <c r="U51" i="7" l="1"/>
  <c r="U53" i="3"/>
  <c r="R69" i="9"/>
  <c r="S69" i="9" s="1"/>
  <c r="R68" i="9"/>
  <c r="S68" i="9" s="1"/>
  <c r="R67" i="9"/>
  <c r="S67" i="9" s="1"/>
  <c r="R66" i="9"/>
  <c r="S66" i="9" s="1"/>
  <c r="R65" i="9"/>
  <c r="S65" i="9" s="1"/>
  <c r="R64" i="9"/>
  <c r="S64" i="9" s="1"/>
  <c r="R63" i="9"/>
  <c r="S63" i="9" s="1"/>
  <c r="R62" i="9"/>
  <c r="S62" i="9" s="1"/>
  <c r="R61" i="9"/>
  <c r="S61" i="9" s="1"/>
  <c r="R60" i="9"/>
  <c r="S60" i="9" s="1"/>
  <c r="R59" i="9"/>
  <c r="S59" i="9" s="1"/>
  <c r="R58" i="9"/>
  <c r="S58" i="9" s="1"/>
  <c r="R57" i="9"/>
  <c r="S57" i="9" s="1"/>
  <c r="R56" i="9"/>
  <c r="S56" i="9" s="1"/>
  <c r="R55" i="9"/>
  <c r="S55" i="9" s="1"/>
  <c r="R54" i="9"/>
  <c r="S54" i="9" s="1"/>
  <c r="R53" i="9"/>
  <c r="S53" i="9" s="1"/>
  <c r="R52" i="9"/>
  <c r="S52" i="9" s="1"/>
  <c r="R51" i="9"/>
  <c r="S51" i="9" s="1"/>
  <c r="R50" i="9"/>
  <c r="S50" i="9" s="1"/>
  <c r="R49" i="9"/>
  <c r="S49" i="9" s="1"/>
  <c r="R48" i="9"/>
  <c r="S48" i="9" s="1"/>
  <c r="R47" i="9"/>
  <c r="S47" i="9" s="1"/>
  <c r="R46" i="9"/>
  <c r="S46" i="9" s="1"/>
  <c r="R45" i="9"/>
  <c r="S45" i="9" s="1"/>
  <c r="R44" i="9"/>
  <c r="S44" i="9" s="1"/>
  <c r="R43" i="9"/>
  <c r="S43" i="9" s="1"/>
  <c r="R42" i="9"/>
  <c r="S42" i="9" s="1"/>
  <c r="R41" i="9"/>
  <c r="S41" i="9" s="1"/>
  <c r="R40" i="9"/>
  <c r="S40" i="9" s="1"/>
  <c r="R39" i="9"/>
  <c r="S39" i="9" s="1"/>
  <c r="R38" i="9"/>
  <c r="S38" i="9" s="1"/>
  <c r="R37" i="9"/>
  <c r="S37" i="9" s="1"/>
  <c r="R36" i="9"/>
  <c r="S36" i="9" s="1"/>
  <c r="R35" i="9"/>
  <c r="S35" i="9" s="1"/>
  <c r="R34" i="9"/>
  <c r="S34" i="9" s="1"/>
  <c r="R33" i="9"/>
  <c r="S33" i="9" s="1"/>
  <c r="R32" i="9"/>
  <c r="S32" i="9" s="1"/>
  <c r="R31" i="9"/>
  <c r="S31" i="9" s="1"/>
  <c r="R30" i="9"/>
  <c r="S30" i="9" s="1"/>
  <c r="R29" i="9"/>
  <c r="S29" i="9" s="1"/>
  <c r="R28" i="9"/>
  <c r="S28" i="9" s="1"/>
  <c r="R27" i="9"/>
  <c r="S27" i="9" s="1"/>
  <c r="R26" i="9"/>
  <c r="S26" i="9" s="1"/>
  <c r="R25" i="9"/>
  <c r="S25" i="9" s="1"/>
  <c r="R24" i="9"/>
  <c r="S24" i="9" s="1"/>
  <c r="R23" i="9"/>
  <c r="S23" i="9" s="1"/>
  <c r="R22" i="9"/>
  <c r="S22" i="9" s="1"/>
  <c r="R21" i="9"/>
  <c r="S21" i="9" s="1"/>
  <c r="R20" i="9"/>
  <c r="S20" i="9" s="1"/>
  <c r="R19" i="9"/>
  <c r="S19" i="9" s="1"/>
  <c r="R18" i="9"/>
  <c r="S18" i="9" s="1"/>
  <c r="R17" i="9"/>
  <c r="S17" i="9" s="1"/>
  <c r="R16" i="9"/>
  <c r="S16" i="9" s="1"/>
  <c r="R15" i="9"/>
  <c r="S15" i="9" s="1"/>
  <c r="R14" i="9"/>
  <c r="S14" i="9" s="1"/>
  <c r="R13" i="9"/>
  <c r="S13" i="9" s="1"/>
  <c r="R12" i="9"/>
  <c r="S12" i="9" s="1"/>
  <c r="R11" i="9"/>
  <c r="S11" i="9" s="1"/>
  <c r="R10" i="9"/>
  <c r="S10" i="9" s="1"/>
  <c r="R9" i="9"/>
  <c r="S9" i="9" s="1"/>
  <c r="R8" i="9"/>
  <c r="S8" i="9" s="1"/>
  <c r="R7" i="9"/>
  <c r="S7" i="9" s="1"/>
  <c r="R6" i="9"/>
  <c r="S6" i="9" s="1"/>
  <c r="R5" i="9"/>
  <c r="S5" i="9" s="1"/>
  <c r="R4" i="9"/>
  <c r="S4" i="9" s="1"/>
  <c r="R154" i="8"/>
  <c r="S154" i="8" s="1"/>
  <c r="R153" i="8"/>
  <c r="S153" i="8" s="1"/>
  <c r="R152" i="8"/>
  <c r="S152" i="8" s="1"/>
  <c r="S151" i="8"/>
  <c r="R151" i="8"/>
  <c r="R150" i="8"/>
  <c r="S150" i="8" s="1"/>
  <c r="R149" i="8"/>
  <c r="S149" i="8" s="1"/>
  <c r="R148" i="8"/>
  <c r="S148" i="8" s="1"/>
  <c r="S147" i="8"/>
  <c r="R147" i="8"/>
  <c r="R146" i="8"/>
  <c r="S146" i="8" s="1"/>
  <c r="R145" i="8"/>
  <c r="S145" i="8" s="1"/>
  <c r="R144" i="8"/>
  <c r="S144" i="8" s="1"/>
  <c r="S143" i="8"/>
  <c r="R143" i="8"/>
  <c r="R142" i="8"/>
  <c r="S142" i="8" s="1"/>
  <c r="R141" i="8"/>
  <c r="S141" i="8" s="1"/>
  <c r="R140" i="8"/>
  <c r="S140" i="8" s="1"/>
  <c r="S139" i="8"/>
  <c r="R139" i="8"/>
  <c r="R138" i="8"/>
  <c r="S138" i="8" s="1"/>
  <c r="R137" i="8"/>
  <c r="S137" i="8" s="1"/>
  <c r="R136" i="8"/>
  <c r="S136" i="8" s="1"/>
  <c r="S135" i="8"/>
  <c r="R135" i="8"/>
  <c r="R134" i="8"/>
  <c r="S134" i="8" s="1"/>
  <c r="R133" i="8"/>
  <c r="S133" i="8" s="1"/>
  <c r="R132" i="8"/>
  <c r="S132" i="8" s="1"/>
  <c r="S131" i="8"/>
  <c r="R131" i="8"/>
  <c r="R130" i="8"/>
  <c r="S130" i="8" s="1"/>
  <c r="R129" i="8"/>
  <c r="S129" i="8" s="1"/>
  <c r="R128" i="8"/>
  <c r="S128" i="8" s="1"/>
  <c r="S127" i="8"/>
  <c r="R127" i="8"/>
  <c r="R126" i="8"/>
  <c r="S126" i="8" s="1"/>
  <c r="R125" i="8"/>
  <c r="S125" i="8" s="1"/>
  <c r="R124" i="8"/>
  <c r="S124" i="8" s="1"/>
  <c r="S123" i="8"/>
  <c r="R123" i="8"/>
  <c r="R122" i="8"/>
  <c r="S122" i="8" s="1"/>
  <c r="R121" i="8"/>
  <c r="S121" i="8" s="1"/>
  <c r="R120" i="8"/>
  <c r="S120" i="8" s="1"/>
  <c r="S119" i="8"/>
  <c r="R119" i="8"/>
  <c r="R118" i="8"/>
  <c r="S118" i="8" s="1"/>
  <c r="R117" i="8"/>
  <c r="S117" i="8" s="1"/>
  <c r="R116" i="8"/>
  <c r="S116" i="8" s="1"/>
  <c r="S115" i="8"/>
  <c r="R115" i="8"/>
  <c r="R114" i="8"/>
  <c r="S114" i="8" s="1"/>
  <c r="R113" i="8"/>
  <c r="S113" i="8" s="1"/>
  <c r="R112" i="8"/>
  <c r="S112" i="8" s="1"/>
  <c r="S111" i="8"/>
  <c r="R111" i="8"/>
  <c r="R110" i="8"/>
  <c r="S110" i="8" s="1"/>
  <c r="R109" i="8"/>
  <c r="S109" i="8" s="1"/>
  <c r="R108" i="8"/>
  <c r="S108" i="8" s="1"/>
  <c r="S107" i="8"/>
  <c r="R107" i="8"/>
  <c r="R106" i="8"/>
  <c r="S106" i="8" s="1"/>
  <c r="R105" i="8"/>
  <c r="S105" i="8" s="1"/>
  <c r="R104" i="8"/>
  <c r="S104" i="8" s="1"/>
  <c r="S103" i="8"/>
  <c r="R103" i="8"/>
  <c r="R102" i="8"/>
  <c r="S102" i="8" s="1"/>
  <c r="R101" i="8"/>
  <c r="S101" i="8" s="1"/>
  <c r="R100" i="8"/>
  <c r="S100" i="8" s="1"/>
  <c r="S99" i="8"/>
  <c r="R99" i="8"/>
  <c r="R98" i="8"/>
  <c r="S98" i="8" s="1"/>
  <c r="R97" i="8"/>
  <c r="S97" i="8" s="1"/>
  <c r="R96" i="8"/>
  <c r="S96" i="8" s="1"/>
  <c r="S95" i="8"/>
  <c r="R95" i="8"/>
  <c r="R94" i="8"/>
  <c r="S94" i="8" s="1"/>
  <c r="R93" i="8"/>
  <c r="S93" i="8" s="1"/>
  <c r="R92" i="8"/>
  <c r="S92" i="8" s="1"/>
  <c r="S91" i="8"/>
  <c r="R91" i="8"/>
  <c r="R90" i="8"/>
  <c r="S90" i="8" s="1"/>
  <c r="R89" i="8"/>
  <c r="S89" i="8" s="1"/>
  <c r="R88" i="8"/>
  <c r="S88" i="8" s="1"/>
  <c r="S87" i="8"/>
  <c r="R87" i="8"/>
  <c r="R86" i="8"/>
  <c r="S86" i="8" s="1"/>
  <c r="R85" i="8"/>
  <c r="S85" i="8" s="1"/>
  <c r="R84" i="8"/>
  <c r="S84" i="8" s="1"/>
  <c r="S83" i="8"/>
  <c r="R83" i="8"/>
  <c r="R82" i="8"/>
  <c r="S82" i="8" s="1"/>
  <c r="R81" i="8"/>
  <c r="S81" i="8" s="1"/>
  <c r="R80" i="8"/>
  <c r="S80" i="8" s="1"/>
  <c r="S79" i="8"/>
  <c r="R79" i="8"/>
  <c r="R78" i="8"/>
  <c r="S78" i="8" s="1"/>
  <c r="R77" i="8"/>
  <c r="S77" i="8" s="1"/>
  <c r="R76" i="8"/>
  <c r="S76" i="8" s="1"/>
  <c r="S75" i="8"/>
  <c r="R75" i="8"/>
  <c r="R74" i="8"/>
  <c r="S74" i="8" s="1"/>
  <c r="R73" i="8"/>
  <c r="S73" i="8" s="1"/>
  <c r="R72" i="8"/>
  <c r="S72" i="8" s="1"/>
  <c r="S71" i="8"/>
  <c r="R71" i="8"/>
  <c r="R70" i="8"/>
  <c r="S70" i="8" s="1"/>
  <c r="R69" i="8"/>
  <c r="S69" i="8" s="1"/>
  <c r="R68" i="8"/>
  <c r="S68" i="8" s="1"/>
  <c r="S67" i="8"/>
  <c r="R67" i="8"/>
  <c r="R66" i="8"/>
  <c r="S66" i="8" s="1"/>
  <c r="R65" i="8"/>
  <c r="S65" i="8" s="1"/>
  <c r="R64" i="8"/>
  <c r="S64" i="8" s="1"/>
  <c r="S63" i="8"/>
  <c r="R63" i="8"/>
  <c r="R62" i="8"/>
  <c r="S62" i="8" s="1"/>
  <c r="R61" i="8"/>
  <c r="S61" i="8" s="1"/>
  <c r="R60" i="8"/>
  <c r="S60" i="8" s="1"/>
  <c r="S59" i="8"/>
  <c r="R59" i="8"/>
  <c r="R58" i="8"/>
  <c r="S58" i="8" s="1"/>
  <c r="R57" i="8"/>
  <c r="S57" i="8" s="1"/>
  <c r="R56" i="8"/>
  <c r="S56" i="8" s="1"/>
  <c r="S55" i="8"/>
  <c r="R55" i="8"/>
  <c r="R54" i="8"/>
  <c r="S54" i="8" s="1"/>
  <c r="R53" i="8"/>
  <c r="S53" i="8" s="1"/>
  <c r="R52" i="8"/>
  <c r="S52" i="8" s="1"/>
  <c r="S51" i="8"/>
  <c r="R51" i="8"/>
  <c r="R50" i="8"/>
  <c r="S50" i="8" s="1"/>
  <c r="R49" i="8"/>
  <c r="S49" i="8" s="1"/>
  <c r="R48" i="8"/>
  <c r="S48" i="8" s="1"/>
  <c r="S47" i="8"/>
  <c r="R47" i="8"/>
  <c r="R46" i="8"/>
  <c r="S46" i="8" s="1"/>
  <c r="R45" i="8"/>
  <c r="S45" i="8" s="1"/>
  <c r="R44" i="8"/>
  <c r="S44" i="8" s="1"/>
  <c r="S43" i="8"/>
  <c r="R43" i="8"/>
  <c r="R42" i="8"/>
  <c r="S42" i="8" s="1"/>
  <c r="R41" i="8"/>
  <c r="S41" i="8" s="1"/>
  <c r="R40" i="8"/>
  <c r="S40" i="8" s="1"/>
  <c r="S39" i="8"/>
  <c r="R39" i="8"/>
  <c r="R38" i="8"/>
  <c r="S38" i="8" s="1"/>
  <c r="R37" i="8"/>
  <c r="S37" i="8" s="1"/>
  <c r="R36" i="8"/>
  <c r="S36" i="8" s="1"/>
  <c r="S35" i="8"/>
  <c r="R35" i="8"/>
  <c r="R34" i="8"/>
  <c r="S34" i="8" s="1"/>
  <c r="R33" i="8"/>
  <c r="S33" i="8" s="1"/>
  <c r="R32" i="8"/>
  <c r="S32" i="8" s="1"/>
  <c r="S31" i="8"/>
  <c r="R31" i="8"/>
  <c r="R30" i="8"/>
  <c r="S30" i="8" s="1"/>
  <c r="R29" i="8"/>
  <c r="S29" i="8" s="1"/>
  <c r="R28" i="8"/>
  <c r="S28" i="8" s="1"/>
  <c r="S27" i="8"/>
  <c r="R27" i="8"/>
  <c r="R26" i="8"/>
  <c r="S26" i="8" s="1"/>
  <c r="R25" i="8"/>
  <c r="S25" i="8" s="1"/>
  <c r="R24" i="8"/>
  <c r="S24" i="8" s="1"/>
  <c r="S23" i="8"/>
  <c r="R23" i="8"/>
  <c r="R22" i="8"/>
  <c r="S22" i="8" s="1"/>
  <c r="R21" i="8"/>
  <c r="S21" i="8" s="1"/>
  <c r="R20" i="8"/>
  <c r="S20" i="8" s="1"/>
  <c r="S19" i="8"/>
  <c r="R19" i="8"/>
  <c r="R18" i="8"/>
  <c r="S18" i="8" s="1"/>
  <c r="R17" i="8"/>
  <c r="S17" i="8" s="1"/>
  <c r="R16" i="8"/>
  <c r="S16" i="8" s="1"/>
  <c r="S15" i="8"/>
  <c r="R15" i="8"/>
  <c r="R14" i="8"/>
  <c r="S14" i="8" s="1"/>
  <c r="R13" i="8"/>
  <c r="S13" i="8" s="1"/>
  <c r="R12" i="8"/>
  <c r="S12" i="8" s="1"/>
  <c r="S11" i="8"/>
  <c r="R11" i="8"/>
  <c r="R10" i="8"/>
  <c r="S10" i="8" s="1"/>
  <c r="R9" i="8"/>
  <c r="S9" i="8" s="1"/>
  <c r="R8" i="8"/>
  <c r="S8" i="8" s="1"/>
  <c r="S7" i="8"/>
  <c r="R7" i="8"/>
  <c r="R6" i="8"/>
  <c r="S6" i="8" s="1"/>
  <c r="R5" i="8"/>
  <c r="S5" i="8" s="1"/>
  <c r="R4" i="8"/>
  <c r="S4" i="8" s="1"/>
  <c r="R77" i="7"/>
  <c r="S77" i="7" s="1"/>
  <c r="R76" i="7"/>
  <c r="S76" i="7" s="1"/>
  <c r="R75" i="7"/>
  <c r="S75" i="7" s="1"/>
  <c r="S74" i="7"/>
  <c r="R74" i="7"/>
  <c r="R73" i="7"/>
  <c r="S73" i="7" s="1"/>
  <c r="R72" i="7"/>
  <c r="S72" i="7" s="1"/>
  <c r="R71" i="7"/>
  <c r="S71" i="7" s="1"/>
  <c r="S70" i="7"/>
  <c r="R70" i="7"/>
  <c r="R69" i="7"/>
  <c r="S69" i="7" s="1"/>
  <c r="R68" i="7"/>
  <c r="S68" i="7" s="1"/>
  <c r="R67" i="7"/>
  <c r="S67" i="7" s="1"/>
  <c r="S66" i="7"/>
  <c r="R66" i="7"/>
  <c r="R65" i="7"/>
  <c r="S65" i="7" s="1"/>
  <c r="R64" i="7"/>
  <c r="S64" i="7" s="1"/>
  <c r="R63" i="7"/>
  <c r="S63" i="7" s="1"/>
  <c r="S62" i="7"/>
  <c r="R62" i="7"/>
  <c r="R61" i="7"/>
  <c r="S61" i="7" s="1"/>
  <c r="R60" i="7"/>
  <c r="S60" i="7" s="1"/>
  <c r="R59" i="7"/>
  <c r="S59" i="7" s="1"/>
  <c r="S58" i="7"/>
  <c r="R58" i="7"/>
  <c r="R57" i="7"/>
  <c r="S57" i="7" s="1"/>
  <c r="R56" i="7"/>
  <c r="S56" i="7" s="1"/>
  <c r="R55" i="7"/>
  <c r="S55" i="7" s="1"/>
  <c r="S54" i="7"/>
  <c r="R54" i="7"/>
  <c r="R53" i="7"/>
  <c r="S53" i="7" s="1"/>
  <c r="R52" i="7"/>
  <c r="S52" i="7" s="1"/>
  <c r="R51" i="7"/>
  <c r="S51" i="7" s="1"/>
  <c r="S50" i="7"/>
  <c r="R50" i="7"/>
  <c r="R49" i="7"/>
  <c r="S49" i="7" s="1"/>
  <c r="R48" i="7"/>
  <c r="S48" i="7" s="1"/>
  <c r="R47" i="7"/>
  <c r="S47" i="7" s="1"/>
  <c r="R46" i="7"/>
  <c r="S46" i="7" s="1"/>
  <c r="R45" i="7"/>
  <c r="S45" i="7" s="1"/>
  <c r="R44" i="7"/>
  <c r="S44" i="7" s="1"/>
  <c r="R43" i="7"/>
  <c r="S43" i="7" s="1"/>
  <c r="R42" i="7"/>
  <c r="S42" i="7" s="1"/>
  <c r="R41" i="7"/>
  <c r="S41" i="7" s="1"/>
  <c r="R40" i="7"/>
  <c r="S40" i="7" s="1"/>
  <c r="R39" i="7"/>
  <c r="S39" i="7" s="1"/>
  <c r="R38" i="7"/>
  <c r="S38" i="7" s="1"/>
  <c r="R37" i="7"/>
  <c r="S37" i="7" s="1"/>
  <c r="R36" i="7"/>
  <c r="S36" i="7" s="1"/>
  <c r="R35" i="7"/>
  <c r="S35" i="7" s="1"/>
  <c r="R34" i="7"/>
  <c r="S34" i="7" s="1"/>
  <c r="R33" i="7"/>
  <c r="S33" i="7" s="1"/>
  <c r="R32" i="7"/>
  <c r="S32" i="7" s="1"/>
  <c r="R31" i="7"/>
  <c r="S31" i="7" s="1"/>
  <c r="R30" i="7"/>
  <c r="S30" i="7" s="1"/>
  <c r="R29" i="7"/>
  <c r="S29" i="7" s="1"/>
  <c r="R28" i="7"/>
  <c r="S28" i="7" s="1"/>
  <c r="R27" i="7"/>
  <c r="S27" i="7" s="1"/>
  <c r="R26" i="7"/>
  <c r="S26" i="7" s="1"/>
  <c r="R25" i="7"/>
  <c r="S25" i="7" s="1"/>
  <c r="R24" i="7"/>
  <c r="S24" i="7" s="1"/>
  <c r="R23" i="7"/>
  <c r="S23" i="7" s="1"/>
  <c r="R22" i="7"/>
  <c r="S22" i="7" s="1"/>
  <c r="R21" i="7"/>
  <c r="S21" i="7" s="1"/>
  <c r="R20" i="7"/>
  <c r="S20" i="7" s="1"/>
  <c r="R19" i="7"/>
  <c r="S19" i="7" s="1"/>
  <c r="R18" i="7"/>
  <c r="S18" i="7" s="1"/>
  <c r="R17" i="7"/>
  <c r="S17" i="7" s="1"/>
  <c r="R16" i="7"/>
  <c r="S16" i="7" s="1"/>
  <c r="R15" i="7"/>
  <c r="S15" i="7" s="1"/>
  <c r="R14" i="7"/>
  <c r="S14" i="7" s="1"/>
  <c r="R13" i="7"/>
  <c r="S13" i="7" s="1"/>
  <c r="R12" i="7"/>
  <c r="S12" i="7" s="1"/>
  <c r="R11" i="7"/>
  <c r="S11" i="7" s="1"/>
  <c r="R10" i="7"/>
  <c r="S10" i="7" s="1"/>
  <c r="R9" i="7"/>
  <c r="S9" i="7" s="1"/>
  <c r="R8" i="7"/>
  <c r="S8" i="7" s="1"/>
  <c r="R7" i="7"/>
  <c r="S7" i="7" s="1"/>
  <c r="R6" i="7"/>
  <c r="S6" i="7" s="1"/>
  <c r="R5" i="7"/>
  <c r="S5" i="7" s="1"/>
  <c r="R4" i="7"/>
  <c r="S4" i="7" s="1"/>
  <c r="S58" i="6"/>
  <c r="R58" i="6"/>
  <c r="R57" i="6"/>
  <c r="S57" i="6" s="1"/>
  <c r="R56" i="6"/>
  <c r="S56" i="6" s="1"/>
  <c r="S55" i="6"/>
  <c r="R55" i="6"/>
  <c r="S54" i="6"/>
  <c r="R54" i="6"/>
  <c r="R53" i="6"/>
  <c r="S53" i="6" s="1"/>
  <c r="R52" i="6"/>
  <c r="S52" i="6" s="1"/>
  <c r="S51" i="6"/>
  <c r="R51" i="6"/>
  <c r="S50" i="6"/>
  <c r="R50" i="6"/>
  <c r="R49" i="6"/>
  <c r="S49" i="6" s="1"/>
  <c r="R48" i="6"/>
  <c r="S48" i="6" s="1"/>
  <c r="S47" i="6"/>
  <c r="R47" i="6"/>
  <c r="S46" i="6"/>
  <c r="R46" i="6"/>
  <c r="R45" i="6"/>
  <c r="S45" i="6" s="1"/>
  <c r="R44" i="6"/>
  <c r="S44" i="6" s="1"/>
  <c r="S43" i="6"/>
  <c r="R43" i="6"/>
  <c r="S42" i="6"/>
  <c r="R42" i="6"/>
  <c r="R41" i="6"/>
  <c r="S41" i="6" s="1"/>
  <c r="R40" i="6"/>
  <c r="S40" i="6" s="1"/>
  <c r="S39" i="6"/>
  <c r="R39" i="6"/>
  <c r="S38" i="6"/>
  <c r="R38" i="6"/>
  <c r="R37" i="6"/>
  <c r="S37" i="6" s="1"/>
  <c r="R36" i="6"/>
  <c r="S36" i="6" s="1"/>
  <c r="S35" i="6"/>
  <c r="R35" i="6"/>
  <c r="S34" i="6"/>
  <c r="R34" i="6"/>
  <c r="R33" i="6"/>
  <c r="S33" i="6" s="1"/>
  <c r="R32" i="6"/>
  <c r="S32" i="6" s="1"/>
  <c r="S31" i="6"/>
  <c r="R31" i="6"/>
  <c r="S30" i="6"/>
  <c r="R30" i="6"/>
  <c r="R29" i="6"/>
  <c r="S29" i="6" s="1"/>
  <c r="R28" i="6"/>
  <c r="S28" i="6" s="1"/>
  <c r="S27" i="6"/>
  <c r="R27" i="6"/>
  <c r="S26" i="6"/>
  <c r="R26" i="6"/>
  <c r="R25" i="6"/>
  <c r="S25" i="6" s="1"/>
  <c r="R24" i="6"/>
  <c r="S24" i="6" s="1"/>
  <c r="S23" i="6"/>
  <c r="R23" i="6"/>
  <c r="S22" i="6"/>
  <c r="R22" i="6"/>
  <c r="R21" i="6"/>
  <c r="S21" i="6" s="1"/>
  <c r="R20" i="6"/>
  <c r="S20" i="6" s="1"/>
  <c r="S19" i="6"/>
  <c r="R19" i="6"/>
  <c r="R18" i="6"/>
  <c r="S18" i="6" s="1"/>
  <c r="R17" i="6"/>
  <c r="S17" i="6" s="1"/>
  <c r="R16" i="6"/>
  <c r="S16" i="6" s="1"/>
  <c r="S15" i="6"/>
  <c r="R15" i="6"/>
  <c r="R14" i="6"/>
  <c r="S14" i="6" s="1"/>
  <c r="R13" i="6"/>
  <c r="S13" i="6" s="1"/>
  <c r="R12" i="6"/>
  <c r="S12" i="6" s="1"/>
  <c r="S11" i="6"/>
  <c r="R11" i="6"/>
  <c r="R10" i="6"/>
  <c r="S10" i="6" s="1"/>
  <c r="R9" i="6"/>
  <c r="S9" i="6" s="1"/>
  <c r="R8" i="6"/>
  <c r="S8" i="6" s="1"/>
  <c r="S7" i="6"/>
  <c r="R7" i="6"/>
  <c r="R6" i="6"/>
  <c r="S6" i="6" s="1"/>
  <c r="R5" i="6"/>
  <c r="S5" i="6" s="1"/>
  <c r="R4" i="6"/>
  <c r="S4" i="6" s="1"/>
  <c r="R68" i="5"/>
  <c r="S68" i="5" s="1"/>
  <c r="R67" i="5"/>
  <c r="S67" i="5" s="1"/>
  <c r="R66" i="5"/>
  <c r="S66" i="5" s="1"/>
  <c r="R65" i="5"/>
  <c r="S65" i="5" s="1"/>
  <c r="R64" i="5"/>
  <c r="S64" i="5" s="1"/>
  <c r="R63" i="5"/>
  <c r="S63" i="5" s="1"/>
  <c r="R62" i="5"/>
  <c r="S62" i="5" s="1"/>
  <c r="R61" i="5"/>
  <c r="S61" i="5" s="1"/>
  <c r="R60" i="5"/>
  <c r="S60" i="5" s="1"/>
  <c r="R59" i="5"/>
  <c r="S59" i="5" s="1"/>
  <c r="R58" i="5"/>
  <c r="S58" i="5" s="1"/>
  <c r="R57" i="5"/>
  <c r="S57" i="5" s="1"/>
  <c r="R56" i="5"/>
  <c r="S56" i="5" s="1"/>
  <c r="R55" i="5"/>
  <c r="S55" i="5" s="1"/>
  <c r="R54" i="5"/>
  <c r="S54" i="5" s="1"/>
  <c r="R53" i="5"/>
  <c r="S53" i="5" s="1"/>
  <c r="R52" i="5"/>
  <c r="S52" i="5" s="1"/>
  <c r="R51" i="5"/>
  <c r="S51" i="5" s="1"/>
  <c r="R50" i="5"/>
  <c r="S50" i="5" s="1"/>
  <c r="R49" i="5"/>
  <c r="S49" i="5" s="1"/>
  <c r="R48" i="5"/>
  <c r="S48" i="5" s="1"/>
  <c r="R47" i="5"/>
  <c r="S47" i="5" s="1"/>
  <c r="R46" i="5"/>
  <c r="S46" i="5" s="1"/>
  <c r="R45" i="5"/>
  <c r="S45" i="5" s="1"/>
  <c r="R44" i="5"/>
  <c r="S44" i="5" s="1"/>
  <c r="R43" i="5"/>
  <c r="S43" i="5" s="1"/>
  <c r="R42" i="5"/>
  <c r="S42" i="5" s="1"/>
  <c r="R41" i="5"/>
  <c r="S41" i="5" s="1"/>
  <c r="R40" i="5"/>
  <c r="S40" i="5" s="1"/>
  <c r="R39" i="5"/>
  <c r="S39" i="5" s="1"/>
  <c r="R38" i="5"/>
  <c r="S38" i="5" s="1"/>
  <c r="R37" i="5"/>
  <c r="S37" i="5" s="1"/>
  <c r="R36" i="5"/>
  <c r="S36" i="5" s="1"/>
  <c r="R35" i="5"/>
  <c r="S35" i="5" s="1"/>
  <c r="R34" i="5"/>
  <c r="S34" i="5" s="1"/>
  <c r="R33" i="5"/>
  <c r="S33" i="5" s="1"/>
  <c r="R32" i="5"/>
  <c r="S32" i="5" s="1"/>
  <c r="R31" i="5"/>
  <c r="S31" i="5" s="1"/>
  <c r="R30" i="5"/>
  <c r="S30" i="5" s="1"/>
  <c r="R29" i="5"/>
  <c r="S29" i="5" s="1"/>
  <c r="R28" i="5"/>
  <c r="S28" i="5" s="1"/>
  <c r="R27" i="5"/>
  <c r="S27" i="5" s="1"/>
  <c r="R26" i="5"/>
  <c r="S26" i="5" s="1"/>
  <c r="R25" i="5"/>
  <c r="S25" i="5" s="1"/>
  <c r="R24" i="5"/>
  <c r="S24" i="5" s="1"/>
  <c r="R23" i="5"/>
  <c r="S23" i="5" s="1"/>
  <c r="R22" i="5"/>
  <c r="S22" i="5" s="1"/>
  <c r="R21" i="5"/>
  <c r="S21" i="5" s="1"/>
  <c r="R20" i="5"/>
  <c r="S20" i="5" s="1"/>
  <c r="R19" i="5"/>
  <c r="S19" i="5" s="1"/>
  <c r="R18" i="5"/>
  <c r="S18" i="5" s="1"/>
  <c r="R17" i="5"/>
  <c r="S17" i="5" s="1"/>
  <c r="R16" i="5"/>
  <c r="S16" i="5" s="1"/>
  <c r="R15" i="5"/>
  <c r="S15" i="5" s="1"/>
  <c r="R14" i="5"/>
  <c r="S14" i="5" s="1"/>
  <c r="R13" i="5"/>
  <c r="S13" i="5" s="1"/>
  <c r="R12" i="5"/>
  <c r="S12" i="5" s="1"/>
  <c r="R11" i="5"/>
  <c r="S11" i="5" s="1"/>
  <c r="R10" i="5"/>
  <c r="S10" i="5" s="1"/>
  <c r="R9" i="5"/>
  <c r="S9" i="5" s="1"/>
  <c r="R8" i="5"/>
  <c r="S8" i="5" s="1"/>
  <c r="R7" i="5"/>
  <c r="S7" i="5" s="1"/>
  <c r="R6" i="5"/>
  <c r="S6" i="5" s="1"/>
  <c r="R5" i="5"/>
  <c r="S5" i="5" s="1"/>
  <c r="R4" i="5"/>
  <c r="S4" i="5" s="1"/>
  <c r="R154" i="4"/>
  <c r="S154" i="4" s="1"/>
  <c r="R153" i="4"/>
  <c r="S153" i="4" s="1"/>
  <c r="R152" i="4"/>
  <c r="S152" i="4" s="1"/>
  <c r="S151" i="4"/>
  <c r="R151" i="4"/>
  <c r="R150" i="4"/>
  <c r="S150" i="4" s="1"/>
  <c r="R149" i="4"/>
  <c r="S149" i="4" s="1"/>
  <c r="R148" i="4"/>
  <c r="S148" i="4" s="1"/>
  <c r="S147" i="4"/>
  <c r="R147" i="4"/>
  <c r="R146" i="4"/>
  <c r="S146" i="4" s="1"/>
  <c r="R145" i="4"/>
  <c r="S145" i="4" s="1"/>
  <c r="R144" i="4"/>
  <c r="S144" i="4" s="1"/>
  <c r="S143" i="4"/>
  <c r="R143" i="4"/>
  <c r="R142" i="4"/>
  <c r="S142" i="4" s="1"/>
  <c r="R141" i="4"/>
  <c r="S141" i="4" s="1"/>
  <c r="R140" i="4"/>
  <c r="S140" i="4" s="1"/>
  <c r="S139" i="4"/>
  <c r="R139" i="4"/>
  <c r="R138" i="4"/>
  <c r="S138" i="4" s="1"/>
  <c r="R137" i="4"/>
  <c r="S137" i="4" s="1"/>
  <c r="R136" i="4"/>
  <c r="S136" i="4" s="1"/>
  <c r="S135" i="4"/>
  <c r="R135" i="4"/>
  <c r="R134" i="4"/>
  <c r="S134" i="4" s="1"/>
  <c r="R133" i="4"/>
  <c r="S133" i="4" s="1"/>
  <c r="R132" i="4"/>
  <c r="S132" i="4" s="1"/>
  <c r="S131" i="4"/>
  <c r="R131" i="4"/>
  <c r="R130" i="4"/>
  <c r="S130" i="4" s="1"/>
  <c r="R129" i="4"/>
  <c r="S129" i="4" s="1"/>
  <c r="R128" i="4"/>
  <c r="S128" i="4" s="1"/>
  <c r="S127" i="4"/>
  <c r="R127" i="4"/>
  <c r="R126" i="4"/>
  <c r="S126" i="4" s="1"/>
  <c r="R125" i="4"/>
  <c r="S125" i="4" s="1"/>
  <c r="R124" i="4"/>
  <c r="S124" i="4" s="1"/>
  <c r="S123" i="4"/>
  <c r="R123" i="4"/>
  <c r="R122" i="4"/>
  <c r="S122" i="4" s="1"/>
  <c r="R121" i="4"/>
  <c r="S121" i="4" s="1"/>
  <c r="R120" i="4"/>
  <c r="S120" i="4" s="1"/>
  <c r="S119" i="4"/>
  <c r="R119" i="4"/>
  <c r="R118" i="4"/>
  <c r="S118" i="4" s="1"/>
  <c r="R117" i="4"/>
  <c r="S117" i="4" s="1"/>
  <c r="R116" i="4"/>
  <c r="S116" i="4" s="1"/>
  <c r="S115" i="4"/>
  <c r="R115" i="4"/>
  <c r="R114" i="4"/>
  <c r="S114" i="4" s="1"/>
  <c r="R113" i="4"/>
  <c r="S113" i="4" s="1"/>
  <c r="R112" i="4"/>
  <c r="S112" i="4" s="1"/>
  <c r="S111" i="4"/>
  <c r="R111" i="4"/>
  <c r="R110" i="4"/>
  <c r="S110" i="4" s="1"/>
  <c r="R109" i="4"/>
  <c r="S109" i="4" s="1"/>
  <c r="R108" i="4"/>
  <c r="S108" i="4" s="1"/>
  <c r="S107" i="4"/>
  <c r="R107" i="4"/>
  <c r="R106" i="4"/>
  <c r="S106" i="4" s="1"/>
  <c r="R105" i="4"/>
  <c r="S105" i="4" s="1"/>
  <c r="R104" i="4"/>
  <c r="S104" i="4" s="1"/>
  <c r="S103" i="4"/>
  <c r="R103" i="4"/>
  <c r="R102" i="4"/>
  <c r="S102" i="4" s="1"/>
  <c r="R101" i="4"/>
  <c r="S101" i="4" s="1"/>
  <c r="R100" i="4"/>
  <c r="S100" i="4" s="1"/>
  <c r="S99" i="4"/>
  <c r="R99" i="4"/>
  <c r="R98" i="4"/>
  <c r="S98" i="4" s="1"/>
  <c r="R97" i="4"/>
  <c r="S97" i="4" s="1"/>
  <c r="R96" i="4"/>
  <c r="S96" i="4" s="1"/>
  <c r="S95" i="4"/>
  <c r="R95" i="4"/>
  <c r="R94" i="4"/>
  <c r="S94" i="4" s="1"/>
  <c r="R93" i="4"/>
  <c r="S93" i="4" s="1"/>
  <c r="R92" i="4"/>
  <c r="S92" i="4" s="1"/>
  <c r="S91" i="4"/>
  <c r="R91" i="4"/>
  <c r="R90" i="4"/>
  <c r="S90" i="4" s="1"/>
  <c r="R89" i="4"/>
  <c r="S89" i="4" s="1"/>
  <c r="R88" i="4"/>
  <c r="S88" i="4" s="1"/>
  <c r="S87" i="4"/>
  <c r="R87" i="4"/>
  <c r="R86" i="4"/>
  <c r="S86" i="4" s="1"/>
  <c r="R85" i="4"/>
  <c r="S85" i="4" s="1"/>
  <c r="R84" i="4"/>
  <c r="S84" i="4" s="1"/>
  <c r="S83" i="4"/>
  <c r="R83" i="4"/>
  <c r="R82" i="4"/>
  <c r="S82" i="4" s="1"/>
  <c r="R81" i="4"/>
  <c r="S81" i="4" s="1"/>
  <c r="R80" i="4"/>
  <c r="S80" i="4" s="1"/>
  <c r="S79" i="4"/>
  <c r="R79" i="4"/>
  <c r="R78" i="4"/>
  <c r="S78" i="4" s="1"/>
  <c r="R77" i="4"/>
  <c r="S77" i="4" s="1"/>
  <c r="R76" i="4"/>
  <c r="S76" i="4" s="1"/>
  <c r="S75" i="4"/>
  <c r="R75" i="4"/>
  <c r="R74" i="4"/>
  <c r="S74" i="4" s="1"/>
  <c r="R73" i="4"/>
  <c r="S73" i="4" s="1"/>
  <c r="R72" i="4"/>
  <c r="S72" i="4" s="1"/>
  <c r="S71" i="4"/>
  <c r="R71" i="4"/>
  <c r="R70" i="4"/>
  <c r="S70" i="4" s="1"/>
  <c r="R69" i="4"/>
  <c r="S69" i="4" s="1"/>
  <c r="R68" i="4"/>
  <c r="S68" i="4" s="1"/>
  <c r="S67" i="4"/>
  <c r="R67" i="4"/>
  <c r="R66" i="4"/>
  <c r="S66" i="4" s="1"/>
  <c r="R65" i="4"/>
  <c r="S65" i="4" s="1"/>
  <c r="R64" i="4"/>
  <c r="S64" i="4" s="1"/>
  <c r="S63" i="4"/>
  <c r="R63" i="4"/>
  <c r="R62" i="4"/>
  <c r="S62" i="4" s="1"/>
  <c r="R61" i="4"/>
  <c r="S61" i="4" s="1"/>
  <c r="R60" i="4"/>
  <c r="S60" i="4" s="1"/>
  <c r="S59" i="4"/>
  <c r="R59" i="4"/>
  <c r="R58" i="4"/>
  <c r="S58" i="4" s="1"/>
  <c r="R57" i="4"/>
  <c r="S57" i="4" s="1"/>
  <c r="R56" i="4"/>
  <c r="S56" i="4" s="1"/>
  <c r="S55" i="4"/>
  <c r="R55" i="4"/>
  <c r="R54" i="4"/>
  <c r="S54" i="4" s="1"/>
  <c r="R53" i="4"/>
  <c r="S53" i="4" s="1"/>
  <c r="R52" i="4"/>
  <c r="S52" i="4" s="1"/>
  <c r="S51" i="4"/>
  <c r="R51" i="4"/>
  <c r="R50" i="4"/>
  <c r="S50" i="4" s="1"/>
  <c r="R49" i="4"/>
  <c r="S49" i="4" s="1"/>
  <c r="R48" i="4"/>
  <c r="S48" i="4" s="1"/>
  <c r="S47" i="4"/>
  <c r="R47" i="4"/>
  <c r="R46" i="4"/>
  <c r="S46" i="4" s="1"/>
  <c r="R45" i="4"/>
  <c r="S45" i="4" s="1"/>
  <c r="R44" i="4"/>
  <c r="S44" i="4" s="1"/>
  <c r="S43" i="4"/>
  <c r="R43" i="4"/>
  <c r="R42" i="4"/>
  <c r="S42" i="4" s="1"/>
  <c r="R41" i="4"/>
  <c r="S41" i="4" s="1"/>
  <c r="R40" i="4"/>
  <c r="S40" i="4" s="1"/>
  <c r="S39" i="4"/>
  <c r="R39" i="4"/>
  <c r="R38" i="4"/>
  <c r="S38" i="4" s="1"/>
  <c r="R37" i="4"/>
  <c r="S37" i="4" s="1"/>
  <c r="R36" i="4"/>
  <c r="S36" i="4" s="1"/>
  <c r="S35" i="4"/>
  <c r="R35" i="4"/>
  <c r="R34" i="4"/>
  <c r="S34" i="4" s="1"/>
  <c r="R33" i="4"/>
  <c r="S33" i="4" s="1"/>
  <c r="R32" i="4"/>
  <c r="S32" i="4" s="1"/>
  <c r="S31" i="4"/>
  <c r="R31" i="4"/>
  <c r="R30" i="4"/>
  <c r="S30" i="4" s="1"/>
  <c r="R29" i="4"/>
  <c r="S29" i="4" s="1"/>
  <c r="R28" i="4"/>
  <c r="S28" i="4" s="1"/>
  <c r="S27" i="4"/>
  <c r="R27" i="4"/>
  <c r="R26" i="4"/>
  <c r="S26" i="4" s="1"/>
  <c r="R25" i="4"/>
  <c r="S25" i="4" s="1"/>
  <c r="R24" i="4"/>
  <c r="S24" i="4" s="1"/>
  <c r="S23" i="4"/>
  <c r="R23" i="4"/>
  <c r="R22" i="4"/>
  <c r="S22" i="4" s="1"/>
  <c r="R21" i="4"/>
  <c r="S21" i="4" s="1"/>
  <c r="R20" i="4"/>
  <c r="S20" i="4" s="1"/>
  <c r="S19" i="4"/>
  <c r="R19" i="4"/>
  <c r="R18" i="4"/>
  <c r="S18" i="4" s="1"/>
  <c r="R17" i="4"/>
  <c r="S17" i="4" s="1"/>
  <c r="R16" i="4"/>
  <c r="S16" i="4" s="1"/>
  <c r="S15" i="4"/>
  <c r="R15" i="4"/>
  <c r="R14" i="4"/>
  <c r="S14" i="4" s="1"/>
  <c r="R13" i="4"/>
  <c r="S13" i="4" s="1"/>
  <c r="R12" i="4"/>
  <c r="S12" i="4" s="1"/>
  <c r="S11" i="4"/>
  <c r="R11" i="4"/>
  <c r="R10" i="4"/>
  <c r="S10" i="4" s="1"/>
  <c r="R9" i="4"/>
  <c r="S9" i="4" s="1"/>
  <c r="R8" i="4"/>
  <c r="S8" i="4" s="1"/>
  <c r="S7" i="4"/>
  <c r="R7" i="4"/>
  <c r="R6" i="4"/>
  <c r="S6" i="4" s="1"/>
  <c r="R5" i="4"/>
  <c r="S5" i="4" s="1"/>
  <c r="R4" i="4"/>
  <c r="S4" i="4" s="1"/>
  <c r="R85" i="3"/>
  <c r="S85" i="3" s="1"/>
  <c r="R84" i="3"/>
  <c r="S84" i="3" s="1"/>
  <c r="R83" i="3"/>
  <c r="S83" i="3" s="1"/>
  <c r="R82" i="3"/>
  <c r="S82" i="3" s="1"/>
  <c r="R81" i="3"/>
  <c r="S81" i="3" s="1"/>
  <c r="R80" i="3"/>
  <c r="S80" i="3" s="1"/>
  <c r="R79" i="3"/>
  <c r="S79" i="3" s="1"/>
  <c r="R78" i="3"/>
  <c r="S78" i="3" s="1"/>
  <c r="R77" i="3"/>
  <c r="S77" i="3" s="1"/>
  <c r="R76" i="3"/>
  <c r="S76" i="3" s="1"/>
  <c r="R75" i="3"/>
  <c r="S75" i="3" s="1"/>
  <c r="R74" i="3"/>
  <c r="S74" i="3" s="1"/>
  <c r="R73" i="3"/>
  <c r="S73" i="3" s="1"/>
  <c r="R72" i="3"/>
  <c r="S72" i="3" s="1"/>
  <c r="R71" i="3"/>
  <c r="S71" i="3" s="1"/>
  <c r="R70" i="3"/>
  <c r="S70" i="3" s="1"/>
  <c r="R69" i="3"/>
  <c r="S69" i="3" s="1"/>
  <c r="R68" i="3"/>
  <c r="S68" i="3" s="1"/>
  <c r="R67" i="3"/>
  <c r="S67" i="3" s="1"/>
  <c r="R66" i="3"/>
  <c r="S66" i="3" s="1"/>
  <c r="R65" i="3"/>
  <c r="S65" i="3" s="1"/>
  <c r="R64" i="3"/>
  <c r="S64" i="3" s="1"/>
  <c r="R63" i="3"/>
  <c r="S63" i="3" s="1"/>
  <c r="R62" i="3"/>
  <c r="S62" i="3" s="1"/>
  <c r="R61" i="3"/>
  <c r="S61" i="3" s="1"/>
  <c r="R60" i="3"/>
  <c r="S60" i="3" s="1"/>
  <c r="R59" i="3"/>
  <c r="S59" i="3" s="1"/>
  <c r="R58" i="3"/>
  <c r="S58" i="3" s="1"/>
  <c r="R57" i="3"/>
  <c r="S57" i="3" s="1"/>
  <c r="R56" i="3"/>
  <c r="S56" i="3" s="1"/>
  <c r="R55" i="3"/>
  <c r="S55" i="3" s="1"/>
  <c r="R54" i="3"/>
  <c r="S54" i="3" s="1"/>
  <c r="R53" i="3"/>
  <c r="S53" i="3" s="1"/>
  <c r="R52" i="3"/>
  <c r="S52" i="3" s="1"/>
  <c r="R51" i="3"/>
  <c r="S51" i="3" s="1"/>
  <c r="R50" i="3"/>
  <c r="S50" i="3" s="1"/>
  <c r="R49" i="3"/>
  <c r="S49" i="3" s="1"/>
  <c r="R48" i="3"/>
  <c r="S48" i="3" s="1"/>
  <c r="R47" i="3"/>
  <c r="S47" i="3" s="1"/>
  <c r="R46" i="3"/>
  <c r="S46" i="3" s="1"/>
  <c r="R45" i="3"/>
  <c r="S45" i="3" s="1"/>
  <c r="R44" i="3"/>
  <c r="S44" i="3" s="1"/>
  <c r="R43" i="3"/>
  <c r="S43" i="3" s="1"/>
  <c r="R42" i="3"/>
  <c r="S42" i="3" s="1"/>
  <c r="R41" i="3"/>
  <c r="S41" i="3" s="1"/>
  <c r="R40" i="3"/>
  <c r="S40" i="3" s="1"/>
  <c r="R39" i="3"/>
  <c r="S39" i="3" s="1"/>
  <c r="R38" i="3"/>
  <c r="S38" i="3" s="1"/>
  <c r="R37" i="3"/>
  <c r="S37" i="3" s="1"/>
  <c r="R36" i="3"/>
  <c r="S36" i="3" s="1"/>
  <c r="R35" i="3"/>
  <c r="S35" i="3" s="1"/>
  <c r="R34" i="3"/>
  <c r="S34" i="3" s="1"/>
  <c r="R33" i="3"/>
  <c r="S33" i="3" s="1"/>
  <c r="R32" i="3"/>
  <c r="S32" i="3" s="1"/>
  <c r="R31" i="3"/>
  <c r="S31" i="3" s="1"/>
  <c r="R30" i="3"/>
  <c r="S30" i="3" s="1"/>
  <c r="R29" i="3"/>
  <c r="S29" i="3" s="1"/>
  <c r="R28" i="3"/>
  <c r="S28" i="3" s="1"/>
  <c r="R27" i="3"/>
  <c r="S27" i="3" s="1"/>
  <c r="R26" i="3"/>
  <c r="S26" i="3" s="1"/>
  <c r="R25" i="3"/>
  <c r="S25" i="3" s="1"/>
  <c r="R24" i="3"/>
  <c r="S24" i="3" s="1"/>
  <c r="R23" i="3"/>
  <c r="S23" i="3" s="1"/>
  <c r="R22" i="3"/>
  <c r="S22" i="3" s="1"/>
  <c r="R21" i="3"/>
  <c r="S21" i="3" s="1"/>
  <c r="R20" i="3"/>
  <c r="S20" i="3" s="1"/>
  <c r="R19" i="3"/>
  <c r="S19" i="3" s="1"/>
  <c r="R18" i="3"/>
  <c r="S18" i="3" s="1"/>
  <c r="R17" i="3"/>
  <c r="S17" i="3" s="1"/>
  <c r="R16" i="3"/>
  <c r="S16" i="3" s="1"/>
  <c r="R15" i="3"/>
  <c r="S15" i="3" s="1"/>
  <c r="R14" i="3"/>
  <c r="S14" i="3" s="1"/>
  <c r="R13" i="3"/>
  <c r="S13" i="3" s="1"/>
  <c r="R12" i="3"/>
  <c r="S12" i="3" s="1"/>
  <c r="R11" i="3"/>
  <c r="S11" i="3" s="1"/>
  <c r="R10" i="3"/>
  <c r="S10" i="3" s="1"/>
  <c r="R9" i="3"/>
  <c r="S9" i="3" s="1"/>
  <c r="R8" i="3"/>
  <c r="S8" i="3" s="1"/>
  <c r="R7" i="3"/>
  <c r="S7" i="3" s="1"/>
  <c r="R6" i="3"/>
  <c r="S6" i="3" s="1"/>
  <c r="R5" i="3"/>
  <c r="S5" i="3" s="1"/>
  <c r="R4" i="3"/>
  <c r="S4" i="3" s="1"/>
  <c r="S3" i="3"/>
  <c r="S3" i="4"/>
  <c r="S3" i="5"/>
  <c r="S3" i="6"/>
  <c r="S3" i="7"/>
  <c r="S3" i="8"/>
  <c r="S3" i="9"/>
  <c r="S3" i="10"/>
  <c r="R3" i="3"/>
  <c r="R3" i="4"/>
  <c r="R3" i="5"/>
  <c r="R3" i="6"/>
  <c r="R3" i="7"/>
  <c r="R3" i="8"/>
  <c r="R3" i="9"/>
  <c r="R3" i="10"/>
  <c r="S61" i="10"/>
  <c r="S60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R61" i="10"/>
  <c r="R60" i="10"/>
  <c r="R59" i="10"/>
  <c r="R58" i="10"/>
  <c r="R57" i="10"/>
  <c r="R56" i="10"/>
  <c r="R55" i="10"/>
  <c r="R54" i="10"/>
  <c r="R53" i="10"/>
  <c r="R52" i="10"/>
  <c r="R51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R7" i="10"/>
  <c r="R6" i="10"/>
  <c r="R5" i="10"/>
  <c r="R4" i="10"/>
  <c r="U52" i="7" l="1"/>
  <c r="U54" i="3"/>
  <c r="J3" i="3"/>
  <c r="U53" i="7" l="1"/>
  <c r="U55" i="3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3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O154" i="8"/>
  <c r="O153" i="8"/>
  <c r="O152" i="8"/>
  <c r="O151" i="8"/>
  <c r="O150" i="8"/>
  <c r="O149" i="8"/>
  <c r="O148" i="8"/>
  <c r="O147" i="8"/>
  <c r="O146" i="8"/>
  <c r="O145" i="8"/>
  <c r="O144" i="8"/>
  <c r="O143" i="8"/>
  <c r="O142" i="8"/>
  <c r="O141" i="8"/>
  <c r="O140" i="8"/>
  <c r="O139" i="8"/>
  <c r="O138" i="8"/>
  <c r="O137" i="8"/>
  <c r="O136" i="8"/>
  <c r="O135" i="8"/>
  <c r="O134" i="8"/>
  <c r="O133" i="8"/>
  <c r="O132" i="8"/>
  <c r="O131" i="8"/>
  <c r="O130" i="8"/>
  <c r="O129" i="8"/>
  <c r="O128" i="8"/>
  <c r="O127" i="8"/>
  <c r="O126" i="8"/>
  <c r="O125" i="8"/>
  <c r="O124" i="8"/>
  <c r="O123" i="8"/>
  <c r="O122" i="8"/>
  <c r="O121" i="8"/>
  <c r="O120" i="8"/>
  <c r="O119" i="8"/>
  <c r="O118" i="8"/>
  <c r="O117" i="8"/>
  <c r="O116" i="8"/>
  <c r="O115" i="8"/>
  <c r="O114" i="8"/>
  <c r="O113" i="8"/>
  <c r="O112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3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C16" i="22"/>
  <c r="B16" i="22"/>
  <c r="U54" i="7" l="1"/>
  <c r="U56" i="3"/>
  <c r="K3" i="3"/>
  <c r="L3" i="3"/>
  <c r="U55" i="7" l="1"/>
  <c r="U57" i="3"/>
  <c r="N20" i="24"/>
  <c r="M20" i="24"/>
  <c r="L20" i="24"/>
  <c r="H29" i="24"/>
  <c r="D29" i="24"/>
  <c r="U56" i="7" l="1"/>
  <c r="U58" i="3"/>
  <c r="I22" i="24"/>
  <c r="G22" i="24"/>
  <c r="H22" i="24"/>
  <c r="E22" i="24"/>
  <c r="D22" i="24"/>
  <c r="C22" i="24"/>
  <c r="H10" i="24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" i="10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U57" i="7" l="1"/>
  <c r="U59" i="3"/>
  <c r="D49" i="11"/>
  <c r="U58" i="7" l="1"/>
  <c r="U60" i="3"/>
  <c r="H16" i="24"/>
  <c r="H17" i="24" s="1"/>
  <c r="D16" i="24"/>
  <c r="D17" i="24" s="1"/>
  <c r="I10" i="24"/>
  <c r="G10" i="24"/>
  <c r="E10" i="24"/>
  <c r="D10" i="24"/>
  <c r="C10" i="24"/>
  <c r="U59" i="7" l="1"/>
  <c r="U61" i="3"/>
  <c r="C3" i="22"/>
  <c r="L85" i="3"/>
  <c r="K82" i="3"/>
  <c r="L81" i="3"/>
  <c r="L80" i="3"/>
  <c r="K78" i="3"/>
  <c r="L77" i="3"/>
  <c r="K74" i="3"/>
  <c r="L73" i="3"/>
  <c r="L72" i="3"/>
  <c r="K70" i="3"/>
  <c r="L69" i="3"/>
  <c r="K66" i="3"/>
  <c r="L65" i="3"/>
  <c r="L64" i="3"/>
  <c r="K62" i="3"/>
  <c r="L61" i="3"/>
  <c r="K58" i="3"/>
  <c r="L57" i="3"/>
  <c r="L56" i="3"/>
  <c r="K54" i="3"/>
  <c r="L53" i="3"/>
  <c r="K50" i="3"/>
  <c r="L49" i="3"/>
  <c r="L48" i="3"/>
  <c r="K46" i="3"/>
  <c r="L45" i="3"/>
  <c r="K42" i="3"/>
  <c r="L41" i="3"/>
  <c r="L40" i="3"/>
  <c r="K38" i="3"/>
  <c r="L37" i="3"/>
  <c r="K34" i="3"/>
  <c r="L33" i="3"/>
  <c r="L32" i="3"/>
  <c r="K30" i="3"/>
  <c r="L29" i="3"/>
  <c r="K26" i="3"/>
  <c r="L25" i="3"/>
  <c r="L24" i="3"/>
  <c r="K22" i="3"/>
  <c r="L21" i="3"/>
  <c r="L18" i="3"/>
  <c r="K18" i="3"/>
  <c r="L17" i="3"/>
  <c r="L16" i="3"/>
  <c r="K14" i="3"/>
  <c r="L13" i="3"/>
  <c r="L10" i="3"/>
  <c r="K10" i="3"/>
  <c r="L9" i="3"/>
  <c r="L8" i="3"/>
  <c r="L6" i="3"/>
  <c r="K6" i="3"/>
  <c r="L5" i="3"/>
  <c r="J85" i="3"/>
  <c r="K85" i="3" s="1"/>
  <c r="J84" i="3"/>
  <c r="L84" i="3" s="1"/>
  <c r="J83" i="3"/>
  <c r="K83" i="3" s="1"/>
  <c r="J82" i="3"/>
  <c r="J81" i="3"/>
  <c r="K81" i="3" s="1"/>
  <c r="M81" i="3" s="1"/>
  <c r="P81" i="3" s="1"/>
  <c r="J80" i="3"/>
  <c r="K80" i="3" s="1"/>
  <c r="M80" i="3" s="1"/>
  <c r="P80" i="3" s="1"/>
  <c r="J79" i="3"/>
  <c r="K79" i="3" s="1"/>
  <c r="J78" i="3"/>
  <c r="J77" i="3"/>
  <c r="K77" i="3" s="1"/>
  <c r="J76" i="3"/>
  <c r="L76" i="3" s="1"/>
  <c r="J75" i="3"/>
  <c r="K75" i="3" s="1"/>
  <c r="J74" i="3"/>
  <c r="J73" i="3"/>
  <c r="K73" i="3" s="1"/>
  <c r="J72" i="3"/>
  <c r="K72" i="3" s="1"/>
  <c r="J71" i="3"/>
  <c r="K71" i="3" s="1"/>
  <c r="J70" i="3"/>
  <c r="J69" i="3"/>
  <c r="K69" i="3" s="1"/>
  <c r="M69" i="3" s="1"/>
  <c r="P69" i="3" s="1"/>
  <c r="J68" i="3"/>
  <c r="L68" i="3" s="1"/>
  <c r="J67" i="3"/>
  <c r="K67" i="3" s="1"/>
  <c r="J66" i="3"/>
  <c r="J65" i="3"/>
  <c r="K65" i="3" s="1"/>
  <c r="J64" i="3"/>
  <c r="K64" i="3" s="1"/>
  <c r="J63" i="3"/>
  <c r="K63" i="3" s="1"/>
  <c r="J62" i="3"/>
  <c r="J61" i="3"/>
  <c r="K61" i="3" s="1"/>
  <c r="J60" i="3"/>
  <c r="L60" i="3" s="1"/>
  <c r="J59" i="3"/>
  <c r="K59" i="3" s="1"/>
  <c r="J58" i="3"/>
  <c r="J57" i="3"/>
  <c r="K57" i="3" s="1"/>
  <c r="J56" i="3"/>
  <c r="K56" i="3" s="1"/>
  <c r="M56" i="3" s="1"/>
  <c r="P56" i="3" s="1"/>
  <c r="J55" i="3"/>
  <c r="K55" i="3" s="1"/>
  <c r="J54" i="3"/>
  <c r="J53" i="3"/>
  <c r="K53" i="3" s="1"/>
  <c r="J52" i="3"/>
  <c r="L52" i="3" s="1"/>
  <c r="J51" i="3"/>
  <c r="K51" i="3" s="1"/>
  <c r="J50" i="3"/>
  <c r="J49" i="3"/>
  <c r="K49" i="3" s="1"/>
  <c r="J48" i="3"/>
  <c r="K48" i="3" s="1"/>
  <c r="M48" i="3" s="1"/>
  <c r="P48" i="3" s="1"/>
  <c r="J47" i="3"/>
  <c r="K47" i="3" s="1"/>
  <c r="J46" i="3"/>
  <c r="J45" i="3"/>
  <c r="K45" i="3" s="1"/>
  <c r="J44" i="3"/>
  <c r="L44" i="3" s="1"/>
  <c r="J43" i="3"/>
  <c r="K43" i="3" s="1"/>
  <c r="J42" i="3"/>
  <c r="J41" i="3"/>
  <c r="K41" i="3" s="1"/>
  <c r="J40" i="3"/>
  <c r="K40" i="3" s="1"/>
  <c r="J39" i="3"/>
  <c r="K39" i="3" s="1"/>
  <c r="J38" i="3"/>
  <c r="J37" i="3"/>
  <c r="K37" i="3" s="1"/>
  <c r="J36" i="3"/>
  <c r="L36" i="3" s="1"/>
  <c r="J35" i="3"/>
  <c r="K35" i="3" s="1"/>
  <c r="J34" i="3"/>
  <c r="J33" i="3"/>
  <c r="K33" i="3" s="1"/>
  <c r="J32" i="3"/>
  <c r="K32" i="3" s="1"/>
  <c r="J31" i="3"/>
  <c r="K31" i="3" s="1"/>
  <c r="J30" i="3"/>
  <c r="J29" i="3"/>
  <c r="K29" i="3" s="1"/>
  <c r="J28" i="3"/>
  <c r="L28" i="3" s="1"/>
  <c r="J27" i="3"/>
  <c r="K27" i="3" s="1"/>
  <c r="J26" i="3"/>
  <c r="J25" i="3"/>
  <c r="K25" i="3" s="1"/>
  <c r="J24" i="3"/>
  <c r="K24" i="3" s="1"/>
  <c r="J23" i="3"/>
  <c r="K23" i="3" s="1"/>
  <c r="J22" i="3"/>
  <c r="J21" i="3"/>
  <c r="K21" i="3" s="1"/>
  <c r="J20" i="3"/>
  <c r="L20" i="3" s="1"/>
  <c r="J19" i="3"/>
  <c r="K19" i="3" s="1"/>
  <c r="J18" i="3"/>
  <c r="J17" i="3"/>
  <c r="K17" i="3" s="1"/>
  <c r="J16" i="3"/>
  <c r="K16" i="3" s="1"/>
  <c r="J15" i="3"/>
  <c r="K15" i="3" s="1"/>
  <c r="J14" i="3"/>
  <c r="J13" i="3"/>
  <c r="K13" i="3" s="1"/>
  <c r="J12" i="3"/>
  <c r="L12" i="3" s="1"/>
  <c r="J11" i="3"/>
  <c r="K11" i="3" s="1"/>
  <c r="J10" i="3"/>
  <c r="J9" i="3"/>
  <c r="K9" i="3" s="1"/>
  <c r="J8" i="3"/>
  <c r="K8" i="3" s="1"/>
  <c r="J7" i="3"/>
  <c r="K7" i="3" s="1"/>
  <c r="J6" i="3"/>
  <c r="J5" i="3"/>
  <c r="K5" i="3" s="1"/>
  <c r="J4" i="3"/>
  <c r="L4" i="3" s="1"/>
  <c r="F10" i="22"/>
  <c r="L83" i="3" s="1"/>
  <c r="D10" i="22"/>
  <c r="E9" i="22"/>
  <c r="F9" i="22" s="1"/>
  <c r="U60" i="7" l="1"/>
  <c r="U62" i="3"/>
  <c r="M64" i="3"/>
  <c r="P64" i="3" s="1"/>
  <c r="M65" i="3"/>
  <c r="P65" i="3" s="1"/>
  <c r="L14" i="3"/>
  <c r="M14" i="3" s="1"/>
  <c r="P14" i="3" s="1"/>
  <c r="L22" i="3"/>
  <c r="M22" i="3" s="1"/>
  <c r="P22" i="3" s="1"/>
  <c r="L26" i="3"/>
  <c r="L30" i="3"/>
  <c r="M30" i="3" s="1"/>
  <c r="P30" i="3" s="1"/>
  <c r="L34" i="3"/>
  <c r="M34" i="3" s="1"/>
  <c r="P34" i="3" s="1"/>
  <c r="L38" i="3"/>
  <c r="M38" i="3" s="1"/>
  <c r="P38" i="3" s="1"/>
  <c r="L42" i="3"/>
  <c r="M42" i="3" s="1"/>
  <c r="P42" i="3" s="1"/>
  <c r="L46" i="3"/>
  <c r="M46" i="3" s="1"/>
  <c r="P46" i="3" s="1"/>
  <c r="L50" i="3"/>
  <c r="L54" i="3"/>
  <c r="M54" i="3" s="1"/>
  <c r="P54" i="3" s="1"/>
  <c r="L58" i="3"/>
  <c r="L62" i="3"/>
  <c r="L66" i="3"/>
  <c r="M66" i="3" s="1"/>
  <c r="P66" i="3" s="1"/>
  <c r="L70" i="3"/>
  <c r="M70" i="3" s="1"/>
  <c r="P70" i="3" s="1"/>
  <c r="L74" i="3"/>
  <c r="L78" i="3"/>
  <c r="M78" i="3" s="1"/>
  <c r="P78" i="3" s="1"/>
  <c r="L82" i="3"/>
  <c r="M82" i="3" s="1"/>
  <c r="P82" i="3" s="1"/>
  <c r="L7" i="3"/>
  <c r="M7" i="3" s="1"/>
  <c r="P7" i="3" s="1"/>
  <c r="L11" i="3"/>
  <c r="M11" i="3" s="1"/>
  <c r="P11" i="3" s="1"/>
  <c r="L15" i="3"/>
  <c r="M15" i="3" s="1"/>
  <c r="P15" i="3" s="1"/>
  <c r="L19" i="3"/>
  <c r="M19" i="3" s="1"/>
  <c r="P19" i="3" s="1"/>
  <c r="L23" i="3"/>
  <c r="M23" i="3" s="1"/>
  <c r="P23" i="3" s="1"/>
  <c r="L27" i="3"/>
  <c r="M27" i="3" s="1"/>
  <c r="P27" i="3" s="1"/>
  <c r="L31" i="3"/>
  <c r="M31" i="3" s="1"/>
  <c r="P31" i="3" s="1"/>
  <c r="L35" i="3"/>
  <c r="M35" i="3" s="1"/>
  <c r="P35" i="3" s="1"/>
  <c r="L39" i="3"/>
  <c r="M39" i="3" s="1"/>
  <c r="P39" i="3" s="1"/>
  <c r="L43" i="3"/>
  <c r="M43" i="3" s="1"/>
  <c r="P43" i="3" s="1"/>
  <c r="L47" i="3"/>
  <c r="M47" i="3" s="1"/>
  <c r="P47" i="3" s="1"/>
  <c r="L51" i="3"/>
  <c r="M51" i="3" s="1"/>
  <c r="P51" i="3" s="1"/>
  <c r="L55" i="3"/>
  <c r="M55" i="3" s="1"/>
  <c r="P55" i="3" s="1"/>
  <c r="L59" i="3"/>
  <c r="M59" i="3" s="1"/>
  <c r="P59" i="3" s="1"/>
  <c r="L63" i="3"/>
  <c r="M63" i="3" s="1"/>
  <c r="P63" i="3" s="1"/>
  <c r="L67" i="3"/>
  <c r="M67" i="3" s="1"/>
  <c r="P67" i="3" s="1"/>
  <c r="L71" i="3"/>
  <c r="M71" i="3" s="1"/>
  <c r="P71" i="3" s="1"/>
  <c r="L75" i="3"/>
  <c r="M75" i="3" s="1"/>
  <c r="P75" i="3" s="1"/>
  <c r="L79" i="3"/>
  <c r="M79" i="3" s="1"/>
  <c r="P79" i="3" s="1"/>
  <c r="D30" i="24"/>
  <c r="H30" i="24"/>
  <c r="K21" i="8"/>
  <c r="K37" i="6"/>
  <c r="K13" i="6"/>
  <c r="K63" i="5"/>
  <c r="K53" i="5"/>
  <c r="K51" i="5"/>
  <c r="K49" i="9"/>
  <c r="K17" i="9"/>
  <c r="K36" i="8"/>
  <c r="K30" i="8"/>
  <c r="K57" i="9"/>
  <c r="K25" i="9"/>
  <c r="K29" i="8"/>
  <c r="K12" i="8"/>
  <c r="K67" i="5"/>
  <c r="K59" i="5"/>
  <c r="K45" i="5"/>
  <c r="K43" i="5"/>
  <c r="K50" i="8"/>
  <c r="K35" i="5"/>
  <c r="K104" i="8"/>
  <c r="K62" i="5"/>
  <c r="K58" i="5"/>
  <c r="K49" i="5"/>
  <c r="K37" i="5"/>
  <c r="K32" i="5"/>
  <c r="K30" i="5"/>
  <c r="K69" i="9"/>
  <c r="K54" i="8"/>
  <c r="K52" i="5"/>
  <c r="K31" i="8"/>
  <c r="K5" i="6"/>
  <c r="K66" i="5"/>
  <c r="K61" i="5"/>
  <c r="K44" i="5"/>
  <c r="K34" i="5"/>
  <c r="K20" i="5"/>
  <c r="K18" i="5"/>
  <c r="K4" i="5"/>
  <c r="K33" i="9"/>
  <c r="K108" i="8"/>
  <c r="K58" i="8"/>
  <c r="K41" i="8"/>
  <c r="K24" i="8"/>
  <c r="K6" i="8"/>
  <c r="K36" i="5"/>
  <c r="K29" i="5"/>
  <c r="K27" i="5"/>
  <c r="K13" i="5"/>
  <c r="K5" i="9"/>
  <c r="K18" i="8"/>
  <c r="K28" i="8"/>
  <c r="K50" i="5"/>
  <c r="K31" i="5"/>
  <c r="K17" i="5"/>
  <c r="K86" i="4"/>
  <c r="K58" i="4"/>
  <c r="K39" i="4"/>
  <c r="K33" i="5"/>
  <c r="K8" i="4"/>
  <c r="K40" i="4"/>
  <c r="K34" i="8"/>
  <c r="K26" i="5"/>
  <c r="K62" i="4"/>
  <c r="K32" i="4"/>
  <c r="K36" i="4"/>
  <c r="K65" i="9"/>
  <c r="K62" i="8"/>
  <c r="K16" i="5"/>
  <c r="K12" i="5"/>
  <c r="K4" i="4"/>
  <c r="K28" i="5"/>
  <c r="K82" i="4"/>
  <c r="K46" i="8"/>
  <c r="K22" i="8"/>
  <c r="K12" i="4"/>
  <c r="K10" i="5"/>
  <c r="K7" i="4"/>
  <c r="K37" i="9"/>
  <c r="K14" i="5"/>
  <c r="M14" i="5" s="1"/>
  <c r="P14" i="5" s="1"/>
  <c r="K35" i="4"/>
  <c r="K15" i="5"/>
  <c r="K70" i="4"/>
  <c r="K7" i="5"/>
  <c r="K19" i="4"/>
  <c r="K24" i="10"/>
  <c r="K47" i="5"/>
  <c r="K55" i="5"/>
  <c r="M55" i="5" s="1"/>
  <c r="P55" i="5" s="1"/>
  <c r="K133" i="4"/>
  <c r="K19" i="7"/>
  <c r="K6" i="4"/>
  <c r="K22" i="5"/>
  <c r="K125" i="4"/>
  <c r="K53" i="6"/>
  <c r="K19" i="10"/>
  <c r="K84" i="4"/>
  <c r="K12" i="6"/>
  <c r="K94" i="8"/>
  <c r="K14" i="4"/>
  <c r="K101" i="4"/>
  <c r="K20" i="6"/>
  <c r="K25" i="8"/>
  <c r="K112" i="4"/>
  <c r="K8" i="10"/>
  <c r="M8" i="10" s="1"/>
  <c r="P8" i="10" s="1"/>
  <c r="K90" i="8"/>
  <c r="K19" i="8"/>
  <c r="K40" i="6"/>
  <c r="K64" i="8"/>
  <c r="K4" i="8"/>
  <c r="K102" i="8"/>
  <c r="K43" i="7"/>
  <c r="K27" i="8"/>
  <c r="M27" i="8" s="1"/>
  <c r="P27" i="8" s="1"/>
  <c r="K59" i="9"/>
  <c r="K28" i="10"/>
  <c r="K18" i="10"/>
  <c r="K50" i="10"/>
  <c r="K25" i="10"/>
  <c r="K57" i="10"/>
  <c r="K14" i="9"/>
  <c r="K46" i="9"/>
  <c r="M46" i="9" s="1"/>
  <c r="P46" i="9" s="1"/>
  <c r="K12" i="9"/>
  <c r="K44" i="9"/>
  <c r="K83" i="8"/>
  <c r="K59" i="8"/>
  <c r="K24" i="4"/>
  <c r="K144" i="4"/>
  <c r="K19" i="5"/>
  <c r="K39" i="5"/>
  <c r="M39" i="5" s="1"/>
  <c r="P39" i="5" s="1"/>
  <c r="K26" i="4"/>
  <c r="K54" i="5"/>
  <c r="K64" i="4"/>
  <c r="K38" i="8"/>
  <c r="K64" i="5"/>
  <c r="K40" i="10"/>
  <c r="K88" i="4"/>
  <c r="K22" i="4"/>
  <c r="K121" i="4"/>
  <c r="K42" i="8"/>
  <c r="K35" i="10"/>
  <c r="K117" i="4"/>
  <c r="K15" i="8"/>
  <c r="K108" i="4"/>
  <c r="K98" i="8"/>
  <c r="K52" i="6"/>
  <c r="K39" i="9"/>
  <c r="K31" i="10"/>
  <c r="K106" i="8"/>
  <c r="K23" i="7"/>
  <c r="K9" i="8"/>
  <c r="K122" i="8"/>
  <c r="K63" i="9"/>
  <c r="K43" i="10"/>
  <c r="K33" i="8"/>
  <c r="K144" i="8"/>
  <c r="K25" i="6"/>
  <c r="K31" i="7"/>
  <c r="K37" i="8"/>
  <c r="K22" i="10"/>
  <c r="K54" i="10"/>
  <c r="K29" i="10"/>
  <c r="K61" i="10"/>
  <c r="K18" i="9"/>
  <c r="K50" i="9"/>
  <c r="K16" i="9"/>
  <c r="K48" i="9"/>
  <c r="K87" i="8"/>
  <c r="K16" i="4"/>
  <c r="K38" i="5"/>
  <c r="K68" i="5"/>
  <c r="K49" i="4"/>
  <c r="K71" i="7"/>
  <c r="K109" i="4"/>
  <c r="K6" i="5"/>
  <c r="K11" i="4"/>
  <c r="K56" i="8"/>
  <c r="K51" i="7"/>
  <c r="K96" i="4"/>
  <c r="K30" i="4"/>
  <c r="K48" i="8"/>
  <c r="K66" i="4"/>
  <c r="K26" i="8"/>
  <c r="K21" i="9"/>
  <c r="K51" i="10"/>
  <c r="K60" i="8"/>
  <c r="K113" i="4"/>
  <c r="K140" i="8"/>
  <c r="K90" i="4"/>
  <c r="K93" i="4"/>
  <c r="K23" i="8"/>
  <c r="K41" i="4"/>
  <c r="K76" i="8"/>
  <c r="K56" i="4"/>
  <c r="K45" i="6"/>
  <c r="K15" i="4"/>
  <c r="K23" i="4"/>
  <c r="K65" i="4"/>
  <c r="K60" i="5"/>
  <c r="K53" i="9"/>
  <c r="K48" i="4"/>
  <c r="K136" i="4"/>
  <c r="K7" i="7"/>
  <c r="K130" i="8"/>
  <c r="K76" i="4"/>
  <c r="K141" i="4"/>
  <c r="K72" i="8"/>
  <c r="K66" i="8"/>
  <c r="K128" i="4"/>
  <c r="K9" i="9"/>
  <c r="M9" i="9" s="1"/>
  <c r="P9" i="9" s="1"/>
  <c r="K59" i="7"/>
  <c r="K68" i="8"/>
  <c r="K15" i="7"/>
  <c r="K126" i="8"/>
  <c r="K16" i="8"/>
  <c r="K11" i="10"/>
  <c r="K40" i="8"/>
  <c r="K44" i="6"/>
  <c r="K118" i="8"/>
  <c r="K78" i="4"/>
  <c r="K18" i="4"/>
  <c r="K73" i="4"/>
  <c r="K84" i="8"/>
  <c r="K9" i="5"/>
  <c r="K104" i="4"/>
  <c r="K23" i="5"/>
  <c r="K52" i="4"/>
  <c r="K65" i="5"/>
  <c r="K52" i="8"/>
  <c r="K116" i="4"/>
  <c r="K152" i="8"/>
  <c r="K85" i="4"/>
  <c r="K80" i="8"/>
  <c r="K41" i="9"/>
  <c r="K10" i="8"/>
  <c r="K57" i="6"/>
  <c r="K8" i="8"/>
  <c r="K142" i="8"/>
  <c r="K4" i="10"/>
  <c r="K47" i="10"/>
  <c r="K132" i="8"/>
  <c r="K20" i="8"/>
  <c r="K16" i="10"/>
  <c r="K11" i="7"/>
  <c r="K75" i="7"/>
  <c r="K45" i="8"/>
  <c r="K49" i="6"/>
  <c r="K134" i="8"/>
  <c r="K7" i="10"/>
  <c r="K34" i="10"/>
  <c r="M34" i="10" s="1"/>
  <c r="P34" i="10" s="1"/>
  <c r="K9" i="10"/>
  <c r="K41" i="10"/>
  <c r="K60" i="10"/>
  <c r="K30" i="9"/>
  <c r="K62" i="9"/>
  <c r="K28" i="9"/>
  <c r="K60" i="9"/>
  <c r="K28" i="4"/>
  <c r="K46" i="5"/>
  <c r="K100" i="8"/>
  <c r="K8" i="5"/>
  <c r="K51" i="9"/>
  <c r="K42" i="5"/>
  <c r="K149" i="4"/>
  <c r="K31" i="4"/>
  <c r="K124" i="4"/>
  <c r="K105" i="4"/>
  <c r="K32" i="6"/>
  <c r="K19" i="9"/>
  <c r="K61" i="4"/>
  <c r="K145" i="4"/>
  <c r="K78" i="8"/>
  <c r="K80" i="4"/>
  <c r="K48" i="5"/>
  <c r="K14" i="8"/>
  <c r="K47" i="9"/>
  <c r="K97" i="4"/>
  <c r="K21" i="6"/>
  <c r="K20" i="4"/>
  <c r="K21" i="5"/>
  <c r="K27" i="4"/>
  <c r="K114" i="8"/>
  <c r="M114" i="8" s="1"/>
  <c r="P114" i="8" s="1"/>
  <c r="K13" i="9"/>
  <c r="K88" i="8"/>
  <c r="K74" i="8"/>
  <c r="K11" i="9"/>
  <c r="K110" i="8"/>
  <c r="K36" i="10"/>
  <c r="K116" i="8"/>
  <c r="K13" i="8"/>
  <c r="K48" i="6"/>
  <c r="K55" i="9"/>
  <c r="K10" i="10"/>
  <c r="K5" i="10"/>
  <c r="K53" i="10"/>
  <c r="K34" i="9"/>
  <c r="K20" i="9"/>
  <c r="K68" i="9"/>
  <c r="K11" i="8"/>
  <c r="K53" i="8"/>
  <c r="K44" i="8"/>
  <c r="K103" i="8"/>
  <c r="K57" i="8"/>
  <c r="K89" i="8"/>
  <c r="K121" i="8"/>
  <c r="K153" i="8"/>
  <c r="M153" i="8" s="1"/>
  <c r="P153" i="8" s="1"/>
  <c r="K30" i="7"/>
  <c r="K62" i="7"/>
  <c r="K21" i="7"/>
  <c r="K53" i="7"/>
  <c r="K8" i="7"/>
  <c r="K40" i="7"/>
  <c r="K72" i="7"/>
  <c r="K27" i="6"/>
  <c r="M27" i="6" s="1"/>
  <c r="P27" i="6" s="1"/>
  <c r="K6" i="6"/>
  <c r="K38" i="6"/>
  <c r="K33" i="4"/>
  <c r="K94" i="4"/>
  <c r="K126" i="4"/>
  <c r="K45" i="4"/>
  <c r="K10" i="6"/>
  <c r="K115" i="4"/>
  <c r="K139" i="4"/>
  <c r="K47" i="4"/>
  <c r="K98" i="4"/>
  <c r="K130" i="4"/>
  <c r="K46" i="6"/>
  <c r="K9" i="4"/>
  <c r="K102" i="4"/>
  <c r="K134" i="4"/>
  <c r="K147" i="4"/>
  <c r="K63" i="4"/>
  <c r="K106" i="4"/>
  <c r="K41" i="5"/>
  <c r="K31" i="9"/>
  <c r="K44" i="10"/>
  <c r="K4" i="9"/>
  <c r="K81" i="8"/>
  <c r="K13" i="7"/>
  <c r="K60" i="4"/>
  <c r="K24" i="5"/>
  <c r="K45" i="9"/>
  <c r="K34" i="4"/>
  <c r="K61" i="9"/>
  <c r="K96" i="8"/>
  <c r="K44" i="4"/>
  <c r="K82" i="8"/>
  <c r="K43" i="9"/>
  <c r="K32" i="8"/>
  <c r="K112" i="8"/>
  <c r="K55" i="10"/>
  <c r="K63" i="7"/>
  <c r="K14" i="10"/>
  <c r="K13" i="10"/>
  <c r="M13" i="10" s="1"/>
  <c r="P13" i="10" s="1"/>
  <c r="K52" i="10"/>
  <c r="K38" i="9"/>
  <c r="K24" i="9"/>
  <c r="K3" i="9"/>
  <c r="K55" i="8"/>
  <c r="K61" i="8"/>
  <c r="K150" i="8"/>
  <c r="K93" i="8"/>
  <c r="M93" i="8" s="1"/>
  <c r="P93" i="8" s="1"/>
  <c r="K125" i="8"/>
  <c r="K3" i="8"/>
  <c r="K34" i="7"/>
  <c r="K66" i="7"/>
  <c r="K25" i="7"/>
  <c r="K57" i="7"/>
  <c r="K12" i="7"/>
  <c r="K44" i="7"/>
  <c r="M44" i="7" s="1"/>
  <c r="P44" i="7" s="1"/>
  <c r="K76" i="7"/>
  <c r="K33" i="6"/>
  <c r="K31" i="6"/>
  <c r="K42" i="6"/>
  <c r="K37" i="4"/>
  <c r="K75" i="4"/>
  <c r="K57" i="4"/>
  <c r="K123" i="4"/>
  <c r="K131" i="4"/>
  <c r="K69" i="4"/>
  <c r="K51" i="4"/>
  <c r="K79" i="4"/>
  <c r="K138" i="4"/>
  <c r="K70" i="8"/>
  <c r="K67" i="7"/>
  <c r="K56" i="9"/>
  <c r="M56" i="9" s="1"/>
  <c r="P56" i="9" s="1"/>
  <c r="K147" i="8"/>
  <c r="K113" i="8"/>
  <c r="K132" i="4"/>
  <c r="K92" i="8"/>
  <c r="K11" i="5"/>
  <c r="K38" i="4"/>
  <c r="K124" i="8"/>
  <c r="K7" i="9"/>
  <c r="K59" i="10"/>
  <c r="K148" i="8"/>
  <c r="K27" i="10"/>
  <c r="K12" i="10"/>
  <c r="K26" i="10"/>
  <c r="K17" i="10"/>
  <c r="K56" i="10"/>
  <c r="K42" i="9"/>
  <c r="K32" i="9"/>
  <c r="K95" i="8"/>
  <c r="K107" i="8"/>
  <c r="K67" i="8"/>
  <c r="K75" i="8"/>
  <c r="K154" i="8"/>
  <c r="K97" i="8"/>
  <c r="K129" i="8"/>
  <c r="M129" i="8" s="1"/>
  <c r="P129" i="8" s="1"/>
  <c r="K6" i="7"/>
  <c r="K38" i="7"/>
  <c r="K70" i="7"/>
  <c r="K29" i="7"/>
  <c r="K61" i="7"/>
  <c r="K16" i="7"/>
  <c r="K48" i="7"/>
  <c r="K3" i="7"/>
  <c r="M3" i="7" s="1"/>
  <c r="P3" i="7" s="1"/>
  <c r="K35" i="6"/>
  <c r="K14" i="6"/>
  <c r="K95" i="4"/>
  <c r="K143" i="4"/>
  <c r="K4" i="6"/>
  <c r="K17" i="8"/>
  <c r="K143" i="8"/>
  <c r="K22" i="7"/>
  <c r="K152" i="4"/>
  <c r="K146" i="8"/>
  <c r="K10" i="4"/>
  <c r="K137" i="4"/>
  <c r="K74" i="4"/>
  <c r="K92" i="4"/>
  <c r="K53" i="4"/>
  <c r="K68" i="4"/>
  <c r="K47" i="7"/>
  <c r="K43" i="8"/>
  <c r="K32" i="10"/>
  <c r="K128" i="8"/>
  <c r="K30" i="10"/>
  <c r="K21" i="10"/>
  <c r="K3" i="10"/>
  <c r="K54" i="9"/>
  <c r="K36" i="9"/>
  <c r="K65" i="8"/>
  <c r="K91" i="8"/>
  <c r="K79" i="8"/>
  <c r="K71" i="8"/>
  <c r="K69" i="8"/>
  <c r="K101" i="8"/>
  <c r="K133" i="8"/>
  <c r="M133" i="8" s="1"/>
  <c r="P133" i="8" s="1"/>
  <c r="K10" i="7"/>
  <c r="K42" i="7"/>
  <c r="K74" i="7"/>
  <c r="K33" i="7"/>
  <c r="K65" i="7"/>
  <c r="K20" i="7"/>
  <c r="K52" i="7"/>
  <c r="K9" i="6"/>
  <c r="M9" i="6" s="1"/>
  <c r="P9" i="6" s="1"/>
  <c r="K7" i="6"/>
  <c r="K39" i="6"/>
  <c r="K18" i="6"/>
  <c r="K50" i="6"/>
  <c r="K13" i="4"/>
  <c r="K77" i="4"/>
  <c r="K45" i="10"/>
  <c r="K129" i="4"/>
  <c r="K100" i="4"/>
  <c r="K140" i="4"/>
  <c r="K40" i="5"/>
  <c r="K89" i="4"/>
  <c r="K15" i="9"/>
  <c r="K148" i="4"/>
  <c r="K35" i="8"/>
  <c r="K35" i="7"/>
  <c r="M35" i="7" s="1"/>
  <c r="P35" i="7" s="1"/>
  <c r="K35" i="9"/>
  <c r="K138" i="8"/>
  <c r="K48" i="10"/>
  <c r="K23" i="10"/>
  <c r="K38" i="10"/>
  <c r="K33" i="10"/>
  <c r="K6" i="9"/>
  <c r="K58" i="9"/>
  <c r="K40" i="9"/>
  <c r="K123" i="8"/>
  <c r="K115" i="8"/>
  <c r="K63" i="8"/>
  <c r="K111" i="8"/>
  <c r="K131" i="8"/>
  <c r="K73" i="8"/>
  <c r="K105" i="8"/>
  <c r="K137" i="8"/>
  <c r="K14" i="7"/>
  <c r="K46" i="7"/>
  <c r="K5" i="7"/>
  <c r="K37" i="7"/>
  <c r="K69" i="7"/>
  <c r="K24" i="7"/>
  <c r="K56" i="7"/>
  <c r="K11" i="6"/>
  <c r="K43" i="6"/>
  <c r="K22" i="6"/>
  <c r="K54" i="6"/>
  <c r="K43" i="4"/>
  <c r="K17" i="4"/>
  <c r="K103" i="4"/>
  <c r="K42" i="4"/>
  <c r="K110" i="4"/>
  <c r="K142" i="4"/>
  <c r="K81" i="4"/>
  <c r="K119" i="4"/>
  <c r="K127" i="4"/>
  <c r="K55" i="4"/>
  <c r="K67" i="4"/>
  <c r="K46" i="4"/>
  <c r="K146" i="4"/>
  <c r="K72" i="4"/>
  <c r="K46" i="10"/>
  <c r="K51" i="8"/>
  <c r="K145" i="8"/>
  <c r="K25" i="5"/>
  <c r="K5" i="5"/>
  <c r="K120" i="4"/>
  <c r="K56" i="5"/>
  <c r="K57" i="5"/>
  <c r="K29" i="9"/>
  <c r="K8" i="6"/>
  <c r="K120" i="8"/>
  <c r="K16" i="6"/>
  <c r="K67" i="9"/>
  <c r="K55" i="7"/>
  <c r="K5" i="8"/>
  <c r="K27" i="9"/>
  <c r="K39" i="10"/>
  <c r="K42" i="10"/>
  <c r="K37" i="10"/>
  <c r="K10" i="9"/>
  <c r="K66" i="9"/>
  <c r="K52" i="9"/>
  <c r="K127" i="8"/>
  <c r="K119" i="8"/>
  <c r="K139" i="8"/>
  <c r="K77" i="8"/>
  <c r="K109" i="8"/>
  <c r="K141" i="8"/>
  <c r="K18" i="7"/>
  <c r="K50" i="7"/>
  <c r="M50" i="7" s="1"/>
  <c r="P50" i="7" s="1"/>
  <c r="K9" i="7"/>
  <c r="K41" i="7"/>
  <c r="K73" i="7"/>
  <c r="K28" i="7"/>
  <c r="K60" i="7"/>
  <c r="K15" i="6"/>
  <c r="K47" i="6"/>
  <c r="K26" i="6"/>
  <c r="M26" i="6" s="1"/>
  <c r="P26" i="6" s="1"/>
  <c r="K58" i="6"/>
  <c r="K87" i="4"/>
  <c r="K21" i="4"/>
  <c r="K83" i="4"/>
  <c r="K114" i="4"/>
  <c r="K153" i="4"/>
  <c r="K36" i="6"/>
  <c r="K28" i="6"/>
  <c r="M28" i="6" s="1"/>
  <c r="P28" i="6" s="1"/>
  <c r="K15" i="10"/>
  <c r="K22" i="9"/>
  <c r="K99" i="8"/>
  <c r="K54" i="7"/>
  <c r="K17" i="6"/>
  <c r="K6" i="10"/>
  <c r="K151" i="8"/>
  <c r="K85" i="8"/>
  <c r="K77" i="7"/>
  <c r="K29" i="6"/>
  <c r="K30" i="6"/>
  <c r="K50" i="4"/>
  <c r="K118" i="4"/>
  <c r="K26" i="9"/>
  <c r="K36" i="7"/>
  <c r="K111" i="4"/>
  <c r="K23" i="6"/>
  <c r="K154" i="4"/>
  <c r="K45" i="7"/>
  <c r="K51" i="6"/>
  <c r="K39" i="7"/>
  <c r="K55" i="6"/>
  <c r="K27" i="7"/>
  <c r="K58" i="10"/>
  <c r="K117" i="8"/>
  <c r="K4" i="7"/>
  <c r="K34" i="6"/>
  <c r="K151" i="4"/>
  <c r="K59" i="4"/>
  <c r="K54" i="4"/>
  <c r="K3" i="5"/>
  <c r="K122" i="4"/>
  <c r="K71" i="4"/>
  <c r="K49" i="7"/>
  <c r="K136" i="8"/>
  <c r="K49" i="10"/>
  <c r="K49" i="8"/>
  <c r="K149" i="8"/>
  <c r="K32" i="7"/>
  <c r="K3" i="6"/>
  <c r="M3" i="6" s="1"/>
  <c r="P3" i="6" s="1"/>
  <c r="K135" i="4"/>
  <c r="K26" i="7"/>
  <c r="K5" i="4"/>
  <c r="K56" i="6"/>
  <c r="K135" i="8"/>
  <c r="K29" i="4"/>
  <c r="K24" i="6"/>
  <c r="K3" i="4"/>
  <c r="K86" i="8"/>
  <c r="K39" i="8"/>
  <c r="K8" i="9"/>
  <c r="K58" i="7"/>
  <c r="K64" i="7"/>
  <c r="K19" i="6"/>
  <c r="K150" i="4"/>
  <c r="K41" i="6"/>
  <c r="M41" i="6" s="1"/>
  <c r="P41" i="6" s="1"/>
  <c r="K7" i="8"/>
  <c r="K91" i="4"/>
  <c r="K20" i="10"/>
  <c r="K64" i="9"/>
  <c r="K17" i="7"/>
  <c r="K68" i="7"/>
  <c r="K107" i="4"/>
  <c r="K47" i="8"/>
  <c r="M47" i="8" s="1"/>
  <c r="P47" i="8" s="1"/>
  <c r="K25" i="4"/>
  <c r="K23" i="9"/>
  <c r="K99" i="4"/>
  <c r="K4" i="3"/>
  <c r="M4" i="3" s="1"/>
  <c r="P4" i="3" s="1"/>
  <c r="K12" i="3"/>
  <c r="M12" i="3" s="1"/>
  <c r="P12" i="3" s="1"/>
  <c r="K20" i="3"/>
  <c r="K28" i="3"/>
  <c r="M28" i="3" s="1"/>
  <c r="P28" i="3" s="1"/>
  <c r="K36" i="3"/>
  <c r="M36" i="3" s="1"/>
  <c r="P36" i="3" s="1"/>
  <c r="K44" i="3"/>
  <c r="M44" i="3" s="1"/>
  <c r="P44" i="3" s="1"/>
  <c r="K52" i="3"/>
  <c r="M52" i="3" s="1"/>
  <c r="P52" i="3" s="1"/>
  <c r="K60" i="3"/>
  <c r="M60" i="3" s="1"/>
  <c r="P60" i="3" s="1"/>
  <c r="K68" i="3"/>
  <c r="M68" i="3" s="1"/>
  <c r="P68" i="3" s="1"/>
  <c r="K76" i="3"/>
  <c r="M76" i="3" s="1"/>
  <c r="P76" i="3" s="1"/>
  <c r="K84" i="3"/>
  <c r="M84" i="3" s="1"/>
  <c r="P84" i="3" s="1"/>
  <c r="L55" i="10"/>
  <c r="L59" i="9"/>
  <c r="L45" i="9"/>
  <c r="L27" i="9"/>
  <c r="L13" i="9"/>
  <c r="L144" i="8"/>
  <c r="L128" i="8"/>
  <c r="L112" i="8"/>
  <c r="L98" i="8"/>
  <c r="L94" i="8"/>
  <c r="L90" i="8"/>
  <c r="L86" i="8"/>
  <c r="L82" i="8"/>
  <c r="L78" i="8"/>
  <c r="L74" i="8"/>
  <c r="L70" i="8"/>
  <c r="L27" i="8"/>
  <c r="L75" i="7"/>
  <c r="L43" i="7"/>
  <c r="L11" i="7"/>
  <c r="L68" i="5"/>
  <c r="L60" i="5"/>
  <c r="L48" i="5"/>
  <c r="L46" i="5"/>
  <c r="L48" i="10"/>
  <c r="L43" i="10"/>
  <c r="L32" i="10"/>
  <c r="L27" i="10"/>
  <c r="L16" i="10"/>
  <c r="L11" i="10"/>
  <c r="L63" i="9"/>
  <c r="L49" i="9"/>
  <c r="L31" i="9"/>
  <c r="L17" i="9"/>
  <c r="L138" i="8"/>
  <c r="L122" i="8"/>
  <c r="L102" i="8"/>
  <c r="L30" i="8"/>
  <c r="L55" i="7"/>
  <c r="L23" i="7"/>
  <c r="L53" i="6"/>
  <c r="L65" i="5"/>
  <c r="M65" i="5" s="1"/>
  <c r="P65" i="5" s="1"/>
  <c r="L57" i="5"/>
  <c r="L55" i="5"/>
  <c r="L41" i="5"/>
  <c r="L39" i="5"/>
  <c r="L67" i="9"/>
  <c r="L53" i="9"/>
  <c r="L35" i="9"/>
  <c r="L21" i="9"/>
  <c r="L148" i="8"/>
  <c r="L132" i="8"/>
  <c r="L116" i="8"/>
  <c r="L106" i="8"/>
  <c r="L60" i="8"/>
  <c r="L56" i="8"/>
  <c r="L52" i="8"/>
  <c r="L48" i="8"/>
  <c r="L26" i="8"/>
  <c r="L23" i="8"/>
  <c r="L67" i="7"/>
  <c r="L35" i="7"/>
  <c r="L36" i="6"/>
  <c r="L17" i="6"/>
  <c r="L12" i="6"/>
  <c r="L5" i="6"/>
  <c r="L62" i="5"/>
  <c r="L52" i="5"/>
  <c r="L50" i="5"/>
  <c r="L59" i="10"/>
  <c r="L47" i="10"/>
  <c r="L36" i="10"/>
  <c r="L31" i="10"/>
  <c r="L20" i="10"/>
  <c r="L15" i="10"/>
  <c r="L4" i="10"/>
  <c r="L57" i="9"/>
  <c r="L39" i="9"/>
  <c r="L25" i="9"/>
  <c r="L7" i="9"/>
  <c r="L142" i="8"/>
  <c r="L126" i="8"/>
  <c r="L110" i="8"/>
  <c r="L64" i="8"/>
  <c r="L39" i="8"/>
  <c r="L47" i="7"/>
  <c r="L15" i="7"/>
  <c r="L61" i="9"/>
  <c r="L43" i="9"/>
  <c r="L29" i="9"/>
  <c r="L11" i="9"/>
  <c r="L136" i="8"/>
  <c r="L120" i="8"/>
  <c r="L100" i="8"/>
  <c r="L96" i="8"/>
  <c r="L92" i="8"/>
  <c r="L88" i="8"/>
  <c r="L84" i="8"/>
  <c r="L80" i="8"/>
  <c r="L76" i="8"/>
  <c r="L72" i="8"/>
  <c r="L68" i="8"/>
  <c r="L42" i="8"/>
  <c r="L35" i="8"/>
  <c r="L19" i="8"/>
  <c r="L59" i="7"/>
  <c r="L27" i="7"/>
  <c r="L57" i="6"/>
  <c r="L45" i="6"/>
  <c r="L21" i="6"/>
  <c r="L64" i="5"/>
  <c r="L56" i="5"/>
  <c r="L54" i="5"/>
  <c r="L40" i="5"/>
  <c r="L38" i="5"/>
  <c r="L51" i="10"/>
  <c r="L40" i="10"/>
  <c r="L35" i="10"/>
  <c r="L24" i="10"/>
  <c r="L19" i="10"/>
  <c r="L8" i="10"/>
  <c r="L65" i="9"/>
  <c r="L47" i="9"/>
  <c r="L33" i="9"/>
  <c r="L15" i="9"/>
  <c r="L152" i="8"/>
  <c r="L146" i="8"/>
  <c r="L130" i="8"/>
  <c r="L114" i="8"/>
  <c r="L104" i="8"/>
  <c r="L38" i="8"/>
  <c r="L22" i="8"/>
  <c r="L71" i="7"/>
  <c r="L39" i="7"/>
  <c r="L7" i="7"/>
  <c r="L4" i="6"/>
  <c r="L61" i="5"/>
  <c r="L49" i="5"/>
  <c r="L47" i="5"/>
  <c r="L44" i="10"/>
  <c r="L23" i="10"/>
  <c r="L69" i="9"/>
  <c r="L118" i="8"/>
  <c r="L66" i="8"/>
  <c r="L67" i="5"/>
  <c r="M67" i="5" s="1"/>
  <c r="P67" i="5" s="1"/>
  <c r="L58" i="5"/>
  <c r="L53" i="5"/>
  <c r="L45" i="5"/>
  <c r="L37" i="5"/>
  <c r="L32" i="5"/>
  <c r="L30" i="5"/>
  <c r="L16" i="5"/>
  <c r="L14" i="5"/>
  <c r="L152" i="4"/>
  <c r="L137" i="4"/>
  <c r="L132" i="4"/>
  <c r="L93" i="4"/>
  <c r="L72" i="4"/>
  <c r="L49" i="4"/>
  <c r="L124" i="8"/>
  <c r="L54" i="8"/>
  <c r="L31" i="7"/>
  <c r="L49" i="6"/>
  <c r="L28" i="6"/>
  <c r="L25" i="5"/>
  <c r="L55" i="9"/>
  <c r="L41" i="9"/>
  <c r="L28" i="10"/>
  <c r="L7" i="10"/>
  <c r="L31" i="8"/>
  <c r="L14" i="8"/>
  <c r="L13" i="6"/>
  <c r="L66" i="5"/>
  <c r="L44" i="5"/>
  <c r="L34" i="5"/>
  <c r="L20" i="5"/>
  <c r="L18" i="5"/>
  <c r="L4" i="5"/>
  <c r="L136" i="4"/>
  <c r="L121" i="4"/>
  <c r="L101" i="4"/>
  <c r="L92" i="4"/>
  <c r="L80" i="4"/>
  <c r="L48" i="4"/>
  <c r="L30" i="4"/>
  <c r="L26" i="4"/>
  <c r="L22" i="4"/>
  <c r="L18" i="4"/>
  <c r="M18" i="4" s="1"/>
  <c r="P18" i="4" s="1"/>
  <c r="L14" i="4"/>
  <c r="L10" i="4"/>
  <c r="M10" i="4" s="1"/>
  <c r="P10" i="4" s="1"/>
  <c r="L108" i="8"/>
  <c r="L58" i="8"/>
  <c r="L36" i="5"/>
  <c r="L29" i="5"/>
  <c r="L27" i="5"/>
  <c r="L13" i="5"/>
  <c r="L11" i="5"/>
  <c r="L145" i="4"/>
  <c r="L140" i="4"/>
  <c r="L116" i="4"/>
  <c r="L96" i="4"/>
  <c r="L88" i="4"/>
  <c r="L84" i="4"/>
  <c r="L70" i="4"/>
  <c r="L61" i="4"/>
  <c r="L52" i="4"/>
  <c r="L41" i="4"/>
  <c r="L38" i="4"/>
  <c r="L34" i="4"/>
  <c r="L6" i="4"/>
  <c r="M6" i="4" s="1"/>
  <c r="P6" i="4" s="1"/>
  <c r="L56" i="4"/>
  <c r="L12" i="10"/>
  <c r="L19" i="9"/>
  <c r="L5" i="9"/>
  <c r="L18" i="8"/>
  <c r="L51" i="7"/>
  <c r="L24" i="5"/>
  <c r="L22" i="5"/>
  <c r="L8" i="5"/>
  <c r="L6" i="5"/>
  <c r="L125" i="4"/>
  <c r="L120" i="4"/>
  <c r="L105" i="4"/>
  <c r="L100" i="4"/>
  <c r="L65" i="4"/>
  <c r="L62" i="8"/>
  <c r="L46" i="8"/>
  <c r="L34" i="8"/>
  <c r="L25" i="6"/>
  <c r="L51" i="5"/>
  <c r="L43" i="5"/>
  <c r="L33" i="5"/>
  <c r="L31" i="5"/>
  <c r="L17" i="5"/>
  <c r="L15" i="5"/>
  <c r="L149" i="4"/>
  <c r="L144" i="4"/>
  <c r="L129" i="4"/>
  <c r="L109" i="4"/>
  <c r="L90" i="4"/>
  <c r="L78" i="4"/>
  <c r="L19" i="7"/>
  <c r="L44" i="6"/>
  <c r="L37" i="6"/>
  <c r="L26" i="5"/>
  <c r="L5" i="5"/>
  <c r="L104" i="4"/>
  <c r="L97" i="4"/>
  <c r="L44" i="4"/>
  <c r="L28" i="4"/>
  <c r="L85" i="4"/>
  <c r="L8" i="4"/>
  <c r="L37" i="9"/>
  <c r="L23" i="9"/>
  <c r="L19" i="5"/>
  <c r="L50" i="8"/>
  <c r="L76" i="4"/>
  <c r="L134" i="8"/>
  <c r="L63" i="5"/>
  <c r="M63" i="5" s="1"/>
  <c r="P63" i="5" s="1"/>
  <c r="L42" i="5"/>
  <c r="L21" i="5"/>
  <c r="L12" i="5"/>
  <c r="L9" i="5"/>
  <c r="L68" i="4"/>
  <c r="L39" i="10"/>
  <c r="L140" i="8"/>
  <c r="L35" i="5"/>
  <c r="L148" i="4"/>
  <c r="L141" i="4"/>
  <c r="L128" i="4"/>
  <c r="L20" i="4"/>
  <c r="L63" i="7"/>
  <c r="L108" i="4"/>
  <c r="L89" i="4"/>
  <c r="L73" i="4"/>
  <c r="L9" i="9"/>
  <c r="L10" i="8"/>
  <c r="L28" i="5"/>
  <c r="L133" i="4"/>
  <c r="L113" i="4"/>
  <c r="L60" i="4"/>
  <c r="L36" i="4"/>
  <c r="L7" i="5"/>
  <c r="L40" i="4"/>
  <c r="L124" i="4"/>
  <c r="L53" i="4"/>
  <c r="L117" i="4"/>
  <c r="L86" i="4"/>
  <c r="L51" i="9"/>
  <c r="L59" i="5"/>
  <c r="M59" i="5" s="1"/>
  <c r="P59" i="5" s="1"/>
  <c r="L23" i="5"/>
  <c r="L10" i="5"/>
  <c r="L112" i="4"/>
  <c r="L82" i="4"/>
  <c r="L64" i="4"/>
  <c r="L12" i="4"/>
  <c r="L24" i="9"/>
  <c r="L64" i="7"/>
  <c r="L33" i="4"/>
  <c r="L9" i="6"/>
  <c r="L13" i="10"/>
  <c r="L58" i="4"/>
  <c r="L38" i="7"/>
  <c r="L145" i="8"/>
  <c r="L15" i="8"/>
  <c r="L77" i="4"/>
  <c r="L58" i="6"/>
  <c r="L27" i="6"/>
  <c r="L33" i="7"/>
  <c r="L141" i="8"/>
  <c r="L14" i="10"/>
  <c r="L53" i="7"/>
  <c r="L34" i="9"/>
  <c r="L25" i="10"/>
  <c r="L22" i="7"/>
  <c r="L69" i="8"/>
  <c r="L101" i="8"/>
  <c r="L12" i="9"/>
  <c r="L42" i="10"/>
  <c r="L16" i="7"/>
  <c r="L5" i="8"/>
  <c r="L58" i="9"/>
  <c r="L37" i="10"/>
  <c r="L30" i="6"/>
  <c r="L133" i="8"/>
  <c r="L19" i="6"/>
  <c r="L24" i="7"/>
  <c r="L24" i="8"/>
  <c r="L32" i="9"/>
  <c r="L45" i="8"/>
  <c r="M45" i="8" s="1"/>
  <c r="P45" i="8" s="1"/>
  <c r="L87" i="8"/>
  <c r="L37" i="4"/>
  <c r="L3" i="6"/>
  <c r="L5" i="4"/>
  <c r="L11" i="4"/>
  <c r="L26" i="7"/>
  <c r="L17" i="4"/>
  <c r="L134" i="4"/>
  <c r="L13" i="7"/>
  <c r="L26" i="6"/>
  <c r="L129" i="8"/>
  <c r="L41" i="6"/>
  <c r="L62" i="4"/>
  <c r="L76" i="7"/>
  <c r="L14" i="9"/>
  <c r="L29" i="10"/>
  <c r="L25" i="7"/>
  <c r="L34" i="6"/>
  <c r="L46" i="7"/>
  <c r="L29" i="8"/>
  <c r="L6" i="9"/>
  <c r="L30" i="10"/>
  <c r="L66" i="7"/>
  <c r="L105" i="8"/>
  <c r="L28" i="7"/>
  <c r="L9" i="8"/>
  <c r="L73" i="8"/>
  <c r="L30" i="9"/>
  <c r="L53" i="10"/>
  <c r="L43" i="6"/>
  <c r="L49" i="7"/>
  <c r="L68" i="9"/>
  <c r="L50" i="9"/>
  <c r="L33" i="10"/>
  <c r="L47" i="8"/>
  <c r="L127" i="8"/>
  <c r="L53" i="8"/>
  <c r="L49" i="8"/>
  <c r="L99" i="8"/>
  <c r="L131" i="8"/>
  <c r="L71" i="8"/>
  <c r="L45" i="10"/>
  <c r="L98" i="4"/>
  <c r="L32" i="4"/>
  <c r="L15" i="4"/>
  <c r="L23" i="4"/>
  <c r="L12" i="7"/>
  <c r="L3" i="5"/>
  <c r="L13" i="4"/>
  <c r="L33" i="6"/>
  <c r="L46" i="9"/>
  <c r="L130" i="4"/>
  <c r="L55" i="6"/>
  <c r="L57" i="10"/>
  <c r="L126" i="4"/>
  <c r="L32" i="7"/>
  <c r="L39" i="6"/>
  <c r="L38" i="6"/>
  <c r="L11" i="8"/>
  <c r="L122" i="4"/>
  <c r="L81" i="4"/>
  <c r="L24" i="4"/>
  <c r="L58" i="7"/>
  <c r="L21" i="4"/>
  <c r="L110" i="4"/>
  <c r="L6" i="7"/>
  <c r="L7" i="4"/>
  <c r="L28" i="9"/>
  <c r="L14" i="6"/>
  <c r="L70" i="7"/>
  <c r="L51" i="6"/>
  <c r="L20" i="9"/>
  <c r="L58" i="10"/>
  <c r="L4" i="8"/>
  <c r="L66" i="9"/>
  <c r="L41" i="10"/>
  <c r="L41" i="7"/>
  <c r="L81" i="8"/>
  <c r="L121" i="8"/>
  <c r="L44" i="9"/>
  <c r="L29" i="6"/>
  <c r="L42" i="7"/>
  <c r="L17" i="8"/>
  <c r="L3" i="9"/>
  <c r="L54" i="10"/>
  <c r="L4" i="7"/>
  <c r="L68" i="7"/>
  <c r="L4" i="9"/>
  <c r="L22" i="10"/>
  <c r="L50" i="7"/>
  <c r="L118" i="4"/>
  <c r="L3" i="4"/>
  <c r="L102" i="4"/>
  <c r="L10" i="9"/>
  <c r="L46" i="4"/>
  <c r="L27" i="4"/>
  <c r="L74" i="4"/>
  <c r="L29" i="4"/>
  <c r="L44" i="7"/>
  <c r="L60" i="9"/>
  <c r="L57" i="4"/>
  <c r="L150" i="4"/>
  <c r="L45" i="7"/>
  <c r="L35" i="4"/>
  <c r="L146" i="4"/>
  <c r="L22" i="6"/>
  <c r="L4" i="4"/>
  <c r="L142" i="4"/>
  <c r="L42" i="9"/>
  <c r="L65" i="7"/>
  <c r="L109" i="8"/>
  <c r="L38" i="9"/>
  <c r="L11" i="6"/>
  <c r="L21" i="7"/>
  <c r="L54" i="7"/>
  <c r="L20" i="8"/>
  <c r="L85" i="8"/>
  <c r="L62" i="9"/>
  <c r="L42" i="6"/>
  <c r="L48" i="7"/>
  <c r="L8" i="9"/>
  <c r="L60" i="10"/>
  <c r="L22" i="9"/>
  <c r="L38" i="10"/>
  <c r="L56" i="7"/>
  <c r="L49" i="10"/>
  <c r="L138" i="4"/>
  <c r="L113" i="8"/>
  <c r="L154" i="4"/>
  <c r="L9" i="4"/>
  <c r="L16" i="4"/>
  <c r="L56" i="10"/>
  <c r="L42" i="4"/>
  <c r="L94" i="4"/>
  <c r="L34" i="10"/>
  <c r="L77" i="7"/>
  <c r="L52" i="7"/>
  <c r="L8" i="7"/>
  <c r="L13" i="8"/>
  <c r="L23" i="6"/>
  <c r="L5" i="10"/>
  <c r="L37" i="8"/>
  <c r="L6" i="10"/>
  <c r="L37" i="7"/>
  <c r="L55" i="8"/>
  <c r="L59" i="8"/>
  <c r="L61" i="8"/>
  <c r="L24" i="6"/>
  <c r="M24" i="6" s="1"/>
  <c r="P24" i="6" s="1"/>
  <c r="L52" i="6"/>
  <c r="L8" i="6"/>
  <c r="L115" i="4"/>
  <c r="L139" i="4"/>
  <c r="L47" i="4"/>
  <c r="L75" i="4"/>
  <c r="L95" i="4"/>
  <c r="L131" i="4"/>
  <c r="L147" i="4"/>
  <c r="L79" i="4"/>
  <c r="L103" i="4"/>
  <c r="L31" i="4"/>
  <c r="L50" i="6"/>
  <c r="L125" i="8"/>
  <c r="L32" i="8"/>
  <c r="L93" i="8"/>
  <c r="L10" i="10"/>
  <c r="L36" i="9"/>
  <c r="L57" i="7"/>
  <c r="L50" i="4"/>
  <c r="L3" i="8"/>
  <c r="L34" i="7"/>
  <c r="L153" i="8"/>
  <c r="L52" i="10"/>
  <c r="L137" i="8"/>
  <c r="L47" i="6"/>
  <c r="L33" i="8"/>
  <c r="L21" i="10"/>
  <c r="L17" i="7"/>
  <c r="L64" i="9"/>
  <c r="L95" i="8"/>
  <c r="L107" i="8"/>
  <c r="L67" i="8"/>
  <c r="L75" i="8"/>
  <c r="L123" i="4"/>
  <c r="L143" i="4"/>
  <c r="L51" i="4"/>
  <c r="L5" i="7"/>
  <c r="L69" i="4"/>
  <c r="L66" i="4"/>
  <c r="L39" i="4"/>
  <c r="L54" i="4"/>
  <c r="L56" i="9"/>
  <c r="L8" i="8"/>
  <c r="L52" i="9"/>
  <c r="L40" i="7"/>
  <c r="L36" i="8"/>
  <c r="L3" i="7"/>
  <c r="L40" i="8"/>
  <c r="L30" i="7"/>
  <c r="L117" i="8"/>
  <c r="L61" i="10"/>
  <c r="L69" i="7"/>
  <c r="L65" i="8"/>
  <c r="L91" i="8"/>
  <c r="L79" i="8"/>
  <c r="L16" i="6"/>
  <c r="L40" i="6"/>
  <c r="L63" i="4"/>
  <c r="L43" i="8"/>
  <c r="M43" i="8" s="1"/>
  <c r="P43" i="8" s="1"/>
  <c r="L50" i="10"/>
  <c r="L10" i="6"/>
  <c r="L12" i="8"/>
  <c r="L3" i="10"/>
  <c r="L16" i="9"/>
  <c r="L9" i="7"/>
  <c r="L154" i="8"/>
  <c r="L10" i="7"/>
  <c r="L44" i="8"/>
  <c r="L36" i="7"/>
  <c r="L7" i="6"/>
  <c r="L6" i="8"/>
  <c r="L17" i="10"/>
  <c r="L123" i="8"/>
  <c r="L115" i="8"/>
  <c r="L63" i="8"/>
  <c r="L111" i="8"/>
  <c r="L56" i="6"/>
  <c r="L43" i="4"/>
  <c r="L7" i="8"/>
  <c r="L45" i="4"/>
  <c r="L114" i="4"/>
  <c r="L15" i="6"/>
  <c r="L46" i="10"/>
  <c r="L72" i="7"/>
  <c r="L48" i="9"/>
  <c r="L77" i="8"/>
  <c r="L29" i="7"/>
  <c r="L62" i="7"/>
  <c r="L149" i="8"/>
  <c r="L31" i="6"/>
  <c r="L41" i="8"/>
  <c r="M41" i="8" s="1"/>
  <c r="P41" i="8" s="1"/>
  <c r="L83" i="8"/>
  <c r="L119" i="8"/>
  <c r="L139" i="8"/>
  <c r="L48" i="6"/>
  <c r="L119" i="4"/>
  <c r="L87" i="4"/>
  <c r="L127" i="4"/>
  <c r="L55" i="4"/>
  <c r="L67" i="4"/>
  <c r="L83" i="4"/>
  <c r="L61" i="7"/>
  <c r="L19" i="4"/>
  <c r="L106" i="4"/>
  <c r="L14" i="7"/>
  <c r="L16" i="8"/>
  <c r="L9" i="10"/>
  <c r="L60" i="7"/>
  <c r="L89" i="8"/>
  <c r="L26" i="9"/>
  <c r="L6" i="6"/>
  <c r="L54" i="6"/>
  <c r="L150" i="8"/>
  <c r="L147" i="8"/>
  <c r="L143" i="8"/>
  <c r="L51" i="8"/>
  <c r="L32" i="6"/>
  <c r="M32" i="6" s="1"/>
  <c r="P32" i="6" s="1"/>
  <c r="L20" i="6"/>
  <c r="L135" i="4"/>
  <c r="L18" i="10"/>
  <c r="L20" i="7"/>
  <c r="L18" i="6"/>
  <c r="L18" i="9"/>
  <c r="L151" i="8"/>
  <c r="L135" i="8"/>
  <c r="L28" i="8"/>
  <c r="L26" i="10"/>
  <c r="L151" i="4"/>
  <c r="L59" i="4"/>
  <c r="L25" i="4"/>
  <c r="L74" i="7"/>
  <c r="L35" i="6"/>
  <c r="L103" i="8"/>
  <c r="L18" i="7"/>
  <c r="L91" i="4"/>
  <c r="L97" i="8"/>
  <c r="L153" i="4"/>
  <c r="L40" i="9"/>
  <c r="L111" i="4"/>
  <c r="L99" i="4"/>
  <c r="L46" i="6"/>
  <c r="L21" i="8"/>
  <c r="L107" i="4"/>
  <c r="L71" i="4"/>
  <c r="L73" i="7"/>
  <c r="L25" i="8"/>
  <c r="L54" i="9"/>
  <c r="L57" i="8"/>
  <c r="M8" i="3"/>
  <c r="P8" i="3" s="1"/>
  <c r="M85" i="3"/>
  <c r="P85" i="3" s="1"/>
  <c r="M50" i="3"/>
  <c r="P50" i="3" s="1"/>
  <c r="M16" i="3"/>
  <c r="P16" i="3" s="1"/>
  <c r="M20" i="3"/>
  <c r="P20" i="3" s="1"/>
  <c r="M24" i="3"/>
  <c r="P24" i="3" s="1"/>
  <c r="M32" i="3"/>
  <c r="P32" i="3" s="1"/>
  <c r="M5" i="3"/>
  <c r="P5" i="3" s="1"/>
  <c r="M9" i="3"/>
  <c r="P9" i="3" s="1"/>
  <c r="M13" i="3"/>
  <c r="P13" i="3" s="1"/>
  <c r="M17" i="3"/>
  <c r="P17" i="3" s="1"/>
  <c r="M21" i="3"/>
  <c r="P21" i="3" s="1"/>
  <c r="M25" i="3"/>
  <c r="P25" i="3" s="1"/>
  <c r="M29" i="3"/>
  <c r="P29" i="3" s="1"/>
  <c r="M33" i="3"/>
  <c r="P33" i="3" s="1"/>
  <c r="M37" i="3"/>
  <c r="P37" i="3" s="1"/>
  <c r="M72" i="3"/>
  <c r="P72" i="3" s="1"/>
  <c r="M6" i="3"/>
  <c r="P6" i="3" s="1"/>
  <c r="M10" i="3"/>
  <c r="P10" i="3" s="1"/>
  <c r="M49" i="3"/>
  <c r="P49" i="3" s="1"/>
  <c r="M53" i="3"/>
  <c r="P53" i="3" s="1"/>
  <c r="M57" i="3"/>
  <c r="P57" i="3" s="1"/>
  <c r="M61" i="3"/>
  <c r="P61" i="3" s="1"/>
  <c r="M18" i="3"/>
  <c r="P18" i="3" s="1"/>
  <c r="M26" i="3"/>
  <c r="P26" i="3" s="1"/>
  <c r="M58" i="3"/>
  <c r="P58" i="3" s="1"/>
  <c r="M62" i="3"/>
  <c r="P62" i="3" s="1"/>
  <c r="M40" i="3"/>
  <c r="P40" i="3" s="1"/>
  <c r="M83" i="3"/>
  <c r="P83" i="3" s="1"/>
  <c r="M41" i="3"/>
  <c r="P41" i="3" s="1"/>
  <c r="M45" i="3"/>
  <c r="P45" i="3" s="1"/>
  <c r="M73" i="3"/>
  <c r="P73" i="3" s="1"/>
  <c r="M77" i="3"/>
  <c r="P77" i="3" s="1"/>
  <c r="M3" i="3"/>
  <c r="P3" i="3" s="1"/>
  <c r="M74" i="3"/>
  <c r="P74" i="3" s="1"/>
  <c r="F82" i="15"/>
  <c r="E82" i="15"/>
  <c r="D82" i="15"/>
  <c r="F81" i="15"/>
  <c r="E81" i="15"/>
  <c r="D81" i="15"/>
  <c r="F79" i="15"/>
  <c r="E79" i="15"/>
  <c r="D79" i="15"/>
  <c r="F77" i="15"/>
  <c r="E77" i="15"/>
  <c r="D77" i="15"/>
  <c r="F76" i="15"/>
  <c r="E76" i="15"/>
  <c r="D76" i="15"/>
  <c r="F74" i="15"/>
  <c r="E74" i="15"/>
  <c r="D74" i="15"/>
  <c r="F71" i="15"/>
  <c r="E71" i="15"/>
  <c r="D71" i="15"/>
  <c r="F70" i="15"/>
  <c r="E70" i="15"/>
  <c r="D70" i="15"/>
  <c r="F62" i="15"/>
  <c r="E62" i="15"/>
  <c r="D62" i="15"/>
  <c r="F61" i="15"/>
  <c r="E61" i="15"/>
  <c r="D61" i="15"/>
  <c r="F60" i="15"/>
  <c r="E60" i="15"/>
  <c r="D60" i="15"/>
  <c r="F57" i="15"/>
  <c r="E57" i="15"/>
  <c r="D57" i="15"/>
  <c r="U61" i="7" l="1"/>
  <c r="U63" i="3"/>
  <c r="M38" i="10"/>
  <c r="P38" i="10" s="1"/>
  <c r="M30" i="10"/>
  <c r="P30" i="10" s="1"/>
  <c r="M26" i="10"/>
  <c r="P26" i="10" s="1"/>
  <c r="M55" i="10"/>
  <c r="P55" i="10" s="1"/>
  <c r="M4" i="10"/>
  <c r="P4" i="10" s="1"/>
  <c r="M49" i="10"/>
  <c r="P49" i="10" s="1"/>
  <c r="M59" i="10"/>
  <c r="P59" i="10" s="1"/>
  <c r="M52" i="10"/>
  <c r="P52" i="10" s="1"/>
  <c r="M9" i="10"/>
  <c r="P9" i="10" s="1"/>
  <c r="M16" i="10"/>
  <c r="P16" i="10" s="1"/>
  <c r="M61" i="10"/>
  <c r="P61" i="10" s="1"/>
  <c r="M7" i="9"/>
  <c r="P7" i="9" s="1"/>
  <c r="M15" i="9"/>
  <c r="P15" i="9" s="1"/>
  <c r="M31" i="9"/>
  <c r="P31" i="9" s="1"/>
  <c r="M62" i="9"/>
  <c r="P62" i="9" s="1"/>
  <c r="M48" i="9"/>
  <c r="P48" i="9" s="1"/>
  <c r="M40" i="9"/>
  <c r="P40" i="9" s="1"/>
  <c r="M35" i="9"/>
  <c r="P35" i="9" s="1"/>
  <c r="M36" i="9"/>
  <c r="P36" i="9" s="1"/>
  <c r="M32" i="9"/>
  <c r="P32" i="9" s="1"/>
  <c r="M13" i="9"/>
  <c r="P13" i="9" s="1"/>
  <c r="M39" i="9"/>
  <c r="P39" i="9" s="1"/>
  <c r="M12" i="9"/>
  <c r="P12" i="9" s="1"/>
  <c r="M59" i="9"/>
  <c r="P59" i="9" s="1"/>
  <c r="M135" i="8"/>
  <c r="P135" i="8" s="1"/>
  <c r="M109" i="8"/>
  <c r="P109" i="8" s="1"/>
  <c r="M120" i="8"/>
  <c r="P120" i="8" s="1"/>
  <c r="M152" i="8"/>
  <c r="P152" i="8" s="1"/>
  <c r="M16" i="8"/>
  <c r="P16" i="8" s="1"/>
  <c r="M72" i="8"/>
  <c r="P72" i="8" s="1"/>
  <c r="M23" i="8"/>
  <c r="P23" i="8" s="1"/>
  <c r="M4" i="8"/>
  <c r="P4" i="8" s="1"/>
  <c r="M6" i="8"/>
  <c r="P6" i="8" s="1"/>
  <c r="M54" i="8"/>
  <c r="P54" i="8" s="1"/>
  <c r="M81" i="8"/>
  <c r="P81" i="8" s="1"/>
  <c r="M25" i="8"/>
  <c r="P25" i="8" s="1"/>
  <c r="M145" i="8"/>
  <c r="P145" i="8" s="1"/>
  <c r="M17" i="8"/>
  <c r="P17" i="8" s="1"/>
  <c r="M49" i="8"/>
  <c r="P49" i="8" s="1"/>
  <c r="M75" i="8"/>
  <c r="P75" i="8" s="1"/>
  <c r="M84" i="8"/>
  <c r="P84" i="8" s="1"/>
  <c r="M7" i="8"/>
  <c r="P7" i="8" s="1"/>
  <c r="M86" i="8"/>
  <c r="P86" i="8" s="1"/>
  <c r="M117" i="8"/>
  <c r="P117" i="8" s="1"/>
  <c r="M127" i="8"/>
  <c r="P127" i="8" s="1"/>
  <c r="M137" i="8"/>
  <c r="P137" i="8" s="1"/>
  <c r="M147" i="8"/>
  <c r="P147" i="8" s="1"/>
  <c r="M125" i="8"/>
  <c r="P125" i="8" s="1"/>
  <c r="M82" i="8"/>
  <c r="P82" i="8" s="1"/>
  <c r="M11" i="8"/>
  <c r="P11" i="8" s="1"/>
  <c r="M10" i="8"/>
  <c r="P10" i="8" s="1"/>
  <c r="M118" i="8"/>
  <c r="P118" i="8" s="1"/>
  <c r="M108" i="8"/>
  <c r="P108" i="8" s="1"/>
  <c r="M36" i="8"/>
  <c r="P36" i="8" s="1"/>
  <c r="M51" i="7"/>
  <c r="P51" i="7" s="1"/>
  <c r="M64" i="7"/>
  <c r="P64" i="7" s="1"/>
  <c r="M39" i="7"/>
  <c r="P39" i="7" s="1"/>
  <c r="M65" i="7"/>
  <c r="P65" i="7" s="1"/>
  <c r="M61" i="7"/>
  <c r="P61" i="7" s="1"/>
  <c r="M8" i="7"/>
  <c r="P8" i="7" s="1"/>
  <c r="M58" i="7"/>
  <c r="P58" i="7" s="1"/>
  <c r="M54" i="7"/>
  <c r="P54" i="7" s="1"/>
  <c r="M77" i="7"/>
  <c r="P77" i="7" s="1"/>
  <c r="M9" i="7"/>
  <c r="P9" i="7" s="1"/>
  <c r="M10" i="7"/>
  <c r="P10" i="7" s="1"/>
  <c r="M47" i="7"/>
  <c r="P47" i="7" s="1"/>
  <c r="M6" i="7"/>
  <c r="P6" i="7" s="1"/>
  <c r="M76" i="7"/>
  <c r="P76" i="7" s="1"/>
  <c r="M30" i="7"/>
  <c r="P30" i="7" s="1"/>
  <c r="M59" i="7"/>
  <c r="P59" i="7" s="1"/>
  <c r="M7" i="7"/>
  <c r="P7" i="7" s="1"/>
  <c r="M17" i="6"/>
  <c r="P17" i="6" s="1"/>
  <c r="M4" i="6"/>
  <c r="P4" i="6" s="1"/>
  <c r="M46" i="6"/>
  <c r="P46" i="6" s="1"/>
  <c r="M51" i="6"/>
  <c r="P51" i="6" s="1"/>
  <c r="M23" i="6"/>
  <c r="P23" i="6" s="1"/>
  <c r="M7" i="6"/>
  <c r="P7" i="6" s="1"/>
  <c r="M6" i="6"/>
  <c r="P6" i="6" s="1"/>
  <c r="M48" i="6"/>
  <c r="P48" i="6" s="1"/>
  <c r="M45" i="6"/>
  <c r="P45" i="6" s="1"/>
  <c r="M12" i="6"/>
  <c r="P12" i="6" s="1"/>
  <c r="M5" i="5"/>
  <c r="P5" i="5" s="1"/>
  <c r="M11" i="5"/>
  <c r="P11" i="5" s="1"/>
  <c r="M42" i="5"/>
  <c r="P42" i="5" s="1"/>
  <c r="M60" i="5"/>
  <c r="P60" i="5" s="1"/>
  <c r="M6" i="5"/>
  <c r="P6" i="5" s="1"/>
  <c r="M10" i="5"/>
  <c r="P10" i="5" s="1"/>
  <c r="M16" i="5"/>
  <c r="P16" i="5" s="1"/>
  <c r="M50" i="5"/>
  <c r="P50" i="5" s="1"/>
  <c r="M20" i="5"/>
  <c r="P20" i="5" s="1"/>
  <c r="M56" i="5"/>
  <c r="P56" i="5" s="1"/>
  <c r="M46" i="5"/>
  <c r="P46" i="5" s="1"/>
  <c r="M68" i="5"/>
  <c r="P68" i="5" s="1"/>
  <c r="M13" i="5"/>
  <c r="P13" i="5" s="1"/>
  <c r="M66" i="5"/>
  <c r="P66" i="5" s="1"/>
  <c r="M37" i="5"/>
  <c r="P37" i="5" s="1"/>
  <c r="M45" i="5"/>
  <c r="P45" i="5" s="1"/>
  <c r="M3" i="4"/>
  <c r="P3" i="4" s="1"/>
  <c r="M122" i="4"/>
  <c r="P122" i="4" s="1"/>
  <c r="M120" i="4"/>
  <c r="P120" i="4" s="1"/>
  <c r="M46" i="4"/>
  <c r="P46" i="4" s="1"/>
  <c r="M129" i="4"/>
  <c r="P129" i="4" s="1"/>
  <c r="M68" i="4"/>
  <c r="P68" i="4" s="1"/>
  <c r="M123" i="4"/>
  <c r="P123" i="4" s="1"/>
  <c r="M44" i="4"/>
  <c r="P44" i="4" s="1"/>
  <c r="M115" i="4"/>
  <c r="P115" i="4" s="1"/>
  <c r="M124" i="4"/>
  <c r="P124" i="4" s="1"/>
  <c r="M86" i="4"/>
  <c r="P86" i="4" s="1"/>
  <c r="M59" i="4"/>
  <c r="P59" i="4" s="1"/>
  <c r="M118" i="4"/>
  <c r="P118" i="4" s="1"/>
  <c r="M114" i="4"/>
  <c r="P114" i="4" s="1"/>
  <c r="M127" i="4"/>
  <c r="P127" i="4" s="1"/>
  <c r="M43" i="4"/>
  <c r="P43" i="4" s="1"/>
  <c r="M138" i="4"/>
  <c r="P138" i="4" s="1"/>
  <c r="M37" i="4"/>
  <c r="P37" i="4" s="1"/>
  <c r="M34" i="4"/>
  <c r="P34" i="4" s="1"/>
  <c r="M126" i="4"/>
  <c r="P126" i="4" s="1"/>
  <c r="M145" i="4"/>
  <c r="P145" i="4" s="1"/>
  <c r="M24" i="4"/>
  <c r="P24" i="4" s="1"/>
  <c r="M125" i="4"/>
  <c r="P125" i="4" s="1"/>
  <c r="M19" i="4"/>
  <c r="P19" i="4" s="1"/>
  <c r="M40" i="4"/>
  <c r="P40" i="4" s="1"/>
  <c r="M25" i="4"/>
  <c r="P25" i="4" s="1"/>
  <c r="M135" i="4"/>
  <c r="P135" i="4" s="1"/>
  <c r="M71" i="4"/>
  <c r="P71" i="4" s="1"/>
  <c r="M100" i="4"/>
  <c r="P100" i="4" s="1"/>
  <c r="M152" i="4"/>
  <c r="P152" i="4" s="1"/>
  <c r="M131" i="4"/>
  <c r="P131" i="4" s="1"/>
  <c r="M147" i="4"/>
  <c r="P147" i="4" s="1"/>
  <c r="M139" i="4"/>
  <c r="P139" i="4" s="1"/>
  <c r="M105" i="4"/>
  <c r="P105" i="4" s="1"/>
  <c r="M52" i="4"/>
  <c r="P52" i="4" s="1"/>
  <c r="M113" i="4"/>
  <c r="P113" i="4" s="1"/>
  <c r="M96" i="4"/>
  <c r="P96" i="4" s="1"/>
  <c r="M121" i="4"/>
  <c r="P121" i="4" s="1"/>
  <c r="M133" i="4"/>
  <c r="P133" i="4" s="1"/>
  <c r="M35" i="4"/>
  <c r="P35" i="4" s="1"/>
  <c r="M82" i="4"/>
  <c r="P82" i="4" s="1"/>
  <c r="M32" i="4"/>
  <c r="P32" i="4" s="1"/>
  <c r="M58" i="4"/>
  <c r="P58" i="4" s="1"/>
  <c r="M146" i="4"/>
  <c r="P146" i="4" s="1"/>
  <c r="M14" i="8"/>
  <c r="P14" i="8" s="1"/>
  <c r="M26" i="4"/>
  <c r="P26" i="4" s="1"/>
  <c r="M111" i="4"/>
  <c r="P111" i="4" s="1"/>
  <c r="M55" i="7"/>
  <c r="P55" i="7" s="1"/>
  <c r="M42" i="4"/>
  <c r="P42" i="4" s="1"/>
  <c r="M105" i="8"/>
  <c r="P105" i="8" s="1"/>
  <c r="M54" i="9"/>
  <c r="P54" i="9" s="1"/>
  <c r="M22" i="7"/>
  <c r="P22" i="7" s="1"/>
  <c r="M134" i="4"/>
  <c r="P134" i="4" s="1"/>
  <c r="M68" i="9"/>
  <c r="P68" i="9" s="1"/>
  <c r="M41" i="9"/>
  <c r="P41" i="9" s="1"/>
  <c r="M56" i="4"/>
  <c r="P56" i="4" s="1"/>
  <c r="M60" i="8"/>
  <c r="P60" i="8" s="1"/>
  <c r="M38" i="5"/>
  <c r="P38" i="5" s="1"/>
  <c r="M43" i="10"/>
  <c r="P43" i="10" s="1"/>
  <c r="M22" i="4"/>
  <c r="P22" i="4" s="1"/>
  <c r="M84" i="4"/>
  <c r="P84" i="4" s="1"/>
  <c r="M28" i="5"/>
  <c r="P28" i="5" s="1"/>
  <c r="M27" i="5"/>
  <c r="P27" i="5" s="1"/>
  <c r="M33" i="9"/>
  <c r="P33" i="9" s="1"/>
  <c r="M5" i="6"/>
  <c r="P5" i="6" s="1"/>
  <c r="M49" i="5"/>
  <c r="P49" i="5" s="1"/>
  <c r="M17" i="9"/>
  <c r="P17" i="9" s="1"/>
  <c r="M33" i="8"/>
  <c r="P33" i="8" s="1"/>
  <c r="M5" i="8"/>
  <c r="P5" i="8" s="1"/>
  <c r="M15" i="8"/>
  <c r="P15" i="8" s="1"/>
  <c r="M107" i="4"/>
  <c r="P107" i="4" s="1"/>
  <c r="M150" i="4"/>
  <c r="P150" i="4" s="1"/>
  <c r="M32" i="7"/>
  <c r="P32" i="7" s="1"/>
  <c r="M3" i="5"/>
  <c r="P3" i="5" s="1"/>
  <c r="M27" i="7"/>
  <c r="P27" i="7" s="1"/>
  <c r="M36" i="7"/>
  <c r="P36" i="7" s="1"/>
  <c r="M151" i="8"/>
  <c r="P151" i="8" s="1"/>
  <c r="M36" i="6"/>
  <c r="P36" i="6" s="1"/>
  <c r="M47" i="6"/>
  <c r="P47" i="6" s="1"/>
  <c r="M18" i="7"/>
  <c r="P18" i="7" s="1"/>
  <c r="M66" i="9"/>
  <c r="P66" i="9" s="1"/>
  <c r="M67" i="9"/>
  <c r="P67" i="9" s="1"/>
  <c r="M67" i="4"/>
  <c r="P67" i="4" s="1"/>
  <c r="M103" i="4"/>
  <c r="P103" i="4" s="1"/>
  <c r="M24" i="7"/>
  <c r="P24" i="7" s="1"/>
  <c r="M73" i="8"/>
  <c r="P73" i="8" s="1"/>
  <c r="M6" i="9"/>
  <c r="P6" i="9" s="1"/>
  <c r="M35" i="8"/>
  <c r="P35" i="8" s="1"/>
  <c r="M45" i="10"/>
  <c r="P45" i="10" s="1"/>
  <c r="M52" i="7"/>
  <c r="P52" i="7" s="1"/>
  <c r="M101" i="8"/>
  <c r="P101" i="8" s="1"/>
  <c r="M3" i="10"/>
  <c r="P3" i="10" s="1"/>
  <c r="M53" i="4"/>
  <c r="P53" i="4" s="1"/>
  <c r="M143" i="8"/>
  <c r="P143" i="8" s="1"/>
  <c r="M48" i="7"/>
  <c r="P48" i="7" s="1"/>
  <c r="M97" i="8"/>
  <c r="P97" i="8" s="1"/>
  <c r="M56" i="10"/>
  <c r="P56" i="10" s="1"/>
  <c r="M124" i="8"/>
  <c r="P124" i="8" s="1"/>
  <c r="M67" i="7"/>
  <c r="P67" i="7" s="1"/>
  <c r="M57" i="4"/>
  <c r="P57" i="4" s="1"/>
  <c r="M12" i="7"/>
  <c r="P12" i="7" s="1"/>
  <c r="M150" i="8"/>
  <c r="P150" i="8" s="1"/>
  <c r="M14" i="10"/>
  <c r="P14" i="10" s="1"/>
  <c r="M96" i="8"/>
  <c r="P96" i="8" s="1"/>
  <c r="M4" i="9"/>
  <c r="P4" i="9" s="1"/>
  <c r="M102" i="4"/>
  <c r="P102" i="4" s="1"/>
  <c r="M10" i="6"/>
  <c r="P10" i="6" s="1"/>
  <c r="M72" i="7"/>
  <c r="P72" i="7" s="1"/>
  <c r="M121" i="8"/>
  <c r="P121" i="8" s="1"/>
  <c r="M20" i="9"/>
  <c r="P20" i="9" s="1"/>
  <c r="M116" i="8"/>
  <c r="P116" i="8" s="1"/>
  <c r="M27" i="4"/>
  <c r="P27" i="4" s="1"/>
  <c r="M80" i="4"/>
  <c r="P80" i="4" s="1"/>
  <c r="M31" i="4"/>
  <c r="P31" i="4" s="1"/>
  <c r="M60" i="9"/>
  <c r="P60" i="9" s="1"/>
  <c r="M7" i="10"/>
  <c r="P7" i="10" s="1"/>
  <c r="M132" i="8"/>
  <c r="P132" i="8" s="1"/>
  <c r="M80" i="8"/>
  <c r="P80" i="8" s="1"/>
  <c r="M104" i="4"/>
  <c r="P104" i="4" s="1"/>
  <c r="M40" i="8"/>
  <c r="P40" i="8" s="1"/>
  <c r="M128" i="4"/>
  <c r="P128" i="4" s="1"/>
  <c r="M48" i="4"/>
  <c r="P48" i="4" s="1"/>
  <c r="M76" i="8"/>
  <c r="P76" i="8" s="1"/>
  <c r="M51" i="10"/>
  <c r="P51" i="10" s="1"/>
  <c r="M56" i="8"/>
  <c r="P56" i="8" s="1"/>
  <c r="M16" i="4"/>
  <c r="P16" i="4" s="1"/>
  <c r="M54" i="10"/>
  <c r="P54" i="10" s="1"/>
  <c r="M63" i="9"/>
  <c r="P63" i="9" s="1"/>
  <c r="M98" i="8"/>
  <c r="P98" i="8" s="1"/>
  <c r="M88" i="4"/>
  <c r="P88" i="4" s="1"/>
  <c r="M19" i="5"/>
  <c r="P19" i="5" s="1"/>
  <c r="M14" i="9"/>
  <c r="P14" i="9" s="1"/>
  <c r="M43" i="7"/>
  <c r="P43" i="7" s="1"/>
  <c r="M112" i="4"/>
  <c r="P112" i="4" s="1"/>
  <c r="M19" i="10"/>
  <c r="P19" i="10" s="1"/>
  <c r="M47" i="5"/>
  <c r="P47" i="5" s="1"/>
  <c r="M37" i="9"/>
  <c r="P37" i="9" s="1"/>
  <c r="M4" i="4"/>
  <c r="P4" i="4" s="1"/>
  <c r="M26" i="5"/>
  <c r="P26" i="5" s="1"/>
  <c r="M17" i="5"/>
  <c r="P17" i="5" s="1"/>
  <c r="M29" i="5"/>
  <c r="P29" i="5" s="1"/>
  <c r="M4" i="5"/>
  <c r="P4" i="5" s="1"/>
  <c r="M31" i="8"/>
  <c r="P31" i="8" s="1"/>
  <c r="M58" i="5"/>
  <c r="P58" i="5" s="1"/>
  <c r="M49" i="9"/>
  <c r="P49" i="9" s="1"/>
  <c r="M15" i="10"/>
  <c r="P15" i="10" s="1"/>
  <c r="M13" i="7"/>
  <c r="P13" i="7" s="1"/>
  <c r="M90" i="8"/>
  <c r="P90" i="8" s="1"/>
  <c r="M58" i="10"/>
  <c r="P58" i="10" s="1"/>
  <c r="M85" i="8"/>
  <c r="P85" i="8" s="1"/>
  <c r="M52" i="9"/>
  <c r="P52" i="9" s="1"/>
  <c r="M56" i="7"/>
  <c r="P56" i="7" s="1"/>
  <c r="M58" i="9"/>
  <c r="P58" i="9" s="1"/>
  <c r="M42" i="9"/>
  <c r="P42" i="9" s="1"/>
  <c r="M48" i="5"/>
  <c r="P48" i="5" s="1"/>
  <c r="M28" i="4"/>
  <c r="P28" i="4" s="1"/>
  <c r="M20" i="8"/>
  <c r="P20" i="8" s="1"/>
  <c r="M23" i="5"/>
  <c r="P23" i="5" s="1"/>
  <c r="M44" i="6"/>
  <c r="P44" i="6" s="1"/>
  <c r="M136" i="4"/>
  <c r="P136" i="4" s="1"/>
  <c r="M29" i="10"/>
  <c r="P29" i="10" s="1"/>
  <c r="M52" i="6"/>
  <c r="P52" i="6" s="1"/>
  <c r="M62" i="4"/>
  <c r="P62" i="4" s="1"/>
  <c r="M37" i="8"/>
  <c r="P37" i="8" s="1"/>
  <c r="M68" i="7"/>
  <c r="P68" i="7" s="1"/>
  <c r="M19" i="6"/>
  <c r="P19" i="6" s="1"/>
  <c r="M29" i="4"/>
  <c r="P29" i="4" s="1"/>
  <c r="M149" i="8"/>
  <c r="P149" i="8" s="1"/>
  <c r="M54" i="4"/>
  <c r="P54" i="4" s="1"/>
  <c r="M55" i="6"/>
  <c r="P55" i="6" s="1"/>
  <c r="M26" i="9"/>
  <c r="P26" i="9" s="1"/>
  <c r="M6" i="10"/>
  <c r="P6" i="10" s="1"/>
  <c r="M153" i="4"/>
  <c r="P153" i="4" s="1"/>
  <c r="M15" i="6"/>
  <c r="P15" i="6" s="1"/>
  <c r="M141" i="8"/>
  <c r="P141" i="8" s="1"/>
  <c r="M10" i="9"/>
  <c r="P10" i="9" s="1"/>
  <c r="M16" i="6"/>
  <c r="P16" i="6" s="1"/>
  <c r="M25" i="5"/>
  <c r="P25" i="5" s="1"/>
  <c r="M55" i="4"/>
  <c r="P55" i="4" s="1"/>
  <c r="M17" i="4"/>
  <c r="P17" i="4" s="1"/>
  <c r="M69" i="7"/>
  <c r="P69" i="7" s="1"/>
  <c r="M131" i="8"/>
  <c r="P131" i="8" s="1"/>
  <c r="M33" i="10"/>
  <c r="P33" i="10" s="1"/>
  <c r="M148" i="4"/>
  <c r="P148" i="4" s="1"/>
  <c r="M77" i="4"/>
  <c r="P77" i="4" s="1"/>
  <c r="M20" i="7"/>
  <c r="P20" i="7" s="1"/>
  <c r="M69" i="8"/>
  <c r="P69" i="8" s="1"/>
  <c r="M21" i="10"/>
  <c r="P21" i="10" s="1"/>
  <c r="M92" i="4"/>
  <c r="P92" i="4" s="1"/>
  <c r="M16" i="7"/>
  <c r="P16" i="7" s="1"/>
  <c r="M154" i="8"/>
  <c r="P154" i="8" s="1"/>
  <c r="M17" i="10"/>
  <c r="P17" i="10" s="1"/>
  <c r="M38" i="4"/>
  <c r="P38" i="4" s="1"/>
  <c r="M70" i="8"/>
  <c r="P70" i="8" s="1"/>
  <c r="M75" i="4"/>
  <c r="P75" i="4" s="1"/>
  <c r="M57" i="7"/>
  <c r="P57" i="7" s="1"/>
  <c r="M61" i="8"/>
  <c r="P61" i="8" s="1"/>
  <c r="M63" i="7"/>
  <c r="P63" i="7" s="1"/>
  <c r="M61" i="9"/>
  <c r="P61" i="9" s="1"/>
  <c r="M44" i="10"/>
  <c r="P44" i="10" s="1"/>
  <c r="M9" i="4"/>
  <c r="P9" i="4" s="1"/>
  <c r="M45" i="4"/>
  <c r="P45" i="4" s="1"/>
  <c r="M40" i="7"/>
  <c r="P40" i="7" s="1"/>
  <c r="M89" i="8"/>
  <c r="P89" i="8" s="1"/>
  <c r="M34" i="9"/>
  <c r="P34" i="9" s="1"/>
  <c r="M36" i="10"/>
  <c r="P36" i="10" s="1"/>
  <c r="M21" i="5"/>
  <c r="P21" i="5" s="1"/>
  <c r="M78" i="8"/>
  <c r="P78" i="8" s="1"/>
  <c r="M149" i="4"/>
  <c r="P149" i="4" s="1"/>
  <c r="M28" i="9"/>
  <c r="P28" i="9" s="1"/>
  <c r="M134" i="8"/>
  <c r="P134" i="8" s="1"/>
  <c r="M47" i="10"/>
  <c r="P47" i="10" s="1"/>
  <c r="M85" i="4"/>
  <c r="P85" i="4" s="1"/>
  <c r="M9" i="5"/>
  <c r="P9" i="5" s="1"/>
  <c r="M11" i="10"/>
  <c r="P11" i="10" s="1"/>
  <c r="M66" i="8"/>
  <c r="P66" i="8" s="1"/>
  <c r="M53" i="9"/>
  <c r="P53" i="9" s="1"/>
  <c r="M41" i="4"/>
  <c r="P41" i="4" s="1"/>
  <c r="M21" i="9"/>
  <c r="P21" i="9" s="1"/>
  <c r="M11" i="4"/>
  <c r="P11" i="4" s="1"/>
  <c r="M87" i="8"/>
  <c r="P87" i="8" s="1"/>
  <c r="M22" i="10"/>
  <c r="P22" i="10" s="1"/>
  <c r="M122" i="8"/>
  <c r="P122" i="8" s="1"/>
  <c r="M108" i="4"/>
  <c r="P108" i="4" s="1"/>
  <c r="M40" i="10"/>
  <c r="P40" i="10" s="1"/>
  <c r="M144" i="4"/>
  <c r="P144" i="4" s="1"/>
  <c r="M57" i="10"/>
  <c r="P57" i="10" s="1"/>
  <c r="M102" i="8"/>
  <c r="P102" i="8" s="1"/>
  <c r="M53" i="6"/>
  <c r="P53" i="6" s="1"/>
  <c r="M24" i="10"/>
  <c r="P24" i="10" s="1"/>
  <c r="M7" i="4"/>
  <c r="P7" i="4" s="1"/>
  <c r="M12" i="5"/>
  <c r="P12" i="5" s="1"/>
  <c r="M34" i="8"/>
  <c r="P34" i="8" s="1"/>
  <c r="M31" i="5"/>
  <c r="P31" i="5" s="1"/>
  <c r="M36" i="5"/>
  <c r="P36" i="5" s="1"/>
  <c r="M18" i="5"/>
  <c r="P18" i="5" s="1"/>
  <c r="M52" i="5"/>
  <c r="P52" i="5" s="1"/>
  <c r="M62" i="5"/>
  <c r="P62" i="5" s="1"/>
  <c r="M12" i="8"/>
  <c r="P12" i="8" s="1"/>
  <c r="M51" i="5"/>
  <c r="P51" i="5" s="1"/>
  <c r="M11" i="6"/>
  <c r="P11" i="6" s="1"/>
  <c r="M71" i="8"/>
  <c r="P71" i="8" s="1"/>
  <c r="M74" i="4"/>
  <c r="P74" i="4" s="1"/>
  <c r="M55" i="8"/>
  <c r="P55" i="8" s="1"/>
  <c r="M53" i="10"/>
  <c r="P53" i="10" s="1"/>
  <c r="M58" i="6"/>
  <c r="P58" i="6" s="1"/>
  <c r="M35" i="6"/>
  <c r="P35" i="6" s="1"/>
  <c r="M111" i="8"/>
  <c r="P111" i="8" s="1"/>
  <c r="M25" i="7"/>
  <c r="P25" i="7" s="1"/>
  <c r="M57" i="8"/>
  <c r="P57" i="8" s="1"/>
  <c r="M20" i="4"/>
  <c r="P20" i="4" s="1"/>
  <c r="M64" i="5"/>
  <c r="P64" i="5" s="1"/>
  <c r="M64" i="9"/>
  <c r="P64" i="9" s="1"/>
  <c r="M56" i="6"/>
  <c r="P56" i="6" s="1"/>
  <c r="M151" i="4"/>
  <c r="P151" i="4" s="1"/>
  <c r="M50" i="4"/>
  <c r="P50" i="4" s="1"/>
  <c r="M83" i="4"/>
  <c r="P83" i="4" s="1"/>
  <c r="M28" i="7"/>
  <c r="P28" i="7" s="1"/>
  <c r="M77" i="8"/>
  <c r="P77" i="8" s="1"/>
  <c r="M42" i="10"/>
  <c r="P42" i="10" s="1"/>
  <c r="M8" i="6"/>
  <c r="P8" i="6" s="1"/>
  <c r="M51" i="8"/>
  <c r="P51" i="8" s="1"/>
  <c r="M119" i="4"/>
  <c r="P119" i="4" s="1"/>
  <c r="M54" i="6"/>
  <c r="P54" i="6" s="1"/>
  <c r="M5" i="7"/>
  <c r="P5" i="7" s="1"/>
  <c r="M63" i="8"/>
  <c r="P63" i="8" s="1"/>
  <c r="M23" i="10"/>
  <c r="P23" i="10" s="1"/>
  <c r="M89" i="4"/>
  <c r="P89" i="4" s="1"/>
  <c r="M50" i="6"/>
  <c r="P50" i="6" s="1"/>
  <c r="M33" i="7"/>
  <c r="P33" i="7" s="1"/>
  <c r="M79" i="8"/>
  <c r="P79" i="8" s="1"/>
  <c r="M128" i="8"/>
  <c r="P128" i="8" s="1"/>
  <c r="M137" i="4"/>
  <c r="P137" i="4" s="1"/>
  <c r="M143" i="4"/>
  <c r="P143" i="4" s="1"/>
  <c r="M29" i="7"/>
  <c r="P29" i="7" s="1"/>
  <c r="M67" i="8"/>
  <c r="P67" i="8" s="1"/>
  <c r="M12" i="10"/>
  <c r="P12" i="10" s="1"/>
  <c r="M92" i="8"/>
  <c r="P92" i="8" s="1"/>
  <c r="M79" i="4"/>
  <c r="P79" i="4" s="1"/>
  <c r="M42" i="6"/>
  <c r="P42" i="6" s="1"/>
  <c r="M66" i="7"/>
  <c r="P66" i="7" s="1"/>
  <c r="M3" i="9"/>
  <c r="P3" i="9" s="1"/>
  <c r="M112" i="8"/>
  <c r="P112" i="8" s="1"/>
  <c r="M45" i="9"/>
  <c r="P45" i="9" s="1"/>
  <c r="M41" i="5"/>
  <c r="P41" i="5" s="1"/>
  <c r="M130" i="4"/>
  <c r="P130" i="4" s="1"/>
  <c r="M94" i="4"/>
  <c r="P94" i="4" s="1"/>
  <c r="M53" i="7"/>
  <c r="P53" i="7" s="1"/>
  <c r="M103" i="8"/>
  <c r="P103" i="8" s="1"/>
  <c r="M5" i="10"/>
  <c r="P5" i="10" s="1"/>
  <c r="M11" i="9"/>
  <c r="P11" i="9" s="1"/>
  <c r="M21" i="6"/>
  <c r="P21" i="6" s="1"/>
  <c r="M61" i="4"/>
  <c r="P61" i="4" s="1"/>
  <c r="M51" i="9"/>
  <c r="P51" i="9" s="1"/>
  <c r="M30" i="9"/>
  <c r="P30" i="9" s="1"/>
  <c r="M142" i="8"/>
  <c r="P142" i="8" s="1"/>
  <c r="M116" i="4"/>
  <c r="P116" i="4" s="1"/>
  <c r="M73" i="4"/>
  <c r="P73" i="4" s="1"/>
  <c r="M126" i="8"/>
  <c r="P126" i="8" s="1"/>
  <c r="M141" i="4"/>
  <c r="P141" i="4" s="1"/>
  <c r="M65" i="4"/>
  <c r="P65" i="4" s="1"/>
  <c r="M93" i="4"/>
  <c r="P93" i="4" s="1"/>
  <c r="M66" i="4"/>
  <c r="P66" i="4" s="1"/>
  <c r="M109" i="4"/>
  <c r="P109" i="4" s="1"/>
  <c r="M16" i="9"/>
  <c r="P16" i="9" s="1"/>
  <c r="M31" i="7"/>
  <c r="P31" i="7" s="1"/>
  <c r="M23" i="7"/>
  <c r="P23" i="7" s="1"/>
  <c r="M117" i="4"/>
  <c r="P117" i="4" s="1"/>
  <c r="M38" i="8"/>
  <c r="P38" i="8" s="1"/>
  <c r="M59" i="8"/>
  <c r="P59" i="8" s="1"/>
  <c r="M50" i="10"/>
  <c r="P50" i="10" s="1"/>
  <c r="M64" i="8"/>
  <c r="P64" i="8" s="1"/>
  <c r="M101" i="4"/>
  <c r="P101" i="4" s="1"/>
  <c r="M22" i="5"/>
  <c r="P22" i="5" s="1"/>
  <c r="M7" i="5"/>
  <c r="P7" i="5" s="1"/>
  <c r="M12" i="4"/>
  <c r="P12" i="4" s="1"/>
  <c r="M62" i="8"/>
  <c r="P62" i="8" s="1"/>
  <c r="M8" i="4"/>
  <c r="P8" i="4" s="1"/>
  <c r="M28" i="8"/>
  <c r="P28" i="8" s="1"/>
  <c r="M24" i="8"/>
  <c r="P24" i="8" s="1"/>
  <c r="M34" i="5"/>
  <c r="P34" i="5" s="1"/>
  <c r="M69" i="9"/>
  <c r="P69" i="9" s="1"/>
  <c r="M35" i="5"/>
  <c r="P35" i="5" s="1"/>
  <c r="M25" i="9"/>
  <c r="P25" i="9" s="1"/>
  <c r="M60" i="7"/>
  <c r="P60" i="7" s="1"/>
  <c r="M110" i="8"/>
  <c r="P110" i="8" s="1"/>
  <c r="M49" i="6"/>
  <c r="P49" i="6" s="1"/>
  <c r="M26" i="8"/>
  <c r="P26" i="8" s="1"/>
  <c r="M25" i="10"/>
  <c r="P25" i="10" s="1"/>
  <c r="M104" i="8"/>
  <c r="P104" i="8" s="1"/>
  <c r="M53" i="5"/>
  <c r="P53" i="5" s="1"/>
  <c r="M29" i="8"/>
  <c r="P29" i="8" s="1"/>
  <c r="M21" i="8"/>
  <c r="P21" i="8" s="1"/>
  <c r="M20" i="6"/>
  <c r="P20" i="6" s="1"/>
  <c r="M13" i="8"/>
  <c r="P13" i="8" s="1"/>
  <c r="M99" i="4"/>
  <c r="P99" i="4" s="1"/>
  <c r="M20" i="10"/>
  <c r="P20" i="10" s="1"/>
  <c r="M8" i="9"/>
  <c r="P8" i="9" s="1"/>
  <c r="M5" i="4"/>
  <c r="P5" i="4" s="1"/>
  <c r="M136" i="8"/>
  <c r="P136" i="8" s="1"/>
  <c r="M34" i="6"/>
  <c r="P34" i="6" s="1"/>
  <c r="M45" i="7"/>
  <c r="P45" i="7" s="1"/>
  <c r="M30" i="6"/>
  <c r="P30" i="6" s="1"/>
  <c r="M99" i="8"/>
  <c r="P99" i="8" s="1"/>
  <c r="M21" i="4"/>
  <c r="P21" i="4" s="1"/>
  <c r="M73" i="7"/>
  <c r="P73" i="7" s="1"/>
  <c r="M139" i="8"/>
  <c r="P139" i="8" s="1"/>
  <c r="M39" i="10"/>
  <c r="P39" i="10" s="1"/>
  <c r="M29" i="9"/>
  <c r="P29" i="9" s="1"/>
  <c r="M46" i="10"/>
  <c r="P46" i="10" s="1"/>
  <c r="M81" i="4"/>
  <c r="P81" i="4" s="1"/>
  <c r="M22" i="6"/>
  <c r="P22" i="6" s="1"/>
  <c r="M46" i="7"/>
  <c r="P46" i="7" s="1"/>
  <c r="M115" i="8"/>
  <c r="P115" i="8" s="1"/>
  <c r="M48" i="10"/>
  <c r="P48" i="10" s="1"/>
  <c r="M40" i="5"/>
  <c r="P40" i="5" s="1"/>
  <c r="M18" i="6"/>
  <c r="P18" i="6" s="1"/>
  <c r="M74" i="7"/>
  <c r="P74" i="7" s="1"/>
  <c r="M91" i="8"/>
  <c r="P91" i="8" s="1"/>
  <c r="M32" i="10"/>
  <c r="P32" i="10" s="1"/>
  <c r="M95" i="4"/>
  <c r="P95" i="4" s="1"/>
  <c r="M70" i="7"/>
  <c r="P70" i="7" s="1"/>
  <c r="M107" i="8"/>
  <c r="P107" i="8" s="1"/>
  <c r="M27" i="10"/>
  <c r="P27" i="10" s="1"/>
  <c r="M132" i="4"/>
  <c r="P132" i="4" s="1"/>
  <c r="M51" i="4"/>
  <c r="P51" i="4" s="1"/>
  <c r="M31" i="6"/>
  <c r="P31" i="6" s="1"/>
  <c r="M34" i="7"/>
  <c r="P34" i="7" s="1"/>
  <c r="M24" i="9"/>
  <c r="P24" i="9" s="1"/>
  <c r="M32" i="8"/>
  <c r="P32" i="8" s="1"/>
  <c r="M24" i="5"/>
  <c r="P24" i="5" s="1"/>
  <c r="M106" i="4"/>
  <c r="P106" i="4" s="1"/>
  <c r="M98" i="4"/>
  <c r="P98" i="4" s="1"/>
  <c r="M33" i="4"/>
  <c r="P33" i="4" s="1"/>
  <c r="M21" i="7"/>
  <c r="P21" i="7" s="1"/>
  <c r="M44" i="8"/>
  <c r="P44" i="8" s="1"/>
  <c r="M10" i="10"/>
  <c r="P10" i="10" s="1"/>
  <c r="M74" i="8"/>
  <c r="P74" i="8" s="1"/>
  <c r="M97" i="4"/>
  <c r="P97" i="4" s="1"/>
  <c r="M19" i="9"/>
  <c r="P19" i="9" s="1"/>
  <c r="M8" i="5"/>
  <c r="P8" i="5" s="1"/>
  <c r="M60" i="10"/>
  <c r="P60" i="10" s="1"/>
  <c r="M75" i="7"/>
  <c r="P75" i="7" s="1"/>
  <c r="M8" i="8"/>
  <c r="P8" i="8" s="1"/>
  <c r="M52" i="8"/>
  <c r="P52" i="8" s="1"/>
  <c r="M15" i="7"/>
  <c r="P15" i="7" s="1"/>
  <c r="M76" i="4"/>
  <c r="P76" i="4" s="1"/>
  <c r="M23" i="4"/>
  <c r="P23" i="4" s="1"/>
  <c r="M90" i="4"/>
  <c r="P90" i="4" s="1"/>
  <c r="M48" i="8"/>
  <c r="P48" i="8" s="1"/>
  <c r="M71" i="7"/>
  <c r="P71" i="7" s="1"/>
  <c r="M50" i="9"/>
  <c r="P50" i="9" s="1"/>
  <c r="M25" i="6"/>
  <c r="P25" i="6" s="1"/>
  <c r="M106" i="8"/>
  <c r="P106" i="8" s="1"/>
  <c r="M35" i="10"/>
  <c r="P35" i="10" s="1"/>
  <c r="M64" i="4"/>
  <c r="P64" i="4" s="1"/>
  <c r="M83" i="8"/>
  <c r="P83" i="8" s="1"/>
  <c r="M18" i="10"/>
  <c r="P18" i="10" s="1"/>
  <c r="M40" i="6"/>
  <c r="P40" i="6" s="1"/>
  <c r="M14" i="4"/>
  <c r="P14" i="4" s="1"/>
  <c r="M70" i="4"/>
  <c r="P70" i="4" s="1"/>
  <c r="M22" i="8"/>
  <c r="P22" i="8" s="1"/>
  <c r="M65" i="9"/>
  <c r="P65" i="9" s="1"/>
  <c r="M33" i="5"/>
  <c r="P33" i="5" s="1"/>
  <c r="M18" i="8"/>
  <c r="P18" i="8" s="1"/>
  <c r="M44" i="5"/>
  <c r="P44" i="5" s="1"/>
  <c r="M30" i="5"/>
  <c r="P30" i="5" s="1"/>
  <c r="M50" i="8"/>
  <c r="P50" i="8" s="1"/>
  <c r="M57" i="9"/>
  <c r="P57" i="9" s="1"/>
  <c r="M13" i="6"/>
  <c r="P13" i="6" s="1"/>
  <c r="M110" i="4"/>
  <c r="P110" i="4" s="1"/>
  <c r="M17" i="7"/>
  <c r="P17" i="7" s="1"/>
  <c r="M37" i="10"/>
  <c r="P37" i="10" s="1"/>
  <c r="M37" i="7"/>
  <c r="P37" i="7" s="1"/>
  <c r="M13" i="4"/>
  <c r="P13" i="4" s="1"/>
  <c r="M9" i="8"/>
  <c r="P9" i="8" s="1"/>
  <c r="M23" i="9"/>
  <c r="P23" i="9" s="1"/>
  <c r="M91" i="4"/>
  <c r="P91" i="4" s="1"/>
  <c r="M39" i="8"/>
  <c r="P39" i="8" s="1"/>
  <c r="M26" i="7"/>
  <c r="P26" i="7" s="1"/>
  <c r="M49" i="7"/>
  <c r="P49" i="7" s="1"/>
  <c r="M4" i="7"/>
  <c r="P4" i="7" s="1"/>
  <c r="M154" i="4"/>
  <c r="P154" i="4" s="1"/>
  <c r="M29" i="6"/>
  <c r="P29" i="6" s="1"/>
  <c r="M22" i="9"/>
  <c r="P22" i="9" s="1"/>
  <c r="M87" i="4"/>
  <c r="P87" i="4" s="1"/>
  <c r="M41" i="7"/>
  <c r="P41" i="7" s="1"/>
  <c r="M119" i="8"/>
  <c r="P119" i="8" s="1"/>
  <c r="M27" i="9"/>
  <c r="P27" i="9" s="1"/>
  <c r="M57" i="5"/>
  <c r="P57" i="5" s="1"/>
  <c r="M72" i="4"/>
  <c r="P72" i="4" s="1"/>
  <c r="M142" i="4"/>
  <c r="P142" i="4" s="1"/>
  <c r="M43" i="6"/>
  <c r="P43" i="6" s="1"/>
  <c r="M14" i="7"/>
  <c r="P14" i="7" s="1"/>
  <c r="M123" i="8"/>
  <c r="P123" i="8" s="1"/>
  <c r="M138" i="8"/>
  <c r="P138" i="8" s="1"/>
  <c r="M140" i="4"/>
  <c r="P140" i="4" s="1"/>
  <c r="M39" i="6"/>
  <c r="P39" i="6" s="1"/>
  <c r="M42" i="7"/>
  <c r="P42" i="7" s="1"/>
  <c r="M65" i="8"/>
  <c r="P65" i="8" s="1"/>
  <c r="M146" i="8"/>
  <c r="P146" i="8" s="1"/>
  <c r="M14" i="6"/>
  <c r="P14" i="6" s="1"/>
  <c r="M38" i="7"/>
  <c r="P38" i="7" s="1"/>
  <c r="M95" i="8"/>
  <c r="P95" i="8" s="1"/>
  <c r="M148" i="8"/>
  <c r="P148" i="8" s="1"/>
  <c r="M113" i="8"/>
  <c r="P113" i="8" s="1"/>
  <c r="M69" i="4"/>
  <c r="P69" i="4" s="1"/>
  <c r="M33" i="6"/>
  <c r="P33" i="6" s="1"/>
  <c r="M3" i="8"/>
  <c r="P3" i="8" s="1"/>
  <c r="M38" i="9"/>
  <c r="P38" i="9" s="1"/>
  <c r="M43" i="9"/>
  <c r="P43" i="9" s="1"/>
  <c r="M60" i="4"/>
  <c r="P60" i="4" s="1"/>
  <c r="M63" i="4"/>
  <c r="P63" i="4" s="1"/>
  <c r="M47" i="4"/>
  <c r="P47" i="4" s="1"/>
  <c r="M38" i="6"/>
  <c r="P38" i="6" s="1"/>
  <c r="M62" i="7"/>
  <c r="P62" i="7" s="1"/>
  <c r="M53" i="8"/>
  <c r="P53" i="8" s="1"/>
  <c r="M55" i="9"/>
  <c r="P55" i="9" s="1"/>
  <c r="M88" i="8"/>
  <c r="P88" i="8" s="1"/>
  <c r="M47" i="9"/>
  <c r="P47" i="9" s="1"/>
  <c r="M100" i="8"/>
  <c r="P100" i="8" s="1"/>
  <c r="M41" i="10"/>
  <c r="P41" i="10" s="1"/>
  <c r="M11" i="7"/>
  <c r="P11" i="7" s="1"/>
  <c r="M57" i="6"/>
  <c r="P57" i="6" s="1"/>
  <c r="M78" i="4"/>
  <c r="P78" i="4" s="1"/>
  <c r="M68" i="8"/>
  <c r="P68" i="8" s="1"/>
  <c r="M130" i="8"/>
  <c r="P130" i="8" s="1"/>
  <c r="M15" i="4"/>
  <c r="P15" i="4" s="1"/>
  <c r="M140" i="8"/>
  <c r="P140" i="8" s="1"/>
  <c r="M30" i="4"/>
  <c r="P30" i="4" s="1"/>
  <c r="M49" i="4"/>
  <c r="P49" i="4" s="1"/>
  <c r="M18" i="9"/>
  <c r="P18" i="9" s="1"/>
  <c r="M144" i="8"/>
  <c r="P144" i="8" s="1"/>
  <c r="M31" i="10"/>
  <c r="P31" i="10" s="1"/>
  <c r="M42" i="8"/>
  <c r="P42" i="8" s="1"/>
  <c r="M54" i="5"/>
  <c r="P54" i="5" s="1"/>
  <c r="M44" i="9"/>
  <c r="P44" i="9" s="1"/>
  <c r="M28" i="10"/>
  <c r="P28" i="10" s="1"/>
  <c r="M19" i="8"/>
  <c r="P19" i="8" s="1"/>
  <c r="M94" i="8"/>
  <c r="P94" i="8" s="1"/>
  <c r="M19" i="7"/>
  <c r="P19" i="7" s="1"/>
  <c r="M15" i="5"/>
  <c r="P15" i="5" s="1"/>
  <c r="M46" i="8"/>
  <c r="P46" i="8" s="1"/>
  <c r="M36" i="4"/>
  <c r="P36" i="4" s="1"/>
  <c r="M39" i="4"/>
  <c r="P39" i="4" s="1"/>
  <c r="M5" i="9"/>
  <c r="P5" i="9" s="1"/>
  <c r="M58" i="8"/>
  <c r="P58" i="8" s="1"/>
  <c r="M61" i="5"/>
  <c r="P61" i="5" s="1"/>
  <c r="M32" i="5"/>
  <c r="P32" i="5" s="1"/>
  <c r="M43" i="5"/>
  <c r="P43" i="5" s="1"/>
  <c r="M30" i="8"/>
  <c r="P30" i="8" s="1"/>
  <c r="M37" i="6"/>
  <c r="P37" i="6" s="1"/>
  <c r="O84" i="14"/>
  <c r="O82" i="14"/>
  <c r="O81" i="14"/>
  <c r="O80" i="14"/>
  <c r="O79" i="14"/>
  <c r="O77" i="14"/>
  <c r="O76" i="14"/>
  <c r="O74" i="14"/>
  <c r="O71" i="14"/>
  <c r="O70" i="14"/>
  <c r="O62" i="14"/>
  <c r="O61" i="14"/>
  <c r="O60" i="14"/>
  <c r="O57" i="14"/>
  <c r="O54" i="14"/>
  <c r="O52" i="14"/>
  <c r="O48" i="14"/>
  <c r="O47" i="14"/>
  <c r="O46" i="14"/>
  <c r="O45" i="14"/>
  <c r="O43" i="14"/>
  <c r="O42" i="14"/>
  <c r="O41" i="14"/>
  <c r="O40" i="14"/>
  <c r="O39" i="14"/>
  <c r="O38" i="14"/>
  <c r="O37" i="14"/>
  <c r="O36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7" i="14"/>
  <c r="O6" i="14"/>
  <c r="O5" i="14"/>
  <c r="O3" i="14"/>
  <c r="M84" i="14"/>
  <c r="M82" i="14"/>
  <c r="M81" i="14"/>
  <c r="M80" i="14"/>
  <c r="M79" i="14"/>
  <c r="M77" i="14"/>
  <c r="M76" i="14"/>
  <c r="M74" i="14"/>
  <c r="M71" i="14"/>
  <c r="M70" i="14"/>
  <c r="M62" i="14"/>
  <c r="M61" i="14"/>
  <c r="M57" i="14"/>
  <c r="M54" i="14"/>
  <c r="M52" i="14"/>
  <c r="M48" i="14"/>
  <c r="M47" i="14"/>
  <c r="M46" i="14"/>
  <c r="M45" i="14"/>
  <c r="M43" i="14"/>
  <c r="M42" i="14"/>
  <c r="M41" i="14"/>
  <c r="M40" i="14"/>
  <c r="M39" i="14"/>
  <c r="M38" i="14"/>
  <c r="M37" i="14"/>
  <c r="M36" i="14"/>
  <c r="M34" i="14"/>
  <c r="M33" i="14"/>
  <c r="U62" i="7" l="1"/>
  <c r="U64" i="3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7" i="14"/>
  <c r="M6" i="14"/>
  <c r="M5" i="14"/>
  <c r="M3" i="14"/>
  <c r="F48" i="15"/>
  <c r="E48" i="15"/>
  <c r="D48" i="15"/>
  <c r="F47" i="15"/>
  <c r="E47" i="15"/>
  <c r="D47" i="15"/>
  <c r="F46" i="15"/>
  <c r="E46" i="15"/>
  <c r="D46" i="15"/>
  <c r="F45" i="15"/>
  <c r="E45" i="15"/>
  <c r="D45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4" i="15"/>
  <c r="E34" i="15"/>
  <c r="D34" i="15"/>
  <c r="F33" i="15"/>
  <c r="E33" i="15"/>
  <c r="D33" i="15"/>
  <c r="F32" i="15"/>
  <c r="E32" i="15"/>
  <c r="D32" i="15"/>
  <c r="U63" i="7" l="1"/>
  <c r="U65" i="3"/>
  <c r="F31" i="15"/>
  <c r="E31" i="15"/>
  <c r="D31" i="15"/>
  <c r="F30" i="15"/>
  <c r="E30" i="15"/>
  <c r="D30" i="15"/>
  <c r="F29" i="15"/>
  <c r="E29" i="15"/>
  <c r="D29" i="15"/>
  <c r="F28" i="15"/>
  <c r="E28" i="15"/>
  <c r="D28" i="15"/>
  <c r="F27" i="15"/>
  <c r="E27" i="15"/>
  <c r="D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F21" i="15"/>
  <c r="E21" i="15"/>
  <c r="D21" i="15"/>
  <c r="F20" i="15"/>
  <c r="E20" i="15"/>
  <c r="D20" i="15"/>
  <c r="U64" i="7" l="1"/>
  <c r="U66" i="3"/>
  <c r="K79" i="15"/>
  <c r="J79" i="15"/>
  <c r="I79" i="15"/>
  <c r="K77" i="15"/>
  <c r="J77" i="15"/>
  <c r="I77" i="15"/>
  <c r="K76" i="15"/>
  <c r="J76" i="15"/>
  <c r="I76" i="15"/>
  <c r="K74" i="15"/>
  <c r="J74" i="15"/>
  <c r="I74" i="15"/>
  <c r="K71" i="15"/>
  <c r="J71" i="15"/>
  <c r="I71" i="15"/>
  <c r="K70" i="15"/>
  <c r="J70" i="15"/>
  <c r="I70" i="15"/>
  <c r="K62" i="15"/>
  <c r="J62" i="15"/>
  <c r="I62" i="15"/>
  <c r="K61" i="15"/>
  <c r="J61" i="15"/>
  <c r="I61" i="15"/>
  <c r="K60" i="15"/>
  <c r="J60" i="15"/>
  <c r="I60" i="15"/>
  <c r="K57" i="15"/>
  <c r="J57" i="15"/>
  <c r="I57" i="15"/>
  <c r="K54" i="15"/>
  <c r="J54" i="15"/>
  <c r="I54" i="15"/>
  <c r="K52" i="15"/>
  <c r="J52" i="15"/>
  <c r="I52" i="15"/>
  <c r="K48" i="15"/>
  <c r="J48" i="15"/>
  <c r="I48" i="15"/>
  <c r="K47" i="15"/>
  <c r="J47" i="15"/>
  <c r="I47" i="15"/>
  <c r="K46" i="15"/>
  <c r="J46" i="15"/>
  <c r="I46" i="15"/>
  <c r="K45" i="15"/>
  <c r="J45" i="15"/>
  <c r="I45" i="15"/>
  <c r="K43" i="15"/>
  <c r="J43" i="15"/>
  <c r="I43" i="15"/>
  <c r="J42" i="15"/>
  <c r="K42" i="15"/>
  <c r="I42" i="15"/>
  <c r="K41" i="15"/>
  <c r="J41" i="15"/>
  <c r="I41" i="15"/>
  <c r="K40" i="15"/>
  <c r="J40" i="15"/>
  <c r="I40" i="15"/>
  <c r="K39" i="15"/>
  <c r="J39" i="15"/>
  <c r="I39" i="15"/>
  <c r="K38" i="15"/>
  <c r="J38" i="15"/>
  <c r="I38" i="15"/>
  <c r="K37" i="15"/>
  <c r="J37" i="15"/>
  <c r="I37" i="15"/>
  <c r="K36" i="15"/>
  <c r="J36" i="15"/>
  <c r="I36" i="15"/>
  <c r="K34" i="15"/>
  <c r="J34" i="15"/>
  <c r="I34" i="15"/>
  <c r="K33" i="15"/>
  <c r="J33" i="15"/>
  <c r="I33" i="15"/>
  <c r="K32" i="15"/>
  <c r="J32" i="15"/>
  <c r="I32" i="15"/>
  <c r="K31" i="15"/>
  <c r="J31" i="15"/>
  <c r="I31" i="15"/>
  <c r="U65" i="7" l="1"/>
  <c r="U67" i="3"/>
  <c r="K30" i="15"/>
  <c r="J30" i="15"/>
  <c r="I30" i="15"/>
  <c r="K29" i="15"/>
  <c r="J29" i="15"/>
  <c r="I29" i="15"/>
  <c r="K28" i="15"/>
  <c r="J28" i="15"/>
  <c r="I28" i="15"/>
  <c r="K27" i="15"/>
  <c r="J27" i="15"/>
  <c r="I27" i="15"/>
  <c r="K26" i="15"/>
  <c r="J26" i="15"/>
  <c r="I26" i="15"/>
  <c r="K25" i="15"/>
  <c r="J25" i="15"/>
  <c r="I25" i="15"/>
  <c r="K24" i="15"/>
  <c r="J24" i="15"/>
  <c r="I24" i="15"/>
  <c r="K23" i="15"/>
  <c r="J23" i="15"/>
  <c r="I23" i="15"/>
  <c r="K22" i="15"/>
  <c r="J22" i="15"/>
  <c r="I22" i="15"/>
  <c r="K21" i="15"/>
  <c r="J21" i="15"/>
  <c r="I21" i="15"/>
  <c r="K20" i="15"/>
  <c r="J20" i="15"/>
  <c r="I20" i="15"/>
  <c r="K19" i="15"/>
  <c r="J19" i="15"/>
  <c r="I19" i="15"/>
  <c r="K18" i="15"/>
  <c r="J18" i="15"/>
  <c r="I18" i="15"/>
  <c r="K17" i="15"/>
  <c r="J17" i="15"/>
  <c r="I17" i="15"/>
  <c r="K16" i="15"/>
  <c r="J16" i="15"/>
  <c r="I16" i="15"/>
  <c r="K15" i="15"/>
  <c r="J15" i="15"/>
  <c r="I15" i="15"/>
  <c r="K14" i="15"/>
  <c r="J14" i="15"/>
  <c r="I14" i="15"/>
  <c r="K13" i="15"/>
  <c r="J13" i="15"/>
  <c r="I13" i="15"/>
  <c r="K12" i="15"/>
  <c r="J12" i="15"/>
  <c r="I12" i="15"/>
  <c r="K11" i="15"/>
  <c r="J11" i="15"/>
  <c r="I11" i="15"/>
  <c r="K10" i="15"/>
  <c r="J10" i="15"/>
  <c r="I10" i="15"/>
  <c r="K9" i="15"/>
  <c r="J9" i="15"/>
  <c r="I9" i="15"/>
  <c r="U66" i="7" l="1"/>
  <c r="U68" i="3"/>
  <c r="K7" i="15"/>
  <c r="J7" i="15"/>
  <c r="I7" i="15"/>
  <c r="K6" i="15"/>
  <c r="J6" i="15"/>
  <c r="I6" i="15"/>
  <c r="K5" i="15"/>
  <c r="J5" i="15"/>
  <c r="I5" i="15"/>
  <c r="K3" i="15"/>
  <c r="J3" i="15"/>
  <c r="I3" i="15"/>
  <c r="F19" i="15"/>
  <c r="E19" i="15"/>
  <c r="D19" i="15"/>
  <c r="F18" i="15"/>
  <c r="E18" i="15"/>
  <c r="D18" i="15"/>
  <c r="F17" i="15"/>
  <c r="E17" i="15"/>
  <c r="D17" i="15"/>
  <c r="F16" i="15"/>
  <c r="E16" i="15"/>
  <c r="D16" i="15"/>
  <c r="F15" i="15"/>
  <c r="E15" i="15"/>
  <c r="D15" i="15"/>
  <c r="F14" i="15"/>
  <c r="E14" i="15"/>
  <c r="D14" i="15"/>
  <c r="F13" i="15"/>
  <c r="E13" i="15"/>
  <c r="D13" i="15"/>
  <c r="F12" i="15"/>
  <c r="E12" i="15"/>
  <c r="D12" i="15"/>
  <c r="F11" i="15"/>
  <c r="E11" i="15"/>
  <c r="D11" i="15"/>
  <c r="F10" i="15"/>
  <c r="E10" i="15"/>
  <c r="D10" i="15"/>
  <c r="F9" i="15"/>
  <c r="E9" i="15"/>
  <c r="D9" i="15"/>
  <c r="F7" i="15"/>
  <c r="E7" i="15"/>
  <c r="D7" i="15"/>
  <c r="K84" i="14"/>
  <c r="K82" i="14"/>
  <c r="K81" i="14"/>
  <c r="K80" i="14"/>
  <c r="K79" i="14"/>
  <c r="K77" i="14"/>
  <c r="K76" i="14"/>
  <c r="K74" i="14"/>
  <c r="K71" i="14"/>
  <c r="K70" i="14"/>
  <c r="K62" i="14"/>
  <c r="I61" i="14"/>
  <c r="K61" i="14"/>
  <c r="K60" i="14"/>
  <c r="K57" i="14"/>
  <c r="K52" i="14"/>
  <c r="K48" i="14"/>
  <c r="K47" i="14"/>
  <c r="K46" i="14"/>
  <c r="K45" i="14"/>
  <c r="K43" i="14"/>
  <c r="K42" i="14"/>
  <c r="K41" i="14"/>
  <c r="K40" i="14"/>
  <c r="K39" i="14"/>
  <c r="K38" i="14"/>
  <c r="K37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7" i="14"/>
  <c r="K6" i="14"/>
  <c r="K5" i="14"/>
  <c r="K3" i="14"/>
  <c r="U67" i="7" l="1"/>
  <c r="U69" i="3"/>
  <c r="D6" i="15"/>
  <c r="E6" i="15"/>
  <c r="F5" i="15"/>
  <c r="D3" i="15"/>
  <c r="E3" i="15"/>
  <c r="F3" i="15"/>
  <c r="F6" i="15"/>
  <c r="D5" i="15"/>
  <c r="E5" i="15"/>
  <c r="U68" i="7" l="1"/>
  <c r="U70" i="3"/>
  <c r="I84" i="14"/>
  <c r="I82" i="14"/>
  <c r="I81" i="14"/>
  <c r="I80" i="14"/>
  <c r="I79" i="14"/>
  <c r="I77" i="14"/>
  <c r="I76" i="14"/>
  <c r="I74" i="14"/>
  <c r="I73" i="14"/>
  <c r="I72" i="14"/>
  <c r="I71" i="14"/>
  <c r="I70" i="14"/>
  <c r="I69" i="14"/>
  <c r="I65" i="14"/>
  <c r="I62" i="14"/>
  <c r="I60" i="14"/>
  <c r="I59" i="14"/>
  <c r="I57" i="14"/>
  <c r="I56" i="14"/>
  <c r="I54" i="14"/>
  <c r="I52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U69" i="7" l="1"/>
  <c r="U71" i="3"/>
  <c r="D27" i="11"/>
  <c r="D17" i="11"/>
  <c r="D4" i="11"/>
  <c r="U70" i="7" l="1"/>
  <c r="U72" i="3"/>
  <c r="U71" i="7" l="1"/>
  <c r="U73" i="3"/>
  <c r="U72" i="7" l="1"/>
  <c r="U74" i="3"/>
  <c r="U73" i="7" l="1"/>
  <c r="U75" i="3"/>
  <c r="U74" i="7" l="1"/>
  <c r="U76" i="3"/>
  <c r="U75" i="7" l="1"/>
  <c r="U77" i="3"/>
  <c r="U76" i="7" l="1"/>
  <c r="U78" i="3"/>
  <c r="U77" i="7" l="1"/>
  <c r="U79" i="3"/>
  <c r="U80" i="3" l="1"/>
  <c r="U81" i="3" l="1"/>
  <c r="U82" i="3" l="1"/>
  <c r="U83" i="3" l="1"/>
  <c r="U84" i="3" l="1"/>
  <c r="U85" i="3" l="1"/>
</calcChain>
</file>

<file path=xl/sharedStrings.xml><?xml version="1.0" encoding="utf-8"?>
<sst xmlns="http://schemas.openxmlformats.org/spreadsheetml/2006/main" count="2290" uniqueCount="217">
  <si>
    <t>uns4 and shi8</t>
  </si>
  <si>
    <t>uns5 and shi9</t>
  </si>
  <si>
    <t>uns6 and shi10</t>
  </si>
  <si>
    <t>uns7 and shi11</t>
  </si>
  <si>
    <t>Samples</t>
  </si>
  <si>
    <t>Element</t>
  </si>
  <si>
    <t>Fe</t>
  </si>
  <si>
    <t>C</t>
  </si>
  <si>
    <t>Mn</t>
  </si>
  <si>
    <t>P</t>
  </si>
  <si>
    <t>S</t>
  </si>
  <si>
    <t>Si</t>
  </si>
  <si>
    <t>Al</t>
  </si>
  <si>
    <t>N</t>
  </si>
  <si>
    <t>Sb</t>
  </si>
  <si>
    <t>Cr</t>
  </si>
  <si>
    <t>Ni</t>
  </si>
  <si>
    <t>Mo</t>
  </si>
  <si>
    <t>Cu</t>
  </si>
  <si>
    <t>316 Stainless Steel (MARS Built-In)</t>
  </si>
  <si>
    <t>Cast Iron (MARS Built-In)</t>
  </si>
  <si>
    <t>V</t>
  </si>
  <si>
    <t>Sc</t>
  </si>
  <si>
    <t>Ti</t>
  </si>
  <si>
    <t>52m</t>
  </si>
  <si>
    <t>K</t>
  </si>
  <si>
    <t>Co</t>
  </si>
  <si>
    <t>Na</t>
  </si>
  <si>
    <t>Ar</t>
  </si>
  <si>
    <t>H</t>
  </si>
  <si>
    <t>Ca</t>
  </si>
  <si>
    <t>F</t>
  </si>
  <si>
    <t>Be</t>
  </si>
  <si>
    <t>Cl</t>
  </si>
  <si>
    <t>In</t>
  </si>
  <si>
    <t>Cd</t>
  </si>
  <si>
    <t>Sn</t>
  </si>
  <si>
    <t>Mg</t>
  </si>
  <si>
    <t>110m</t>
  </si>
  <si>
    <t>Tc</t>
  </si>
  <si>
    <t>99m</t>
  </si>
  <si>
    <t>Nb</t>
  </si>
  <si>
    <t>Zr</t>
  </si>
  <si>
    <t>Sr</t>
  </si>
  <si>
    <t>87m</t>
  </si>
  <si>
    <t>Y</t>
  </si>
  <si>
    <t>85m</t>
  </si>
  <si>
    <t>Rb</t>
  </si>
  <si>
    <t>Br</t>
  </si>
  <si>
    <t>Kr</t>
  </si>
  <si>
    <t>83m</t>
  </si>
  <si>
    <t>89m</t>
  </si>
  <si>
    <t>Se</t>
  </si>
  <si>
    <t>As</t>
  </si>
  <si>
    <t>84m</t>
  </si>
  <si>
    <t>Ge</t>
  </si>
  <si>
    <t>Ga</t>
  </si>
  <si>
    <t>Zn</t>
  </si>
  <si>
    <t>95m</t>
  </si>
  <si>
    <t>93m</t>
  </si>
  <si>
    <t>81m</t>
  </si>
  <si>
    <t>88m</t>
  </si>
  <si>
    <t>Te</t>
  </si>
  <si>
    <t>Ag</t>
  </si>
  <si>
    <t>104m</t>
  </si>
  <si>
    <t>Ru</t>
  </si>
  <si>
    <t>Main Injector Dipole Steel</t>
  </si>
  <si>
    <t xml:space="preserve">C </t>
  </si>
  <si>
    <t>Z</t>
  </si>
  <si>
    <t>A</t>
  </si>
  <si>
    <t>WEIGHT FRACTION</t>
  </si>
  <si>
    <t>ATOMIC FRACTION</t>
  </si>
  <si>
    <t>sum fraction</t>
  </si>
  <si>
    <t xml:space="preserve">0.980560					</t>
  </si>
  <si>
    <t xml:space="preserve">0.000152					</t>
  </si>
  <si>
    <t xml:space="preserve">0.005249					</t>
  </si>
  <si>
    <t xml:space="preserve">0.000913 					</t>
  </si>
  <si>
    <t xml:space="preserve">0.000104					</t>
  </si>
  <si>
    <t xml:space="preserve">0.007108					</t>
  </si>
  <si>
    <t xml:space="preserve">0.005672					</t>
  </si>
  <si>
    <t xml:space="preserve">0.000091					</t>
  </si>
  <si>
    <t xml:space="preserve">0.000150					</t>
  </si>
  <si>
    <t xml:space="preserve">ATOMIC FRACTION				</t>
  </si>
  <si>
    <t xml:space="preserve">					</t>
  </si>
  <si>
    <t xml:space="preserve">0.181400					</t>
  </si>
  <si>
    <t xml:space="preserve">0.020198					</t>
  </si>
  <si>
    <t xml:space="preserve">0.650753					</t>
  </si>
  <si>
    <t xml:space="preserve">0.113436					</t>
  </si>
  <si>
    <t xml:space="preserve">0.019755					</t>
  </si>
  <si>
    <t xml:space="preserve">0.014458					</t>
  </si>
  <si>
    <t xml:space="preserve">0.146589					</t>
  </si>
  <si>
    <t xml:space="preserve">0.042938					</t>
  </si>
  <si>
    <t xml:space="preserve">0.001580					</t>
  </si>
  <si>
    <t xml:space="preserve">0.807374					</t>
  </si>
  <si>
    <t xml:space="preserve">0.001518					</t>
  </si>
  <si>
    <t xml:space="preserve">Fe-nat				</t>
  </si>
  <si>
    <t>Isotope</t>
  </si>
  <si>
    <t>Activity(Bq)</t>
  </si>
  <si>
    <t>Half Life (hr)</t>
  </si>
  <si>
    <t>Sp Act pCi/g</t>
  </si>
  <si>
    <t>Natoms</t>
  </si>
  <si>
    <t>shi8</t>
  </si>
  <si>
    <t>shi9</t>
  </si>
  <si>
    <t>shi10</t>
  </si>
  <si>
    <t>shi11</t>
  </si>
  <si>
    <t>uns4</t>
  </si>
  <si>
    <t>uns5</t>
  </si>
  <si>
    <t>uns6</t>
  </si>
  <si>
    <t>uns7</t>
  </si>
  <si>
    <t>MI Steel</t>
  </si>
  <si>
    <t>SS316</t>
  </si>
  <si>
    <t>CAST</t>
  </si>
  <si>
    <t>List</t>
  </si>
  <si>
    <t>91m</t>
  </si>
  <si>
    <t>73m</t>
  </si>
  <si>
    <t>115m</t>
  </si>
  <si>
    <t>Rh</t>
  </si>
  <si>
    <t>113m</t>
  </si>
  <si>
    <t>117m</t>
  </si>
  <si>
    <t>119m</t>
  </si>
  <si>
    <t>111m</t>
  </si>
  <si>
    <t xml:space="preserve">MISteel </t>
  </si>
  <si>
    <t>Ratio</t>
  </si>
  <si>
    <t>shisrt</t>
  </si>
  <si>
    <t>uns4srt</t>
  </si>
  <si>
    <t>Fe/</t>
  </si>
  <si>
    <t>MISteel</t>
  </si>
  <si>
    <t>NatFe</t>
  </si>
  <si>
    <t>inf</t>
  </si>
  <si>
    <t>Unshielded</t>
  </si>
  <si>
    <t>2nd</t>
  </si>
  <si>
    <t>3rd</t>
  </si>
  <si>
    <t>DnStream</t>
  </si>
  <si>
    <t>UpStream</t>
  </si>
  <si>
    <t>Shielded</t>
  </si>
  <si>
    <t>mole fraction</t>
  </si>
  <si>
    <t>Correction for Decay during Exposure and Cooldown</t>
  </si>
  <si>
    <t>Assume Uniform Exposure</t>
  </si>
  <si>
    <t>Days</t>
  </si>
  <si>
    <t>Hours</t>
  </si>
  <si>
    <t>Seconds</t>
  </si>
  <si>
    <t>Exposure Time</t>
  </si>
  <si>
    <t>Cooldown Time</t>
  </si>
  <si>
    <t>Exposure Correction</t>
  </si>
  <si>
    <t>Exposure</t>
  </si>
  <si>
    <t>Cooldown</t>
  </si>
  <si>
    <t>Product</t>
  </si>
  <si>
    <t>sec</t>
  </si>
  <si>
    <t>HalfLife</t>
  </si>
  <si>
    <t>Exposure Rate</t>
  </si>
  <si>
    <t>p/sec</t>
  </si>
  <si>
    <t xml:space="preserve">Exposure  </t>
  </si>
  <si>
    <t>pCi/gm</t>
  </si>
  <si>
    <t>pCi/gm/p</t>
  </si>
  <si>
    <t xml:space="preserve">p </t>
  </si>
  <si>
    <t>Produced Activation</t>
  </si>
  <si>
    <t>Let us see if the activation of Mn-56 is related to the fraction of Mn-55 in the target material.</t>
  </si>
  <si>
    <t>Shi8srt</t>
  </si>
  <si>
    <t>shi9srt</t>
  </si>
  <si>
    <t>shi10srt</t>
  </si>
  <si>
    <t>shi11srt</t>
  </si>
  <si>
    <t>uns5srt</t>
  </si>
  <si>
    <t>uns6srt</t>
  </si>
  <si>
    <t>uns7srt</t>
  </si>
  <si>
    <t>Target</t>
  </si>
  <si>
    <t>Mn-55 WtFraction</t>
  </si>
  <si>
    <t>Sp Act pCi/g (steel alloy)</t>
  </si>
  <si>
    <t>Sp Act pCi/g (Mn--55)</t>
  </si>
  <si>
    <t>From Toy Model with Steel Samples  20181026</t>
  </si>
  <si>
    <t>From Toy Model with Mn as target on 11/21/2018</t>
  </si>
  <si>
    <t>304 Stainless Steel (MARS Built-In)</t>
  </si>
  <si>
    <t>Not in this study</t>
  </si>
  <si>
    <t>347 Stainless Steel (MARS Built-In)</t>
  </si>
  <si>
    <t>Stainless Steel Carbon or Low Carbon Steel (MARS Built-In)</t>
  </si>
  <si>
    <t>Duplex Stainless Steel (specification)</t>
  </si>
  <si>
    <t xml:space="preserve">N </t>
  </si>
  <si>
    <t>.0008 - .0020</t>
  </si>
  <si>
    <t>2.5 - 3.5</t>
  </si>
  <si>
    <t>.21 - .23</t>
  </si>
  <si>
    <t>4.5 - 6.5</t>
  </si>
  <si>
    <t>balance</t>
  </si>
  <si>
    <t>Correct for Decay and Repeat Analysis</t>
  </si>
  <si>
    <t>Sp Act pCi/g/p (steel alloy)</t>
  </si>
  <si>
    <t>Mn Target</t>
  </si>
  <si>
    <t>pCi/g</t>
  </si>
  <si>
    <t>Correction</t>
  </si>
  <si>
    <t>pCi/g/p</t>
  </si>
  <si>
    <t>Fe/MI shi</t>
  </si>
  <si>
    <t>Fe/MI uns</t>
  </si>
  <si>
    <t>Fe Uns/Sh</t>
  </si>
  <si>
    <t>Sp Act pCi/g /p (Mn--55)</t>
  </si>
  <si>
    <t xml:space="preserve"> Density</t>
  </si>
  <si>
    <t xml:space="preserve">Mg </t>
  </si>
  <si>
    <t xml:space="preserve">Ca </t>
  </si>
  <si>
    <t xml:space="preserve">Conc </t>
  </si>
  <si>
    <t xml:space="preserve">Ni </t>
  </si>
  <si>
    <t xml:space="preserve">Cr </t>
  </si>
  <si>
    <t xml:space="preserve">Mn </t>
  </si>
  <si>
    <t xml:space="preserve">Mo </t>
  </si>
  <si>
    <t xml:space="preserve">S316 </t>
  </si>
  <si>
    <t xml:space="preserve">Cast </t>
  </si>
  <si>
    <t xml:space="preserve">Fe  </t>
  </si>
  <si>
    <t>Error</t>
  </si>
  <si>
    <t>Atomic #</t>
  </si>
  <si>
    <t>Volume</t>
  </si>
  <si>
    <t>cm^3</t>
  </si>
  <si>
    <t>Mass(Mg)</t>
  </si>
  <si>
    <t>if steel</t>
  </si>
  <si>
    <t>corr den.</t>
  </si>
  <si>
    <t>Equilibrium Activation</t>
  </si>
  <si>
    <t>pCi/gm/(p/sec)</t>
  </si>
  <si>
    <t>20 years</t>
  </si>
  <si>
    <t>seconds</t>
  </si>
  <si>
    <t>2 hours</t>
  </si>
  <si>
    <t>5 days</t>
  </si>
  <si>
    <t>ProdSum</t>
  </si>
  <si>
    <t>ProdFrac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</si>
</sst>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E+00"/>
    <numFmt numFmtId="166" formatCode="0.0000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B41C85"/>
      <name val="Calibri"/>
      <family val="2"/>
      <scheme val="minor"/>
    </font>
    <font>
      <sz val="12"/>
      <color rgb="FF222222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FFC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1" fontId="0" fillId="0" borderId="0" xfId="0" applyNumberFormat="1"/>
    <xf numFmtId="2" fontId="0" fillId="0" borderId="0" xfId="0" applyNumberFormat="1"/>
    <xf numFmtId="0" fontId="1" fillId="0" borderId="0" xfId="0" applyFont="1"/>
    <xf numFmtId="164" fontId="0" fillId="0" borderId="0" xfId="0" applyNumberFormat="1"/>
    <xf numFmtId="0" fontId="0" fillId="0" borderId="0" xfId="0" applyNumberFormat="1"/>
    <xf numFmtId="164" fontId="2" fillId="0" borderId="0" xfId="0" applyNumberFormat="1" applyFont="1"/>
    <xf numFmtId="2" fontId="3" fillId="0" borderId="0" xfId="0" applyNumberFormat="1" applyFont="1"/>
    <xf numFmtId="164" fontId="5" fillId="0" borderId="0" xfId="0" applyNumberFormat="1" applyFont="1"/>
    <xf numFmtId="0" fontId="4" fillId="2" borderId="0" xfId="0" applyFont="1" applyFill="1"/>
    <xf numFmtId="164" fontId="6" fillId="0" borderId="0" xfId="0" applyNumberFormat="1" applyFont="1"/>
    <xf numFmtId="164" fontId="7" fillId="0" borderId="0" xfId="0" applyNumberFormat="1" applyFont="1"/>
    <xf numFmtId="0" fontId="0" fillId="2" borderId="0" xfId="0" applyFill="1"/>
    <xf numFmtId="0" fontId="8" fillId="0" borderId="0" xfId="0" applyFont="1"/>
    <xf numFmtId="165" fontId="0" fillId="0" borderId="0" xfId="0" applyNumberFormat="1"/>
    <xf numFmtId="166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1" fontId="9" fillId="0" borderId="0" xfId="0" applyNumberFormat="1" applyFont="1"/>
    <xf numFmtId="0" fontId="10" fillId="0" borderId="0" xfId="0" applyFont="1"/>
    <xf numFmtId="11" fontId="11" fillId="0" borderId="0" xfId="0" applyNumberFormat="1" applyFont="1"/>
    <xf numFmtId="165" fontId="3" fillId="0" borderId="0" xfId="0" applyNumberFormat="1" applyFont="1"/>
    <xf numFmtId="165" fontId="1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B41C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3.xml"/><Relationship Id="rId20" Type="http://schemas.openxmlformats.org/officeDocument/2006/relationships/chartsheet" Target="chartsheets/sheet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UnsOShielded!$I$1:$I$2</c:f>
              <c:strCache>
                <c:ptCount val="2"/>
                <c:pt idx="0">
                  <c:v>MISteel </c:v>
                </c:pt>
                <c:pt idx="1">
                  <c:v>Ratio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UnsOShielded!$I$3:$I$86</c:f>
              <c:numCache>
                <c:formatCode>0.00</c:formatCode>
                <c:ptCount val="84"/>
                <c:pt idx="0">
                  <c:v>1.0052916682731234</c:v>
                </c:pt>
                <c:pt idx="1">
                  <c:v>0.35202438216035614</c:v>
                </c:pt>
                <c:pt idx="2">
                  <c:v>7.9170067094861043</c:v>
                </c:pt>
                <c:pt idx="3">
                  <c:v>8.4493584128491293</c:v>
                </c:pt>
                <c:pt idx="4">
                  <c:v>4.4207284761831351</c:v>
                </c:pt>
                <c:pt idx="5">
                  <c:v>0.37347054050183776</c:v>
                </c:pt>
                <c:pt idx="6">
                  <c:v>5.9580812031180761</c:v>
                </c:pt>
                <c:pt idx="7">
                  <c:v>13.29481876863013</c:v>
                </c:pt>
                <c:pt idx="8">
                  <c:v>2.9144735910423387</c:v>
                </c:pt>
                <c:pt idx="9">
                  <c:v>20.889870830540591</c:v>
                </c:pt>
                <c:pt idx="10">
                  <c:v>7.1796770710222679</c:v>
                </c:pt>
                <c:pt idx="11">
                  <c:v>15.042862896266037</c:v>
                </c:pt>
                <c:pt idx="12">
                  <c:v>10.831309264838705</c:v>
                </c:pt>
                <c:pt idx="13">
                  <c:v>20.692858903508199</c:v>
                </c:pt>
                <c:pt idx="14">
                  <c:v>13.991342423603637</c:v>
                </c:pt>
                <c:pt idx="15">
                  <c:v>10.431868736121515</c:v>
                </c:pt>
                <c:pt idx="16">
                  <c:v>10.431885784650815</c:v>
                </c:pt>
                <c:pt idx="17">
                  <c:v>9.7922079603621945</c:v>
                </c:pt>
                <c:pt idx="18">
                  <c:v>11.729005374747267</c:v>
                </c:pt>
                <c:pt idx="19">
                  <c:v>23.456137533445659</c:v>
                </c:pt>
                <c:pt idx="20">
                  <c:v>17.719463494974097</c:v>
                </c:pt>
                <c:pt idx="21">
                  <c:v>14.287427135172582</c:v>
                </c:pt>
                <c:pt idx="22">
                  <c:v>29.688558048286559</c:v>
                </c:pt>
                <c:pt idx="23">
                  <c:v>37.071501186038631</c:v>
                </c:pt>
                <c:pt idx="24">
                  <c:v>23.462856536309459</c:v>
                </c:pt>
                <c:pt idx="25">
                  <c:v>33.176122534276324</c:v>
                </c:pt>
                <c:pt idx="26">
                  <c:v>16.636417256488034</c:v>
                </c:pt>
                <c:pt idx="27">
                  <c:v>11.711413742778436</c:v>
                </c:pt>
                <c:pt idx="28">
                  <c:v>17.572292444079071</c:v>
                </c:pt>
                <c:pt idx="29">
                  <c:v>52.013939830155742</c:v>
                </c:pt>
                <c:pt idx="30">
                  <c:v>14.804631074656115</c:v>
                </c:pt>
                <c:pt idx="31">
                  <c:v>19.977608481547996</c:v>
                </c:pt>
                <c:pt idx="32">
                  <c:v>8.7103364574202669</c:v>
                </c:pt>
                <c:pt idx="33">
                  <c:v>120.57939399000074</c:v>
                </c:pt>
                <c:pt idx="34">
                  <c:v>21.289176493561438</c:v>
                </c:pt>
                <c:pt idx="35">
                  <c:v>49.172094940809238</c:v>
                </c:pt>
                <c:pt idx="36">
                  <c:v>20.878221826607149</c:v>
                </c:pt>
                <c:pt idx="37">
                  <c:v>67.659140351588363</c:v>
                </c:pt>
                <c:pt idx="38">
                  <c:v>88.875978738716867</c:v>
                </c:pt>
                <c:pt idx="39">
                  <c:v>14.72360964127113</c:v>
                </c:pt>
                <c:pt idx="40">
                  <c:v>49.964350684414434</c:v>
                </c:pt>
                <c:pt idx="41">
                  <c:v>7.2072912924937729</c:v>
                </c:pt>
                <c:pt idx="42">
                  <c:v>44.711773305739335</c:v>
                </c:pt>
                <c:pt idx="43">
                  <c:v>18.27139035822298</c:v>
                </c:pt>
                <c:pt idx="44">
                  <c:v>43.921983277483164</c:v>
                </c:pt>
                <c:pt idx="45">
                  <c:v>20.759886308515799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46.829303314346348</c:v>
                </c:pt>
                <c:pt idx="50">
                  <c:v>0</c:v>
                </c:pt>
                <c:pt idx="51">
                  <c:v>140.48755812272927</c:v>
                </c:pt>
                <c:pt idx="52">
                  <c:v>0</c:v>
                </c:pt>
                <c:pt idx="53">
                  <c:v>46.829243582770793</c:v>
                </c:pt>
                <c:pt idx="54">
                  <c:v>26.004834546841618</c:v>
                </c:pt>
                <c:pt idx="55">
                  <c:v>0</c:v>
                </c:pt>
                <c:pt idx="56">
                  <c:v>46.829238804921594</c:v>
                </c:pt>
                <c:pt idx="57">
                  <c:v>93.658654312096061</c:v>
                </c:pt>
                <c:pt idx="58">
                  <c:v>8.1659043739884041</c:v>
                </c:pt>
                <c:pt idx="59">
                  <c:v>24.647613131008693</c:v>
                </c:pt>
                <c:pt idx="60">
                  <c:v>0</c:v>
                </c:pt>
                <c:pt idx="61">
                  <c:v>0</c:v>
                </c:pt>
                <c:pt idx="62">
                  <c:v>5.16172608740525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82.843625798813704</c:v>
                </c:pt>
                <c:pt idx="67">
                  <c:v>46.829401670336125</c:v>
                </c:pt>
                <c:pt idx="68">
                  <c:v>41.542538189593543</c:v>
                </c:pt>
                <c:pt idx="69">
                  <c:v>46.557267725724621</c:v>
                </c:pt>
                <c:pt idx="70">
                  <c:v>6.6907047152795673</c:v>
                </c:pt>
                <c:pt idx="71">
                  <c:v>9.4465455476720788</c:v>
                </c:pt>
                <c:pt idx="72">
                  <c:v>0</c:v>
                </c:pt>
                <c:pt idx="73">
                  <c:v>78.048610517891746</c:v>
                </c:pt>
                <c:pt idx="74">
                  <c:v>103.00904769373042</c:v>
                </c:pt>
                <c:pt idx="75">
                  <c:v>0</c:v>
                </c:pt>
                <c:pt idx="76">
                  <c:v>6.9920701450113212</c:v>
                </c:pt>
                <c:pt idx="77">
                  <c:v>65.553173284026869</c:v>
                </c:pt>
                <c:pt idx="78">
                  <c:v>54.479352554271713</c:v>
                </c:pt>
                <c:pt idx="79">
                  <c:v>31.694506764898943</c:v>
                </c:pt>
                <c:pt idx="80">
                  <c:v>0</c:v>
                </c:pt>
                <c:pt idx="81">
                  <c:v>46.509955205930709</c:v>
                </c:pt>
                <c:pt idx="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89-4154-821C-9193B3CFF046}"/>
            </c:ext>
          </c:extLst>
        </c:ser>
        <c:ser>
          <c:idx val="2"/>
          <c:order val="1"/>
          <c:tx>
            <c:strRef>
              <c:f>UnsOShielded!$K$1:$K$2</c:f>
              <c:strCache>
                <c:ptCount val="2"/>
                <c:pt idx="0">
                  <c:v>NatFe</c:v>
                </c:pt>
                <c:pt idx="1">
                  <c:v>Ratio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UnsOShielded!$K$3:$K$86</c:f>
              <c:numCache>
                <c:formatCode>0.000</c:formatCode>
                <c:ptCount val="84"/>
                <c:pt idx="0">
                  <c:v>8.7719844357976662</c:v>
                </c:pt>
                <c:pt idx="2">
                  <c:v>11.489805825242719</c:v>
                </c:pt>
                <c:pt idx="3">
                  <c:v>11.974741200828158</c:v>
                </c:pt>
                <c:pt idx="4">
                  <c:v>5.8400397614314112</c:v>
                </c:pt>
                <c:pt idx="6">
                  <c:v>8.4967785234899331</c:v>
                </c:pt>
                <c:pt idx="7">
                  <c:v>17.420415430267063</c:v>
                </c:pt>
                <c:pt idx="8">
                  <c:v>3.3359651162790693</c:v>
                </c:pt>
                <c:pt idx="9">
                  <c:v>27.173689956331877</c:v>
                </c:pt>
                <c:pt idx="10">
                  <c:v>155.78040345821327</c:v>
                </c:pt>
                <c:pt idx="11">
                  <c:v>21.54300441826215</c:v>
                </c:pt>
                <c:pt idx="12">
                  <c:v>14.587429519071309</c:v>
                </c:pt>
                <c:pt idx="13">
                  <c:v>24.562157221206583</c:v>
                </c:pt>
                <c:pt idx="14">
                  <c:v>19.034196891191709</c:v>
                </c:pt>
                <c:pt idx="15">
                  <c:v>15.732972222222221</c:v>
                </c:pt>
                <c:pt idx="16">
                  <c:v>15.734666666666666</c:v>
                </c:pt>
                <c:pt idx="17">
                  <c:v>13.847032258064518</c:v>
                </c:pt>
                <c:pt idx="18">
                  <c:v>16.26185534591195</c:v>
                </c:pt>
                <c:pt idx="19">
                  <c:v>35.455095785440612</c:v>
                </c:pt>
                <c:pt idx="20">
                  <c:v>20.16030303030303</c:v>
                </c:pt>
                <c:pt idx="21">
                  <c:v>17.137551867219916</c:v>
                </c:pt>
                <c:pt idx="22">
                  <c:v>33.560615384615382</c:v>
                </c:pt>
                <c:pt idx="23">
                  <c:v>50.183984962406015</c:v>
                </c:pt>
                <c:pt idx="24">
                  <c:v>13.966102564102565</c:v>
                </c:pt>
                <c:pt idx="25">
                  <c:v>36.786742034943472</c:v>
                </c:pt>
                <c:pt idx="26">
                  <c:v>20.710035842293905</c:v>
                </c:pt>
                <c:pt idx="27">
                  <c:v>173.40138613861387</c:v>
                </c:pt>
                <c:pt idx="28">
                  <c:v>539.71474358974353</c:v>
                </c:pt>
                <c:pt idx="29">
                  <c:v>67.374300932090549</c:v>
                </c:pt>
                <c:pt idx="30">
                  <c:v>19.928671023965141</c:v>
                </c:pt>
                <c:pt idx="31">
                  <c:v>28.995579399141633</c:v>
                </c:pt>
                <c:pt idx="33">
                  <c:v>0</c:v>
                </c:pt>
                <c:pt idx="34">
                  <c:v>20.127692307692307</c:v>
                </c:pt>
                <c:pt idx="35">
                  <c:v>1358.0696517412937</c:v>
                </c:pt>
                <c:pt idx="36">
                  <c:v>32.814553571428569</c:v>
                </c:pt>
                <c:pt idx="37">
                  <c:v>94.384112149532712</c:v>
                </c:pt>
                <c:pt idx="38">
                  <c:v>95.306907216494849</c:v>
                </c:pt>
                <c:pt idx="39">
                  <c:v>22.779533213644523</c:v>
                </c:pt>
                <c:pt idx="40">
                  <c:v>29.004863582443654</c:v>
                </c:pt>
                <c:pt idx="42">
                  <c:v>63.351172707889127</c:v>
                </c:pt>
                <c:pt idx="43">
                  <c:v>36.952765151515152</c:v>
                </c:pt>
                <c:pt idx="44">
                  <c:v>78.100000000000009</c:v>
                </c:pt>
                <c:pt idx="45">
                  <c:v>343.25493716337519</c:v>
                </c:pt>
                <c:pt idx="49" formatCode="General">
                  <c:v>0</c:v>
                </c:pt>
                <c:pt idx="54">
                  <c:v>21.348771929824562</c:v>
                </c:pt>
                <c:pt idx="57">
                  <c:v>46.849619771863118</c:v>
                </c:pt>
                <c:pt idx="58">
                  <c:v>11.665291828793775</c:v>
                </c:pt>
                <c:pt idx="59">
                  <c:v>28.755546874999997</c:v>
                </c:pt>
                <c:pt idx="67">
                  <c:v>11.71067857142857</c:v>
                </c:pt>
                <c:pt idx="68">
                  <c:v>48.020714285714291</c:v>
                </c:pt>
                <c:pt idx="71">
                  <c:v>374.57115384615389</c:v>
                </c:pt>
                <c:pt idx="73">
                  <c:v>93.624943820224729</c:v>
                </c:pt>
                <c:pt idx="74">
                  <c:v>257.39594594594593</c:v>
                </c:pt>
                <c:pt idx="76">
                  <c:v>10.066848673946959</c:v>
                </c:pt>
                <c:pt idx="77" formatCode="General">
                  <c:v>0</c:v>
                </c:pt>
                <c:pt idx="78">
                  <c:v>56.021033210332099</c:v>
                </c:pt>
                <c:pt idx="79">
                  <c:v>38.931160714285717</c:v>
                </c:pt>
                <c:pt idx="81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89-4154-821C-9193B3CFF046}"/>
            </c:ext>
          </c:extLst>
        </c:ser>
        <c:ser>
          <c:idx val="4"/>
          <c:order val="2"/>
          <c:tx>
            <c:strRef>
              <c:f>UnsOShielded!$M$1:$M$2</c:f>
              <c:strCache>
                <c:ptCount val="2"/>
                <c:pt idx="0">
                  <c:v>CAST</c:v>
                </c:pt>
                <c:pt idx="1">
                  <c:v>Ratio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UnsOShielded!$M$3:$M$86</c:f>
              <c:numCache>
                <c:formatCode>0.000</c:formatCode>
                <c:ptCount val="84"/>
                <c:pt idx="0">
                  <c:v>1.2915844880218081</c:v>
                </c:pt>
                <c:pt idx="2">
                  <c:v>8.8523214618683568</c:v>
                </c:pt>
                <c:pt idx="3">
                  <c:v>9.524644620123965</c:v>
                </c:pt>
                <c:pt idx="4">
                  <c:v>4.7110945281157406</c:v>
                </c:pt>
                <c:pt idx="6">
                  <c:v>6.801682075927852</c:v>
                </c:pt>
                <c:pt idx="7">
                  <c:v>13.588160655214235</c:v>
                </c:pt>
                <c:pt idx="8">
                  <c:v>2.7353717899762868</c:v>
                </c:pt>
                <c:pt idx="9">
                  <c:v>22.616329593723638</c:v>
                </c:pt>
                <c:pt idx="10">
                  <c:v>143.31129394166044</c:v>
                </c:pt>
                <c:pt idx="11">
                  <c:v>13.028837038938192</c:v>
                </c:pt>
                <c:pt idx="12">
                  <c:v>11.477169216219124</c:v>
                </c:pt>
                <c:pt idx="13">
                  <c:v>19.306386124219209</c:v>
                </c:pt>
                <c:pt idx="14">
                  <c:v>14.074959079558896</c:v>
                </c:pt>
                <c:pt idx="15">
                  <c:v>11.577457915337632</c:v>
                </c:pt>
                <c:pt idx="16">
                  <c:v>11.577416806427145</c:v>
                </c:pt>
                <c:pt idx="17">
                  <c:v>11.402143947538468</c:v>
                </c:pt>
                <c:pt idx="18">
                  <c:v>13.177282772490614</c:v>
                </c:pt>
                <c:pt idx="19">
                  <c:v>29.308996658196879</c:v>
                </c:pt>
                <c:pt idx="20">
                  <c:v>16.643543632398547</c:v>
                </c:pt>
                <c:pt idx="21">
                  <c:v>14.487279023004122</c:v>
                </c:pt>
                <c:pt idx="22">
                  <c:v>29.991061134728</c:v>
                </c:pt>
                <c:pt idx="23">
                  <c:v>44.964370200531356</c:v>
                </c:pt>
                <c:pt idx="24">
                  <c:v>26.248329223279526</c:v>
                </c:pt>
                <c:pt idx="25">
                  <c:v>28.048590458635399</c:v>
                </c:pt>
                <c:pt idx="26">
                  <c:v>15.575419830197854</c:v>
                </c:pt>
                <c:pt idx="27">
                  <c:v>4.7748158825796665</c:v>
                </c:pt>
                <c:pt idx="28">
                  <c:v>16.812667901419967</c:v>
                </c:pt>
                <c:pt idx="29">
                  <c:v>55.85255387610524</c:v>
                </c:pt>
                <c:pt idx="30">
                  <c:v>19.399992427732169</c:v>
                </c:pt>
                <c:pt idx="31">
                  <c:v>18.461298512589877</c:v>
                </c:pt>
                <c:pt idx="33">
                  <c:v>133.25967244667009</c:v>
                </c:pt>
                <c:pt idx="34">
                  <c:v>23.41465859141217</c:v>
                </c:pt>
                <c:pt idx="35">
                  <c:v>38.326615390943118</c:v>
                </c:pt>
                <c:pt idx="36">
                  <c:v>12.359327768379602</c:v>
                </c:pt>
                <c:pt idx="37">
                  <c:v>93.046183115338877</c:v>
                </c:pt>
                <c:pt idx="38">
                  <c:v>13.118652664390428</c:v>
                </c:pt>
                <c:pt idx="39">
                  <c:v>11.375123285419445</c:v>
                </c:pt>
                <c:pt idx="40">
                  <c:v>51.749961991538534</c:v>
                </c:pt>
                <c:pt idx="42">
                  <c:v>44.182760922018588</c:v>
                </c:pt>
                <c:pt idx="43">
                  <c:v>7.3923340698011533</c:v>
                </c:pt>
                <c:pt idx="44">
                  <c:v>50.457006905170068</c:v>
                </c:pt>
                <c:pt idx="45">
                  <c:v>14.367596131973574</c:v>
                </c:pt>
                <c:pt idx="49" formatCode="General">
                  <c:v>0</c:v>
                </c:pt>
                <c:pt idx="51">
                  <c:v>55.050127791081728</c:v>
                </c:pt>
                <c:pt idx="54">
                  <c:v>21.85628842332671</c:v>
                </c:pt>
                <c:pt idx="58">
                  <c:v>9.8487343848235511</c:v>
                </c:pt>
                <c:pt idx="59">
                  <c:v>22.688398568837162</c:v>
                </c:pt>
                <c:pt idx="67">
                  <c:v>163.88317623536133</c:v>
                </c:pt>
                <c:pt idx="68">
                  <c:v>35.229405164967183</c:v>
                </c:pt>
                <c:pt idx="71">
                  <c:v>10.751691701368232</c:v>
                </c:pt>
                <c:pt idx="73">
                  <c:v>37.463397001083088</c:v>
                </c:pt>
                <c:pt idx="74">
                  <c:v>54.627722620565955</c:v>
                </c:pt>
                <c:pt idx="76">
                  <c:v>7.9685813531741898</c:v>
                </c:pt>
                <c:pt idx="77">
                  <c:v>20.804886217671498</c:v>
                </c:pt>
                <c:pt idx="78">
                  <c:v>54.043038459249544</c:v>
                </c:pt>
                <c:pt idx="79">
                  <c:v>31.880169563718233</c:v>
                </c:pt>
                <c:pt idx="81">
                  <c:v>20.167095360579214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89-4154-821C-9193B3CFF046}"/>
            </c:ext>
          </c:extLst>
        </c:ser>
        <c:ser>
          <c:idx val="6"/>
          <c:order val="3"/>
          <c:tx>
            <c:strRef>
              <c:f>UnsOShielded!$O$1:$O$2</c:f>
              <c:strCache>
                <c:ptCount val="2"/>
                <c:pt idx="0">
                  <c:v>SS316</c:v>
                </c:pt>
                <c:pt idx="1">
                  <c:v>Ratio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UnsOShielded!$O$3:$O$86</c:f>
              <c:numCache>
                <c:formatCode>0.000</c:formatCode>
                <c:ptCount val="84"/>
                <c:pt idx="0">
                  <c:v>0.78339472985530334</c:v>
                </c:pt>
                <c:pt idx="2">
                  <c:v>4.6212712515918524</c:v>
                </c:pt>
                <c:pt idx="3">
                  <c:v>8.5983467098992534</c:v>
                </c:pt>
                <c:pt idx="4">
                  <c:v>4.240911342935048</c:v>
                </c:pt>
                <c:pt idx="6">
                  <c:v>5.8894426491842449</c:v>
                </c:pt>
                <c:pt idx="7">
                  <c:v>11.194286179001804</c:v>
                </c:pt>
                <c:pt idx="8">
                  <c:v>2.7683437978689378</c:v>
                </c:pt>
                <c:pt idx="9">
                  <c:v>20.075875450200535</c:v>
                </c:pt>
                <c:pt idx="10">
                  <c:v>79.625023517508126</c:v>
                </c:pt>
                <c:pt idx="11">
                  <c:v>10.162068441407108</c:v>
                </c:pt>
                <c:pt idx="12">
                  <c:v>8.7975995390636097</c:v>
                </c:pt>
                <c:pt idx="13">
                  <c:v>17.251546932411539</c:v>
                </c:pt>
                <c:pt idx="14">
                  <c:v>13.018539314404029</c:v>
                </c:pt>
                <c:pt idx="15">
                  <c:v>9.7162733787799329</c:v>
                </c:pt>
                <c:pt idx="16">
                  <c:v>9.7162984325530957</c:v>
                </c:pt>
                <c:pt idx="17">
                  <c:v>10.946915757895686</c:v>
                </c:pt>
                <c:pt idx="18">
                  <c:v>9.3202175030635885</c:v>
                </c:pt>
                <c:pt idx="19">
                  <c:v>20.258145516259486</c:v>
                </c:pt>
                <c:pt idx="20">
                  <c:v>13.146188466701176</c:v>
                </c:pt>
                <c:pt idx="21">
                  <c:v>9.9663548270507825</c:v>
                </c:pt>
                <c:pt idx="22">
                  <c:v>26.861906787265795</c:v>
                </c:pt>
                <c:pt idx="23">
                  <c:v>10.678794186307034</c:v>
                </c:pt>
                <c:pt idx="24">
                  <c:v>25.598597869879132</c:v>
                </c:pt>
                <c:pt idx="25">
                  <c:v>7.504341001921782</c:v>
                </c:pt>
                <c:pt idx="26">
                  <c:v>12.357993669027183</c:v>
                </c:pt>
                <c:pt idx="27">
                  <c:v>7.6289704961223288</c:v>
                </c:pt>
                <c:pt idx="28">
                  <c:v>19.129897350459505</c:v>
                </c:pt>
                <c:pt idx="29">
                  <c:v>36.620107765546415</c:v>
                </c:pt>
                <c:pt idx="30">
                  <c:v>0.6532468789315784</c:v>
                </c:pt>
                <c:pt idx="31">
                  <c:v>13.39494060155268</c:v>
                </c:pt>
                <c:pt idx="33">
                  <c:v>70.505455478366727</c:v>
                </c:pt>
                <c:pt idx="34">
                  <c:v>15.80378916854553</c:v>
                </c:pt>
                <c:pt idx="35">
                  <c:v>39.809982429882211</c:v>
                </c:pt>
                <c:pt idx="36">
                  <c:v>10.711103119471776</c:v>
                </c:pt>
                <c:pt idx="37">
                  <c:v>52.241229130278143</c:v>
                </c:pt>
                <c:pt idx="38">
                  <c:v>80.567485437523914</c:v>
                </c:pt>
                <c:pt idx="39">
                  <c:v>6.3901316771476226</c:v>
                </c:pt>
                <c:pt idx="40">
                  <c:v>29.657384625090693</c:v>
                </c:pt>
                <c:pt idx="42">
                  <c:v>48.217983524623833</c:v>
                </c:pt>
                <c:pt idx="43">
                  <c:v>5.948940477417783</c:v>
                </c:pt>
                <c:pt idx="44">
                  <c:v>65.555937249513349</c:v>
                </c:pt>
                <c:pt idx="45">
                  <c:v>14.074645076470533</c:v>
                </c:pt>
                <c:pt idx="49">
                  <c:v>7.3804890293974372</c:v>
                </c:pt>
                <c:pt idx="51">
                  <c:v>46.82935216518068</c:v>
                </c:pt>
                <c:pt idx="54">
                  <c:v>25.106318133864729</c:v>
                </c:pt>
                <c:pt idx="57">
                  <c:v>93.658654312096061</c:v>
                </c:pt>
                <c:pt idx="58">
                  <c:v>8.2390171011124043</c:v>
                </c:pt>
                <c:pt idx="59">
                  <c:v>19.61202430910544</c:v>
                </c:pt>
                <c:pt idx="67">
                  <c:v>20.816580820787134</c:v>
                </c:pt>
                <c:pt idx="68">
                  <c:v>31.631630375843844</c:v>
                </c:pt>
                <c:pt idx="71">
                  <c:v>19.17019248800964</c:v>
                </c:pt>
                <c:pt idx="73">
                  <c:v>21.077080263419667</c:v>
                </c:pt>
                <c:pt idx="74">
                  <c:v>74.919014217804431</c:v>
                </c:pt>
                <c:pt idx="76">
                  <c:v>6.8874193419101433</c:v>
                </c:pt>
                <c:pt idx="77">
                  <c:v>93.658513396998984</c:v>
                </c:pt>
                <c:pt idx="78">
                  <c:v>54.627463524059799</c:v>
                </c:pt>
                <c:pt idx="79">
                  <c:v>27.209690449598973</c:v>
                </c:pt>
                <c:pt idx="81">
                  <c:v>24.508422030324333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89-4154-821C-9193B3CFF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880296"/>
        <c:axId val="522878656"/>
      </c:lineChart>
      <c:catAx>
        <c:axId val="5228802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878656"/>
        <c:crosses val="autoZero"/>
        <c:auto val="1"/>
        <c:lblAlgn val="ctr"/>
        <c:lblOffset val="100"/>
        <c:noMultiLvlLbl val="0"/>
      </c:catAx>
      <c:valAx>
        <c:axId val="522878656"/>
        <c:scaling>
          <c:logBase val="10"/>
          <c:orientation val="minMax"/>
          <c:max val="1500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out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88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Fe/MI</a:t>
            </a:r>
            <a:r>
              <a:rPr lang="en-US" baseline="0"/>
              <a:t> Steel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FeOAll!$C$1</c:f>
              <c:strCache>
                <c:ptCount val="1"/>
                <c:pt idx="0">
                  <c:v>Shielded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FeOAll!$F$3:$F$83</c:f>
              <c:numCache>
                <c:formatCode>0.000</c:formatCode>
                <c:ptCount val="81"/>
                <c:pt idx="0">
                  <c:v>2.4771561861433474E-2</c:v>
                </c:pt>
                <c:pt idx="2">
                  <c:v>0.6416685875192345</c:v>
                </c:pt>
                <c:pt idx="3">
                  <c:v>0.64593349425948343</c:v>
                </c:pt>
                <c:pt idx="4">
                  <c:v>0.31071758902420221</c:v>
                </c:pt>
                <c:pt idx="6">
                  <c:v>0.60858430628536886</c:v>
                </c:pt>
                <c:pt idx="7">
                  <c:v>0.71042191050792003</c:v>
                </c:pt>
                <c:pt idx="8">
                  <c:v>0.60894727649510727</c:v>
                </c:pt>
                <c:pt idx="9">
                  <c:v>0.75797069069665457</c:v>
                </c:pt>
                <c:pt idx="10">
                  <c:v>2.9504042989176183E-2</c:v>
                </c:pt>
                <c:pt idx="11">
                  <c:v>0.65109410659148881</c:v>
                </c:pt>
                <c:pt idx="12">
                  <c:v>0.6824864691115452</c:v>
                </c:pt>
                <c:pt idx="13">
                  <c:v>0.79781454239428962</c:v>
                </c:pt>
                <c:pt idx="14">
                  <c:v>0.71376003609480809</c:v>
                </c:pt>
                <c:pt idx="15">
                  <c:v>0.68973313075615827</c:v>
                </c:pt>
                <c:pt idx="16">
                  <c:v>0.68965792966688533</c:v>
                </c:pt>
                <c:pt idx="17">
                  <c:v>0.66897426822846984</c:v>
                </c:pt>
                <c:pt idx="18">
                  <c:v>0.69961916956524606</c:v>
                </c:pt>
                <c:pt idx="19">
                  <c:v>0.71042252447691401</c:v>
                </c:pt>
                <c:pt idx="20">
                  <c:v>0.73570188467872966</c:v>
                </c:pt>
                <c:pt idx="21">
                  <c:v>0.71347581139370542</c:v>
                </c:pt>
                <c:pt idx="22">
                  <c:v>0.77128753599341837</c:v>
                </c:pt>
                <c:pt idx="23">
                  <c:v>0.81944487230830843</c:v>
                </c:pt>
                <c:pt idx="24">
                  <c:v>0.67781703489165535</c:v>
                </c:pt>
                <c:pt idx="25">
                  <c:v>0.79739065585996083</c:v>
                </c:pt>
                <c:pt idx="26">
                  <c:v>0.70525783619818005</c:v>
                </c:pt>
                <c:pt idx="27">
                  <c:v>4.3610048446014217E-2</c:v>
                </c:pt>
                <c:pt idx="28">
                  <c:v>1.5678061066047851E-2</c:v>
                </c:pt>
                <c:pt idx="29">
                  <c:v>0.86347842683658749</c:v>
                </c:pt>
                <c:pt idx="30">
                  <c:v>0.66635212136609434</c:v>
                </c:pt>
                <c:pt idx="31">
                  <c:v>0.67493192746654307</c:v>
                </c:pt>
                <c:pt idx="33">
                  <c:v>0.92373208638199711</c:v>
                </c:pt>
                <c:pt idx="34">
                  <c:v>0.63463478666507556</c:v>
                </c:pt>
                <c:pt idx="35">
                  <c:v>2.3676306025089817E-2</c:v>
                </c:pt>
                <c:pt idx="36">
                  <c:v>0.73305145759428214</c:v>
                </c:pt>
                <c:pt idx="37">
                  <c:v>0.72290459010634123</c:v>
                </c:pt>
                <c:pt idx="38">
                  <c:v>0.84108664926686727</c:v>
                </c:pt>
                <c:pt idx="39">
                  <c:v>0.55090152017169935</c:v>
                </c:pt>
                <c:pt idx="40">
                  <c:v>1.1048666558320708</c:v>
                </c:pt>
                <c:pt idx="42">
                  <c:v>0.80952372733031508</c:v>
                </c:pt>
                <c:pt idx="43">
                  <c:v>0.79524779198245621</c:v>
                </c:pt>
                <c:pt idx="44">
                  <c:v>0.936981488108794</c:v>
                </c:pt>
                <c:pt idx="45">
                  <c:v>2.3699908944694544E-2</c:v>
                </c:pt>
                <c:pt idx="54">
                  <c:v>0.8330386033011713</c:v>
                </c:pt>
                <c:pt idx="57">
                  <c:v>0.99956482824017678</c:v>
                </c:pt>
                <c:pt idx="58">
                  <c:v>0.62457774170186497</c:v>
                </c:pt>
                <c:pt idx="59">
                  <c:v>0.7873192394988221</c:v>
                </c:pt>
                <c:pt idx="67">
                  <c:v>1.1426682527990273</c:v>
                </c:pt>
                <c:pt idx="68">
                  <c:v>0.91825557676288672</c:v>
                </c:pt>
                <c:pt idx="71">
                  <c:v>2.6214777673478813E-2</c:v>
                </c:pt>
                <c:pt idx="73">
                  <c:v>1.0003551822894421</c:v>
                </c:pt>
                <c:pt idx="74">
                  <c:v>0.40019685358744028</c:v>
                </c:pt>
                <c:pt idx="76">
                  <c:v>0.61762297056414694</c:v>
                </c:pt>
                <c:pt idx="78">
                  <c:v>1.0407572308944879</c:v>
                </c:pt>
                <c:pt idx="79">
                  <c:v>0.73151695061934008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64-41D0-BD8A-E50BB98FD3E2}"/>
            </c:ext>
          </c:extLst>
        </c:ser>
        <c:ser>
          <c:idx val="1"/>
          <c:order val="1"/>
          <c:tx>
            <c:strRef>
              <c:f>FeOAll!$H$1</c:f>
              <c:strCache>
                <c:ptCount val="1"/>
                <c:pt idx="0">
                  <c:v>Unshielded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FeOAll!$K$3:$K$83</c:f>
              <c:numCache>
                <c:formatCode>0.000</c:formatCode>
                <c:ptCount val="81"/>
                <c:pt idx="0">
                  <c:v>0.21615195067931003</c:v>
                </c:pt>
                <c:pt idx="2">
                  <c:v>0.93124178686370329</c:v>
                </c:pt>
                <c:pt idx="3">
                  <c:v>0.9154406818559524</c:v>
                </c:pt>
                <c:pt idx="4">
                  <c:v>0.80026915920440023</c:v>
                </c:pt>
                <c:pt idx="6">
                  <c:v>1.2112473928933623</c:v>
                </c:pt>
                <c:pt idx="7">
                  <c:v>0.93087728589527496</c:v>
                </c:pt>
                <c:pt idx="8">
                  <c:v>0.69701330569075404</c:v>
                </c:pt>
                <c:pt idx="9">
                  <c:v>0.98597357121353757</c:v>
                </c:pt>
                <c:pt idx="10">
                  <c:v>0.28953267906902941</c:v>
                </c:pt>
                <c:pt idx="11">
                  <c:v>0.93243708406639636</c:v>
                </c:pt>
                <c:pt idx="12">
                  <c:v>0.91916157340308025</c:v>
                </c:pt>
                <c:pt idx="13">
                  <c:v>0.94699559471365635</c:v>
                </c:pt>
                <c:pt idx="14">
                  <c:v>0.971018266065243</c:v>
                </c:pt>
                <c:pt idx="15">
                  <c:v>1.0402308983584398</c:v>
                </c:pt>
                <c:pt idx="16">
                  <c:v>1.0402278036151942</c:v>
                </c:pt>
                <c:pt idx="17">
                  <c:v>0.94598769853250686</c:v>
                </c:pt>
                <c:pt idx="18">
                  <c:v>0.96999748650402717</c:v>
                </c:pt>
                <c:pt idx="19">
                  <c:v>1.0738382914726812</c:v>
                </c:pt>
                <c:pt idx="20">
                  <c:v>0.83704413168576719</c:v>
                </c:pt>
                <c:pt idx="21">
                  <c:v>0.85580340029630853</c:v>
                </c:pt>
                <c:pt idx="22">
                  <c:v>0.87188082035923353</c:v>
                </c:pt>
                <c:pt idx="23">
                  <c:v>1.1092890180807693</c:v>
                </c:pt>
                <c:pt idx="24">
                  <c:v>0.88004304258048682</c:v>
                </c:pt>
                <c:pt idx="25">
                  <c:v>0.88417217316124253</c:v>
                </c:pt>
                <c:pt idx="26">
                  <c:v>0.87794834912708108</c:v>
                </c:pt>
                <c:pt idx="27">
                  <c:v>0.6456985481171239</c:v>
                </c:pt>
                <c:pt idx="28">
                  <c:v>0.48153539073938506</c:v>
                </c:pt>
                <c:pt idx="29">
                  <c:v>1.1184743083877671</c:v>
                </c:pt>
                <c:pt idx="30">
                  <c:v>0.89698366314303091</c:v>
                </c:pt>
                <c:pt idx="31">
                  <c:v>0.97959884987972456</c:v>
                </c:pt>
                <c:pt idx="33">
                  <c:v>1.0581569983596411</c:v>
                </c:pt>
                <c:pt idx="34">
                  <c:v>0.60001070110042987</c:v>
                </c:pt>
                <c:pt idx="35">
                  <c:v>0.65390894402037136</c:v>
                </c:pt>
                <c:pt idx="36">
                  <c:v>1.1521458352926424</c:v>
                </c:pt>
                <c:pt idx="37">
                  <c:v>1.008447750761396</c:v>
                </c:pt>
                <c:pt idx="38">
                  <c:v>0.90194637944155021</c:v>
                </c:pt>
                <c:pt idx="39">
                  <c:v>0.8523235661601708</c:v>
                </c:pt>
                <c:pt idx="40">
                  <c:v>0.64138743304426304</c:v>
                </c:pt>
                <c:pt idx="42">
                  <c:v>1.1469971703102622</c:v>
                </c:pt>
                <c:pt idx="43">
                  <c:v>1.6083398317393691</c:v>
                </c:pt>
                <c:pt idx="44">
                  <c:v>1.666096308970912</c:v>
                </c:pt>
                <c:pt idx="45">
                  <c:v>0.39186682598795253</c:v>
                </c:pt>
                <c:pt idx="49">
                  <c:v>1</c:v>
                </c:pt>
                <c:pt idx="51">
                  <c:v>0</c:v>
                </c:pt>
                <c:pt idx="54">
                  <c:v>0.68388634115637081</c:v>
                </c:pt>
                <c:pt idx="57">
                  <c:v>0.49999898551106914</c:v>
                </c:pt>
                <c:pt idx="58">
                  <c:v>0.89223205330809585</c:v>
                </c:pt>
                <c:pt idx="59">
                  <c:v>0.91853905595893315</c:v>
                </c:pt>
                <c:pt idx="66">
                  <c:v>0</c:v>
                </c:pt>
                <c:pt idx="67">
                  <c:v>0.28574827234621047</c:v>
                </c:pt>
                <c:pt idx="68">
                  <c:v>1.061449074000979</c:v>
                </c:pt>
                <c:pt idx="71">
                  <c:v>1.0394592892631669</c:v>
                </c:pt>
                <c:pt idx="73">
                  <c:v>1.1999982718545594</c:v>
                </c:pt>
                <c:pt idx="74">
                  <c:v>1</c:v>
                </c:pt>
                <c:pt idx="76">
                  <c:v>0.8892240571497867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64-41D0-BD8A-E50BB98FD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226432"/>
        <c:axId val="503229384"/>
      </c:lineChart>
      <c:catAx>
        <c:axId val="5032264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229384"/>
        <c:crosses val="autoZero"/>
        <c:auto val="1"/>
        <c:lblAlgn val="ctr"/>
        <c:lblOffset val="100"/>
        <c:noMultiLvlLbl val="0"/>
      </c:catAx>
      <c:valAx>
        <c:axId val="503229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22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Fe/SS316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FeOAll!$C$1</c:f>
              <c:strCache>
                <c:ptCount val="1"/>
                <c:pt idx="0">
                  <c:v>Shielded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FeOAll!$E$3:$E$83</c:f>
              <c:numCache>
                <c:formatCode>0.000</c:formatCode>
                <c:ptCount val="81"/>
                <c:pt idx="0">
                  <c:v>7.1076153812115583E-3</c:v>
                </c:pt>
                <c:pt idx="2">
                  <c:v>0.20148788040618393</c:v>
                </c:pt>
                <c:pt idx="3">
                  <c:v>0.86049473993639825</c:v>
                </c:pt>
                <c:pt idx="4">
                  <c:v>0.87136081266955157</c:v>
                </c:pt>
                <c:pt idx="6">
                  <c:v>0.83956196277190687</c:v>
                </c:pt>
                <c:pt idx="7">
                  <c:v>0.53738492866494125</c:v>
                </c:pt>
                <c:pt idx="8">
                  <c:v>0.86858451024290062</c:v>
                </c:pt>
                <c:pt idx="9">
                  <c:v>0.56782608156610892</c:v>
                </c:pt>
                <c:pt idx="10">
                  <c:v>0.51405198887751491</c:v>
                </c:pt>
                <c:pt idx="11">
                  <c:v>0.38223157942141739</c:v>
                </c:pt>
                <c:pt idx="12">
                  <c:v>0.45120883561182568</c:v>
                </c:pt>
                <c:pt idx="13">
                  <c:v>0.59516232045845996</c:v>
                </c:pt>
                <c:pt idx="14">
                  <c:v>0.60455988510229741</c:v>
                </c:pt>
                <c:pt idx="15">
                  <c:v>0.83901415836392235</c:v>
                </c:pt>
                <c:pt idx="16">
                  <c:v>0.83892209453314592</c:v>
                </c:pt>
                <c:pt idx="17">
                  <c:v>0.79825927976412725</c:v>
                </c:pt>
                <c:pt idx="18">
                  <c:v>0.49390155827494786</c:v>
                </c:pt>
                <c:pt idx="19">
                  <c:v>0.54888781868616032</c:v>
                </c:pt>
                <c:pt idx="20">
                  <c:v>0.46322697244325911</c:v>
                </c:pt>
                <c:pt idx="21">
                  <c:v>0.37383525499132114</c:v>
                </c:pt>
                <c:pt idx="22">
                  <c:v>0.4794134929083681</c:v>
                </c:pt>
                <c:pt idx="23">
                  <c:v>9.6123963776443125E-2</c:v>
                </c:pt>
                <c:pt idx="24">
                  <c:v>0.44576967569508158</c:v>
                </c:pt>
                <c:pt idx="25">
                  <c:v>6.0125193877487965E-2</c:v>
                </c:pt>
                <c:pt idx="26">
                  <c:v>0.54629115948177398</c:v>
                </c:pt>
                <c:pt idx="27">
                  <c:v>1.630494443404085E-2</c:v>
                </c:pt>
                <c:pt idx="28">
                  <c:v>2.3288726464950466E-2</c:v>
                </c:pt>
                <c:pt idx="29">
                  <c:v>0.56124774865666738</c:v>
                </c:pt>
                <c:pt idx="30">
                  <c:v>0.6532468789315784</c:v>
                </c:pt>
                <c:pt idx="31">
                  <c:v>0.39895757351606614</c:v>
                </c:pt>
                <c:pt idx="33">
                  <c:v>0.44519118068725444</c:v>
                </c:pt>
                <c:pt idx="34">
                  <c:v>0.33646988450743109</c:v>
                </c:pt>
                <c:pt idx="35">
                  <c:v>1.6349970716470357E-2</c:v>
                </c:pt>
                <c:pt idx="36">
                  <c:v>0.29616075182522283</c:v>
                </c:pt>
                <c:pt idx="37">
                  <c:v>0.48796727426953124</c:v>
                </c:pt>
                <c:pt idx="38">
                  <c:v>0.70015374510072836</c:v>
                </c:pt>
                <c:pt idx="39">
                  <c:v>3.6147940475958701E-3</c:v>
                </c:pt>
                <c:pt idx="40">
                  <c:v>0.33240276331976909</c:v>
                </c:pt>
                <c:pt idx="42">
                  <c:v>0.49525390474440573</c:v>
                </c:pt>
                <c:pt idx="43">
                  <c:v>2.4742499929708808E-3</c:v>
                </c:pt>
                <c:pt idx="44">
                  <c:v>0.99934418038162465</c:v>
                </c:pt>
                <c:pt idx="45">
                  <c:v>1.7560951002739762E-2</c:v>
                </c:pt>
                <c:pt idx="54">
                  <c:v>0.44543429844097998</c:v>
                </c:pt>
                <c:pt idx="57">
                  <c:v>0.99956482824017678</c:v>
                </c:pt>
                <c:pt idx="58">
                  <c:v>0.85339531794786649</c:v>
                </c:pt>
                <c:pt idx="59">
                  <c:v>0.58290848564474007</c:v>
                </c:pt>
                <c:pt idx="67">
                  <c:v>0.44444091713557832</c:v>
                </c:pt>
                <c:pt idx="68">
                  <c:v>0.58544826519133697</c:v>
                </c:pt>
                <c:pt idx="71">
                  <c:v>3.3395757711208902E-2</c:v>
                </c:pt>
                <c:pt idx="73">
                  <c:v>0.15005344600267734</c:v>
                </c:pt>
                <c:pt idx="74">
                  <c:v>0.40019685358744028</c:v>
                </c:pt>
                <c:pt idx="76">
                  <c:v>0.85634510306868128</c:v>
                </c:pt>
                <c:pt idx="78">
                  <c:v>0.84983348281203941</c:v>
                </c:pt>
                <c:pt idx="79">
                  <c:v>0.56728536226488679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C-452D-9DDC-CCD048176257}"/>
            </c:ext>
          </c:extLst>
        </c:ser>
        <c:ser>
          <c:idx val="1"/>
          <c:order val="1"/>
          <c:tx>
            <c:strRef>
              <c:f>FeOAll!$H$1</c:f>
              <c:strCache>
                <c:ptCount val="1"/>
                <c:pt idx="0">
                  <c:v>Unshielded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FeOAll!$J$3:$J$83</c:f>
              <c:numCache>
                <c:formatCode>0.000</c:formatCode>
                <c:ptCount val="81"/>
                <c:pt idx="0">
                  <c:v>7.9586815079978682E-2</c:v>
                </c:pt>
                <c:pt idx="2">
                  <c:v>0.50095666234898706</c:v>
                </c:pt>
                <c:pt idx="3">
                  <c:v>1.1983933845734669</c:v>
                </c:pt>
                <c:pt idx="4">
                  <c:v>1.199926473591765</c:v>
                </c:pt>
                <c:pt idx="6">
                  <c:v>1.2112473928933623</c:v>
                </c:pt>
                <c:pt idx="7">
                  <c:v>0.83627205465480348</c:v>
                </c:pt>
                <c:pt idx="8">
                  <c:v>1.0466791115110756</c:v>
                </c:pt>
                <c:pt idx="9">
                  <c:v>0.7685806742461202</c:v>
                </c:pt>
                <c:pt idx="10">
                  <c:v>1.0057042709472885</c:v>
                </c:pt>
                <c:pt idx="11">
                  <c:v>0.81030910702415249</c:v>
                </c:pt>
                <c:pt idx="12">
                  <c:v>0.74815602354302047</c:v>
                </c:pt>
                <c:pt idx="13">
                  <c:v>0.84737157453249656</c:v>
                </c:pt>
                <c:pt idx="14">
                  <c:v>0.88391728193510899</c:v>
                </c:pt>
                <c:pt idx="15">
                  <c:v>1.3585647431884309</c:v>
                </c:pt>
                <c:pt idx="16">
                  <c:v>1.3585584683726459</c:v>
                </c:pt>
                <c:pt idx="17">
                  <c:v>1.00973847261231</c:v>
                </c:pt>
                <c:pt idx="18">
                  <c:v>0.8617562511977469</c:v>
                </c:pt>
                <c:pt idx="19">
                  <c:v>0.96064420957781116</c:v>
                </c:pt>
                <c:pt idx="20">
                  <c:v>0.71038051522848389</c:v>
                </c:pt>
                <c:pt idx="21">
                  <c:v>0.64282490272373538</c:v>
                </c:pt>
                <c:pt idx="22">
                  <c:v>0.59896760021965945</c:v>
                </c:pt>
                <c:pt idx="23">
                  <c:v>0.45172549152312946</c:v>
                </c:pt>
                <c:pt idx="24">
                  <c:v>0.53047712730212226</c:v>
                </c:pt>
                <c:pt idx="25">
                  <c:v>0.29473740551044941</c:v>
                </c:pt>
                <c:pt idx="26">
                  <c:v>0.91549727214631649</c:v>
                </c:pt>
                <c:pt idx="27">
                  <c:v>0.37060045876607167</c:v>
                </c:pt>
                <c:pt idx="28">
                  <c:v>0.6570484306472506</c:v>
                </c:pt>
                <c:pt idx="29">
                  <c:v>1.0325932123834207</c:v>
                </c:pt>
                <c:pt idx="30">
                  <c:v>0.91919512670604486</c:v>
                </c:pt>
                <c:pt idx="31">
                  <c:v>0.86361010055043252</c:v>
                </c:pt>
                <c:pt idx="33">
                  <c:v>0.87216972213601029</c:v>
                </c:pt>
                <c:pt idx="34">
                  <c:v>4.4488683303550962</c:v>
                </c:pt>
                <c:pt idx="35">
                  <c:v>0.55775957891983785</c:v>
                </c:pt>
                <c:pt idx="36">
                  <c:v>0.90731857849974695</c:v>
                </c:pt>
                <c:pt idx="37">
                  <c:v>0.88160938604837946</c:v>
                </c:pt>
                <c:pt idx="38">
                  <c:v>0.82824339942124559</c:v>
                </c:pt>
                <c:pt idx="39">
                  <c:v>1.2733033009225481</c:v>
                </c:pt>
                <c:pt idx="40">
                  <c:v>0.32508924594653887</c:v>
                </c:pt>
                <c:pt idx="42">
                  <c:v>0.65068908652508994</c:v>
                </c:pt>
                <c:pt idx="43">
                  <c:v>1.5369187044896699E-2</c:v>
                </c:pt>
                <c:pt idx="44">
                  <c:v>1.1905676855895198</c:v>
                </c:pt>
                <c:pt idx="45">
                  <c:v>0.42827958362173824</c:v>
                </c:pt>
                <c:pt idx="49">
                  <c:v>6.479807376600635E-3</c:v>
                </c:pt>
                <c:pt idx="51">
                  <c:v>0</c:v>
                </c:pt>
                <c:pt idx="54">
                  <c:v>0.37876821270383754</c:v>
                </c:pt>
                <c:pt idx="57">
                  <c:v>0.49999898551106914</c:v>
                </c:pt>
                <c:pt idx="58">
                  <c:v>1.2082879920038045</c:v>
                </c:pt>
                <c:pt idx="59">
                  <c:v>0.85467221632039381</c:v>
                </c:pt>
                <c:pt idx="66">
                  <c:v>0</c:v>
                </c:pt>
                <c:pt idx="67">
                  <c:v>0.2500268785432973</c:v>
                </c:pt>
                <c:pt idx="68">
                  <c:v>0.88878263743527608</c:v>
                </c:pt>
                <c:pt idx="71">
                  <c:v>0.65252800707547165</c:v>
                </c:pt>
                <c:pt idx="73">
                  <c:v>0.66654134616615268</c:v>
                </c:pt>
                <c:pt idx="74">
                  <c:v>1.3749386423353449</c:v>
                </c:pt>
                <c:pt idx="76">
                  <c:v>1.2516584423443975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8C-452D-9DDC-CCD048176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643384"/>
        <c:axId val="611648304"/>
      </c:lineChart>
      <c:catAx>
        <c:axId val="6116433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648304"/>
        <c:crosses val="autoZero"/>
        <c:auto val="1"/>
        <c:lblAlgn val="ctr"/>
        <c:lblOffset val="100"/>
        <c:noMultiLvlLbl val="0"/>
      </c:catAx>
      <c:valAx>
        <c:axId val="61164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643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Fe/CAST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FeOAll!$C$1</c:f>
              <c:strCache>
                <c:ptCount val="1"/>
                <c:pt idx="0">
                  <c:v>Shielded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FeOAll!$D$3:$D$83</c:f>
              <c:numCache>
                <c:formatCode>0.000</c:formatCode>
                <c:ptCount val="81"/>
                <c:pt idx="0">
                  <c:v>8.0713038453324629E-2</c:v>
                </c:pt>
                <c:pt idx="2">
                  <c:v>0.87298493041547298</c:v>
                </c:pt>
                <c:pt idx="3">
                  <c:v>0.89633671083398281</c:v>
                </c:pt>
                <c:pt idx="4">
                  <c:v>0.84539662211107136</c:v>
                </c:pt>
                <c:pt idx="6">
                  <c:v>0.87327286846693719</c:v>
                </c:pt>
                <c:pt idx="7">
                  <c:v>0.94394321775397527</c:v>
                </c:pt>
                <c:pt idx="8">
                  <c:v>0.82787566462692652</c:v>
                </c:pt>
                <c:pt idx="9">
                  <c:v>0.75797069069665457</c:v>
                </c:pt>
                <c:pt idx="10">
                  <c:v>1.0381451009723262</c:v>
                </c:pt>
                <c:pt idx="11">
                  <c:v>0.87572563348238297</c:v>
                </c:pt>
                <c:pt idx="12">
                  <c:v>0.91392854382234312</c:v>
                </c:pt>
                <c:pt idx="13">
                  <c:v>0.95814634590659564</c:v>
                </c:pt>
                <c:pt idx="14">
                  <c:v>0.92235271628095916</c:v>
                </c:pt>
                <c:pt idx="15">
                  <c:v>0.90558747471901624</c:v>
                </c:pt>
                <c:pt idx="16">
                  <c:v>0.90549042148610659</c:v>
                </c:pt>
                <c:pt idx="17">
                  <c:v>0.87473511045647068</c:v>
                </c:pt>
                <c:pt idx="18">
                  <c:v>0.91624960022128288</c:v>
                </c:pt>
                <c:pt idx="19">
                  <c:v>0.95012049420826938</c:v>
                </c:pt>
                <c:pt idx="20">
                  <c:v>0.96437299317267744</c:v>
                </c:pt>
                <c:pt idx="21">
                  <c:v>0.93553721574808046</c:v>
                </c:pt>
                <c:pt idx="22">
                  <c:v>0.99038564093187664</c:v>
                </c:pt>
                <c:pt idx="23">
                  <c:v>0.96808239618590097</c:v>
                </c:pt>
                <c:pt idx="24">
                  <c:v>1.017836039593139</c:v>
                </c:pt>
                <c:pt idx="25">
                  <c:v>0.92449190950810944</c:v>
                </c:pt>
                <c:pt idx="26">
                  <c:v>0.89442666395952108</c:v>
                </c:pt>
                <c:pt idx="27">
                  <c:v>8.7284015272110077E-3</c:v>
                </c:pt>
                <c:pt idx="28">
                  <c:v>1.3014967212294139E-2</c:v>
                </c:pt>
                <c:pt idx="29">
                  <c:v>1.0153313684665928</c:v>
                </c:pt>
                <c:pt idx="30">
                  <c:v>0.72409811135019841</c:v>
                </c:pt>
                <c:pt idx="31">
                  <c:v>0.92000679146644349</c:v>
                </c:pt>
                <c:pt idx="33">
                  <c:v>1.0514497531766258</c:v>
                </c:pt>
                <c:pt idx="34">
                  <c:v>1.3959881448391391</c:v>
                </c:pt>
                <c:pt idx="35">
                  <c:v>8.2671821659194671E-3</c:v>
                </c:pt>
                <c:pt idx="36">
                  <c:v>0.77650517207909264</c:v>
                </c:pt>
                <c:pt idx="37">
                  <c:v>1.0178359096313911</c:v>
                </c:pt>
                <c:pt idx="38">
                  <c:v>1.6290829942209539E-2</c:v>
                </c:pt>
                <c:pt idx="39">
                  <c:v>0.63583313546784537</c:v>
                </c:pt>
                <c:pt idx="40">
                  <c:v>1.1048666558320708</c:v>
                </c:pt>
                <c:pt idx="42">
                  <c:v>0.96308845423276346</c:v>
                </c:pt>
                <c:pt idx="43">
                  <c:v>0.26392873924040505</c:v>
                </c:pt>
                <c:pt idx="44">
                  <c:v>1.1535318903503853</c:v>
                </c:pt>
                <c:pt idx="45">
                  <c:v>8.8603829530686049E-3</c:v>
                </c:pt>
                <c:pt idx="54">
                  <c:v>0.95016469521383706</c:v>
                </c:pt>
                <c:pt idx="57" formatCode="General">
                  <c:v>0</c:v>
                </c:pt>
                <c:pt idx="58">
                  <c:v>0.87814011972774242</c:v>
                </c:pt>
                <c:pt idx="59">
                  <c:v>0.98594641227195168</c:v>
                </c:pt>
                <c:pt idx="67">
                  <c:v>3.9988574692944878</c:v>
                </c:pt>
                <c:pt idx="68">
                  <c:v>1.0425250950683598</c:v>
                </c:pt>
                <c:pt idx="71">
                  <c:v>2.416716240333135E-2</c:v>
                </c:pt>
                <c:pt idx="73">
                  <c:v>0.60021499836121073</c:v>
                </c:pt>
                <c:pt idx="74">
                  <c:v>0.33349707739385553</c:v>
                </c:pt>
                <c:pt idx="76">
                  <c:v>0.87799078452106361</c:v>
                </c:pt>
                <c:pt idx="78">
                  <c:v>1.3076563035306721</c:v>
                </c:pt>
                <c:pt idx="79">
                  <c:v>0.90866681540677019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17-4AAA-956B-8D8CE6EE0E6B}"/>
            </c:ext>
          </c:extLst>
        </c:ser>
        <c:ser>
          <c:idx val="1"/>
          <c:order val="1"/>
          <c:tx>
            <c:strRef>
              <c:f>FeOAll!$H$1</c:f>
              <c:strCache>
                <c:ptCount val="1"/>
                <c:pt idx="0">
                  <c:v>Unshielded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FeOAll!$I$3:$I$83</c:f>
              <c:numCache>
                <c:formatCode>0.000</c:formatCode>
                <c:ptCount val="81"/>
                <c:pt idx="0">
                  <c:v>0.21615195067931003</c:v>
                </c:pt>
                <c:pt idx="2">
                  <c:v>1.1330843984872421</c:v>
                </c:pt>
                <c:pt idx="3">
                  <c:v>1.126908201736013</c:v>
                </c:pt>
                <c:pt idx="4">
                  <c:v>1.0479836177864033</c:v>
                </c:pt>
                <c:pt idx="6">
                  <c:v>1.0909075242132837</c:v>
                </c:pt>
                <c:pt idx="7">
                  <c:v>1.2101625387794646</c:v>
                </c:pt>
                <c:pt idx="8">
                  <c:v>1.0096486144706929</c:v>
                </c:pt>
                <c:pt idx="9">
                  <c:v>1.1649428084692139</c:v>
                </c:pt>
                <c:pt idx="10">
                  <c:v>1.1284711639228588</c:v>
                </c:pt>
                <c:pt idx="11">
                  <c:v>1.4480003959611958</c:v>
                </c:pt>
                <c:pt idx="12">
                  <c:v>1.1615989942568579</c:v>
                </c:pt>
                <c:pt idx="13">
                  <c:v>1.2189822081492301</c:v>
                </c:pt>
                <c:pt idx="14">
                  <c:v>1.2473388452201077</c:v>
                </c:pt>
                <c:pt idx="15">
                  <c:v>1.2306313431441354</c:v>
                </c:pt>
                <c:pt idx="16">
                  <c:v>1.2306363492099477</c:v>
                </c:pt>
                <c:pt idx="17">
                  <c:v>1.0622989279456747</c:v>
                </c:pt>
                <c:pt idx="18">
                  <c:v>1.1307276861853326</c:v>
                </c:pt>
                <c:pt idx="19">
                  <c:v>1.1493608437954901</c:v>
                </c:pt>
                <c:pt idx="20">
                  <c:v>1.1681437682991602</c:v>
                </c:pt>
                <c:pt idx="21">
                  <c:v>1.1066824579784085</c:v>
                </c:pt>
                <c:pt idx="22">
                  <c:v>1.1082619393974289</c:v>
                </c:pt>
                <c:pt idx="23">
                  <c:v>1.0804606446370091</c:v>
                </c:pt>
                <c:pt idx="24">
                  <c:v>1.1812681090271875</c:v>
                </c:pt>
                <c:pt idx="25">
                  <c:v>1.2125046154679999</c:v>
                </c:pt>
                <c:pt idx="26">
                  <c:v>1.1892846851544383</c:v>
                </c:pt>
                <c:pt idx="27">
                  <c:v>0.31697911727123657</c:v>
                </c:pt>
                <c:pt idx="28">
                  <c:v>0.41780220325525996</c:v>
                </c:pt>
                <c:pt idx="29">
                  <c:v>1.2247826897334666</c:v>
                </c:pt>
                <c:pt idx="30">
                  <c:v>0.74383085993088027</c:v>
                </c:pt>
                <c:pt idx="31">
                  <c:v>1.4449758207161176</c:v>
                </c:pt>
                <c:pt idx="33">
                  <c:v>1.0898505759423702</c:v>
                </c:pt>
                <c:pt idx="34">
                  <c:v>1.200018344696854</c:v>
                </c:pt>
                <c:pt idx="35">
                  <c:v>0.29294027376091258</c:v>
                </c:pt>
                <c:pt idx="36">
                  <c:v>2.0616550548057395</c:v>
                </c:pt>
                <c:pt idx="37">
                  <c:v>1.0324715687196622</c:v>
                </c:pt>
                <c:pt idx="38">
                  <c:v>0.11835274989758296</c:v>
                </c:pt>
                <c:pt idx="39">
                  <c:v>1.2733033009225481</c:v>
                </c:pt>
                <c:pt idx="40">
                  <c:v>0.61925662156891548</c:v>
                </c:pt>
                <c:pt idx="42">
                  <c:v>1.3809182976310541</c:v>
                </c:pt>
                <c:pt idx="43">
                  <c:v>1.3193257536517846</c:v>
                </c:pt>
                <c:pt idx="44">
                  <c:v>1.7854971224449296</c:v>
                </c:pt>
                <c:pt idx="45">
                  <c:v>0.21168260618286416</c:v>
                </c:pt>
                <c:pt idx="49">
                  <c:v>1</c:v>
                </c:pt>
                <c:pt idx="51">
                  <c:v>0</c:v>
                </c:pt>
                <c:pt idx="54">
                  <c:v>0.92810128513137313</c:v>
                </c:pt>
                <c:pt idx="57" formatCode="General">
                  <c:v>0</c:v>
                </c:pt>
                <c:pt idx="58">
                  <c:v>1.040109354454841</c:v>
                </c:pt>
                <c:pt idx="59">
                  <c:v>1.2496002390078458</c:v>
                </c:pt>
                <c:pt idx="66">
                  <c:v>0</c:v>
                </c:pt>
                <c:pt idx="67">
                  <c:v>0.28574827234621047</c:v>
                </c:pt>
                <c:pt idx="68">
                  <c:v>1.421051519080097</c:v>
                </c:pt>
                <c:pt idx="71">
                  <c:v>0.84194396175359432</c:v>
                </c:pt>
                <c:pt idx="73">
                  <c:v>1.5</c:v>
                </c:pt>
                <c:pt idx="74">
                  <c:v>1.5713778936426486</c:v>
                </c:pt>
                <c:pt idx="76">
                  <c:v>1.1091811670307874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17-4AAA-956B-8D8CE6EE0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646008"/>
        <c:axId val="611647320"/>
      </c:lineChart>
      <c:catAx>
        <c:axId val="6116460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647320"/>
        <c:crosses val="autoZero"/>
        <c:auto val="1"/>
        <c:lblAlgn val="ctr"/>
        <c:lblOffset val="100"/>
        <c:noMultiLvlLbl val="0"/>
      </c:catAx>
      <c:valAx>
        <c:axId val="611647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646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Ratios for Shielded Location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FeOAll!$D$1:$D$2</c:f>
              <c:strCache>
                <c:ptCount val="2"/>
                <c:pt idx="0">
                  <c:v>Fe/</c:v>
                </c:pt>
                <c:pt idx="1">
                  <c:v>CAST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FeOAll!$D$3:$D$82</c:f>
              <c:numCache>
                <c:formatCode>0.000</c:formatCode>
                <c:ptCount val="80"/>
                <c:pt idx="0">
                  <c:v>8.0713038453324629E-2</c:v>
                </c:pt>
                <c:pt idx="2">
                  <c:v>0.87298493041547298</c:v>
                </c:pt>
                <c:pt idx="3">
                  <c:v>0.89633671083398281</c:v>
                </c:pt>
                <c:pt idx="4">
                  <c:v>0.84539662211107136</c:v>
                </c:pt>
                <c:pt idx="6">
                  <c:v>0.87327286846693719</c:v>
                </c:pt>
                <c:pt idx="7">
                  <c:v>0.94394321775397527</c:v>
                </c:pt>
                <c:pt idx="8">
                  <c:v>0.82787566462692652</c:v>
                </c:pt>
                <c:pt idx="9">
                  <c:v>0.75797069069665457</c:v>
                </c:pt>
                <c:pt idx="10">
                  <c:v>1.0381451009723262</c:v>
                </c:pt>
                <c:pt idx="11">
                  <c:v>0.87572563348238297</c:v>
                </c:pt>
                <c:pt idx="12">
                  <c:v>0.91392854382234312</c:v>
                </c:pt>
                <c:pt idx="13">
                  <c:v>0.95814634590659564</c:v>
                </c:pt>
                <c:pt idx="14">
                  <c:v>0.92235271628095916</c:v>
                </c:pt>
                <c:pt idx="15">
                  <c:v>0.90558747471901624</c:v>
                </c:pt>
                <c:pt idx="16">
                  <c:v>0.90549042148610659</c:v>
                </c:pt>
                <c:pt idx="17">
                  <c:v>0.87473511045647068</c:v>
                </c:pt>
                <c:pt idx="18">
                  <c:v>0.91624960022128288</c:v>
                </c:pt>
                <c:pt idx="19">
                  <c:v>0.95012049420826938</c:v>
                </c:pt>
                <c:pt idx="20">
                  <c:v>0.96437299317267744</c:v>
                </c:pt>
                <c:pt idx="21">
                  <c:v>0.93553721574808046</c:v>
                </c:pt>
                <c:pt idx="22">
                  <c:v>0.99038564093187664</c:v>
                </c:pt>
                <c:pt idx="23">
                  <c:v>0.96808239618590097</c:v>
                </c:pt>
                <c:pt idx="24">
                  <c:v>1.017836039593139</c:v>
                </c:pt>
                <c:pt idx="25">
                  <c:v>0.92449190950810944</c:v>
                </c:pt>
                <c:pt idx="26">
                  <c:v>0.89442666395952108</c:v>
                </c:pt>
                <c:pt idx="27">
                  <c:v>8.7284015272110077E-3</c:v>
                </c:pt>
                <c:pt idx="28">
                  <c:v>1.3014967212294139E-2</c:v>
                </c:pt>
                <c:pt idx="29">
                  <c:v>1.0153313684665928</c:v>
                </c:pt>
                <c:pt idx="30">
                  <c:v>0.72409811135019841</c:v>
                </c:pt>
                <c:pt idx="31">
                  <c:v>0.92000679146644349</c:v>
                </c:pt>
                <c:pt idx="33">
                  <c:v>1.0514497531766258</c:v>
                </c:pt>
                <c:pt idx="34">
                  <c:v>1.3959881448391391</c:v>
                </c:pt>
                <c:pt idx="35">
                  <c:v>8.2671821659194671E-3</c:v>
                </c:pt>
                <c:pt idx="36">
                  <c:v>0.77650517207909264</c:v>
                </c:pt>
                <c:pt idx="37">
                  <c:v>1.0178359096313911</c:v>
                </c:pt>
                <c:pt idx="38">
                  <c:v>1.6290829942209539E-2</c:v>
                </c:pt>
                <c:pt idx="39">
                  <c:v>0.63583313546784537</c:v>
                </c:pt>
                <c:pt idx="40">
                  <c:v>1.1048666558320708</c:v>
                </c:pt>
                <c:pt idx="42">
                  <c:v>0.96308845423276346</c:v>
                </c:pt>
                <c:pt idx="43">
                  <c:v>0.26392873924040505</c:v>
                </c:pt>
                <c:pt idx="44">
                  <c:v>1.1535318903503853</c:v>
                </c:pt>
                <c:pt idx="45">
                  <c:v>8.8603829530686049E-3</c:v>
                </c:pt>
                <c:pt idx="54">
                  <c:v>0.95016469521383706</c:v>
                </c:pt>
                <c:pt idx="57" formatCode="General">
                  <c:v>0</c:v>
                </c:pt>
                <c:pt idx="58">
                  <c:v>0.87814011972774242</c:v>
                </c:pt>
                <c:pt idx="59">
                  <c:v>0.98594641227195168</c:v>
                </c:pt>
                <c:pt idx="67">
                  <c:v>3.9988574692944878</c:v>
                </c:pt>
                <c:pt idx="68">
                  <c:v>1.0425250950683598</c:v>
                </c:pt>
                <c:pt idx="71">
                  <c:v>2.416716240333135E-2</c:v>
                </c:pt>
                <c:pt idx="73">
                  <c:v>0.60021499836121073</c:v>
                </c:pt>
                <c:pt idx="74">
                  <c:v>0.33349707739385553</c:v>
                </c:pt>
                <c:pt idx="76">
                  <c:v>0.87799078452106361</c:v>
                </c:pt>
                <c:pt idx="78">
                  <c:v>1.3076563035306721</c:v>
                </c:pt>
                <c:pt idx="79">
                  <c:v>0.90866681540677019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5-418C-9A60-AE9DB298A93E}"/>
            </c:ext>
          </c:extLst>
        </c:ser>
        <c:ser>
          <c:idx val="1"/>
          <c:order val="1"/>
          <c:tx>
            <c:strRef>
              <c:f>FeOAll!$E$1:$E$2</c:f>
              <c:strCache>
                <c:ptCount val="2"/>
                <c:pt idx="0">
                  <c:v>Fe/</c:v>
                </c:pt>
                <c:pt idx="1">
                  <c:v>SS316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FeOAll!$E$3:$E$82</c:f>
              <c:numCache>
                <c:formatCode>0.000</c:formatCode>
                <c:ptCount val="80"/>
                <c:pt idx="0">
                  <c:v>7.1076153812115583E-3</c:v>
                </c:pt>
                <c:pt idx="2">
                  <c:v>0.20148788040618393</c:v>
                </c:pt>
                <c:pt idx="3">
                  <c:v>0.86049473993639825</c:v>
                </c:pt>
                <c:pt idx="4">
                  <c:v>0.87136081266955157</c:v>
                </c:pt>
                <c:pt idx="6">
                  <c:v>0.83956196277190687</c:v>
                </c:pt>
                <c:pt idx="7">
                  <c:v>0.53738492866494125</c:v>
                </c:pt>
                <c:pt idx="8">
                  <c:v>0.86858451024290062</c:v>
                </c:pt>
                <c:pt idx="9">
                  <c:v>0.56782608156610892</c:v>
                </c:pt>
                <c:pt idx="10">
                  <c:v>0.51405198887751491</c:v>
                </c:pt>
                <c:pt idx="11">
                  <c:v>0.38223157942141739</c:v>
                </c:pt>
                <c:pt idx="12">
                  <c:v>0.45120883561182568</c:v>
                </c:pt>
                <c:pt idx="13">
                  <c:v>0.59516232045845996</c:v>
                </c:pt>
                <c:pt idx="14">
                  <c:v>0.60455988510229741</c:v>
                </c:pt>
                <c:pt idx="15">
                  <c:v>0.83901415836392235</c:v>
                </c:pt>
                <c:pt idx="16">
                  <c:v>0.83892209453314592</c:v>
                </c:pt>
                <c:pt idx="17">
                  <c:v>0.79825927976412725</c:v>
                </c:pt>
                <c:pt idx="18">
                  <c:v>0.49390155827494786</c:v>
                </c:pt>
                <c:pt idx="19">
                  <c:v>0.54888781868616032</c:v>
                </c:pt>
                <c:pt idx="20">
                  <c:v>0.46322697244325911</c:v>
                </c:pt>
                <c:pt idx="21">
                  <c:v>0.37383525499132114</c:v>
                </c:pt>
                <c:pt idx="22">
                  <c:v>0.4794134929083681</c:v>
                </c:pt>
                <c:pt idx="23">
                  <c:v>9.6123963776443125E-2</c:v>
                </c:pt>
                <c:pt idx="24">
                  <c:v>0.44576967569508158</c:v>
                </c:pt>
                <c:pt idx="25">
                  <c:v>6.0125193877487965E-2</c:v>
                </c:pt>
                <c:pt idx="26">
                  <c:v>0.54629115948177398</c:v>
                </c:pt>
                <c:pt idx="27">
                  <c:v>1.630494443404085E-2</c:v>
                </c:pt>
                <c:pt idx="28">
                  <c:v>2.3288726464950466E-2</c:v>
                </c:pt>
                <c:pt idx="29">
                  <c:v>0.56124774865666738</c:v>
                </c:pt>
                <c:pt idx="30">
                  <c:v>0.6532468789315784</c:v>
                </c:pt>
                <c:pt idx="31">
                  <c:v>0.39895757351606614</c:v>
                </c:pt>
                <c:pt idx="33">
                  <c:v>0.44519118068725444</c:v>
                </c:pt>
                <c:pt idx="34">
                  <c:v>0.33646988450743109</c:v>
                </c:pt>
                <c:pt idx="35">
                  <c:v>1.6349970716470357E-2</c:v>
                </c:pt>
                <c:pt idx="36">
                  <c:v>0.29616075182522283</c:v>
                </c:pt>
                <c:pt idx="37">
                  <c:v>0.48796727426953124</c:v>
                </c:pt>
                <c:pt idx="38">
                  <c:v>0.70015374510072836</c:v>
                </c:pt>
                <c:pt idx="39">
                  <c:v>3.6147940475958701E-3</c:v>
                </c:pt>
                <c:pt idx="40">
                  <c:v>0.33240276331976909</c:v>
                </c:pt>
                <c:pt idx="42">
                  <c:v>0.49525390474440573</c:v>
                </c:pt>
                <c:pt idx="43">
                  <c:v>2.4742499929708808E-3</c:v>
                </c:pt>
                <c:pt idx="44">
                  <c:v>0.99934418038162465</c:v>
                </c:pt>
                <c:pt idx="45">
                  <c:v>1.7560951002739762E-2</c:v>
                </c:pt>
                <c:pt idx="54">
                  <c:v>0.44543429844097998</c:v>
                </c:pt>
                <c:pt idx="57">
                  <c:v>0.99956482824017678</c:v>
                </c:pt>
                <c:pt idx="58">
                  <c:v>0.85339531794786649</c:v>
                </c:pt>
                <c:pt idx="59">
                  <c:v>0.58290848564474007</c:v>
                </c:pt>
                <c:pt idx="67">
                  <c:v>0.44444091713557832</c:v>
                </c:pt>
                <c:pt idx="68">
                  <c:v>0.58544826519133697</c:v>
                </c:pt>
                <c:pt idx="71">
                  <c:v>3.3395757711208902E-2</c:v>
                </c:pt>
                <c:pt idx="73">
                  <c:v>0.15005344600267734</c:v>
                </c:pt>
                <c:pt idx="74">
                  <c:v>0.40019685358744028</c:v>
                </c:pt>
                <c:pt idx="76">
                  <c:v>0.85634510306868128</c:v>
                </c:pt>
                <c:pt idx="78">
                  <c:v>0.84983348281203941</c:v>
                </c:pt>
                <c:pt idx="79">
                  <c:v>0.56728536226488679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5-418C-9A60-AE9DB298A93E}"/>
            </c:ext>
          </c:extLst>
        </c:ser>
        <c:ser>
          <c:idx val="2"/>
          <c:order val="2"/>
          <c:tx>
            <c:strRef>
              <c:f>FeOAll!$F$1:$F$2</c:f>
              <c:strCache>
                <c:ptCount val="2"/>
                <c:pt idx="0">
                  <c:v>Fe/</c:v>
                </c:pt>
                <c:pt idx="1">
                  <c:v>MISteel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FeOAll!$F$3:$F$82</c:f>
              <c:numCache>
                <c:formatCode>0.000</c:formatCode>
                <c:ptCount val="80"/>
                <c:pt idx="0">
                  <c:v>2.4771561861433474E-2</c:v>
                </c:pt>
                <c:pt idx="2">
                  <c:v>0.6416685875192345</c:v>
                </c:pt>
                <c:pt idx="3">
                  <c:v>0.64593349425948343</c:v>
                </c:pt>
                <c:pt idx="4">
                  <c:v>0.31071758902420221</c:v>
                </c:pt>
                <c:pt idx="6">
                  <c:v>0.60858430628536886</c:v>
                </c:pt>
                <c:pt idx="7">
                  <c:v>0.71042191050792003</c:v>
                </c:pt>
                <c:pt idx="8">
                  <c:v>0.60894727649510727</c:v>
                </c:pt>
                <c:pt idx="9">
                  <c:v>0.75797069069665457</c:v>
                </c:pt>
                <c:pt idx="10">
                  <c:v>2.9504042989176183E-2</c:v>
                </c:pt>
                <c:pt idx="11">
                  <c:v>0.65109410659148881</c:v>
                </c:pt>
                <c:pt idx="12">
                  <c:v>0.6824864691115452</c:v>
                </c:pt>
                <c:pt idx="13">
                  <c:v>0.79781454239428962</c:v>
                </c:pt>
                <c:pt idx="14">
                  <c:v>0.71376003609480809</c:v>
                </c:pt>
                <c:pt idx="15">
                  <c:v>0.68973313075615827</c:v>
                </c:pt>
                <c:pt idx="16">
                  <c:v>0.68965792966688533</c:v>
                </c:pt>
                <c:pt idx="17">
                  <c:v>0.66897426822846984</c:v>
                </c:pt>
                <c:pt idx="18">
                  <c:v>0.69961916956524606</c:v>
                </c:pt>
                <c:pt idx="19">
                  <c:v>0.71042252447691401</c:v>
                </c:pt>
                <c:pt idx="20">
                  <c:v>0.73570188467872966</c:v>
                </c:pt>
                <c:pt idx="21">
                  <c:v>0.71347581139370542</c:v>
                </c:pt>
                <c:pt idx="22">
                  <c:v>0.77128753599341837</c:v>
                </c:pt>
                <c:pt idx="23">
                  <c:v>0.81944487230830843</c:v>
                </c:pt>
                <c:pt idx="24">
                  <c:v>0.67781703489165535</c:v>
                </c:pt>
                <c:pt idx="25">
                  <c:v>0.79739065585996083</c:v>
                </c:pt>
                <c:pt idx="26">
                  <c:v>0.70525783619818005</c:v>
                </c:pt>
                <c:pt idx="27">
                  <c:v>4.3610048446014217E-2</c:v>
                </c:pt>
                <c:pt idx="28">
                  <c:v>1.5678061066047851E-2</c:v>
                </c:pt>
                <c:pt idx="29">
                  <c:v>0.86347842683658749</c:v>
                </c:pt>
                <c:pt idx="30">
                  <c:v>0.66635212136609434</c:v>
                </c:pt>
                <c:pt idx="31">
                  <c:v>0.67493192746654307</c:v>
                </c:pt>
                <c:pt idx="33">
                  <c:v>0.92373208638199711</c:v>
                </c:pt>
                <c:pt idx="34">
                  <c:v>0.63463478666507556</c:v>
                </c:pt>
                <c:pt idx="35">
                  <c:v>2.3676306025089817E-2</c:v>
                </c:pt>
                <c:pt idx="36">
                  <c:v>0.73305145759428214</c:v>
                </c:pt>
                <c:pt idx="37">
                  <c:v>0.72290459010634123</c:v>
                </c:pt>
                <c:pt idx="38">
                  <c:v>0.84108664926686727</c:v>
                </c:pt>
                <c:pt idx="39">
                  <c:v>0.55090152017169935</c:v>
                </c:pt>
                <c:pt idx="40">
                  <c:v>1.1048666558320708</c:v>
                </c:pt>
                <c:pt idx="42">
                  <c:v>0.80952372733031508</c:v>
                </c:pt>
                <c:pt idx="43">
                  <c:v>0.79524779198245621</c:v>
                </c:pt>
                <c:pt idx="44">
                  <c:v>0.936981488108794</c:v>
                </c:pt>
                <c:pt idx="45">
                  <c:v>2.3699908944694544E-2</c:v>
                </c:pt>
                <c:pt idx="54">
                  <c:v>0.8330386033011713</c:v>
                </c:pt>
                <c:pt idx="57">
                  <c:v>0.99956482824017678</c:v>
                </c:pt>
                <c:pt idx="58">
                  <c:v>0.62457774170186497</c:v>
                </c:pt>
                <c:pt idx="59">
                  <c:v>0.7873192394988221</c:v>
                </c:pt>
                <c:pt idx="67">
                  <c:v>1.1426682527990273</c:v>
                </c:pt>
                <c:pt idx="68">
                  <c:v>0.91825557676288672</c:v>
                </c:pt>
                <c:pt idx="71">
                  <c:v>2.6214777673478813E-2</c:v>
                </c:pt>
                <c:pt idx="73">
                  <c:v>1.0003551822894421</c:v>
                </c:pt>
                <c:pt idx="74">
                  <c:v>0.40019685358744028</c:v>
                </c:pt>
                <c:pt idx="76">
                  <c:v>0.61762297056414694</c:v>
                </c:pt>
                <c:pt idx="78">
                  <c:v>1.0407572308944879</c:v>
                </c:pt>
                <c:pt idx="79">
                  <c:v>0.73151695061934008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75-418C-9A60-AE9DB298A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640144"/>
        <c:axId val="603637520"/>
      </c:lineChart>
      <c:catAx>
        <c:axId val="6036401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37520"/>
        <c:crosses val="autoZero"/>
        <c:auto val="1"/>
        <c:lblAlgn val="ctr"/>
        <c:lblOffset val="100"/>
        <c:noMultiLvlLbl val="0"/>
      </c:catAx>
      <c:valAx>
        <c:axId val="603637520"/>
        <c:scaling>
          <c:orientation val="minMax"/>
          <c:max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4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Ratios</a:t>
            </a:r>
            <a:r>
              <a:rPr lang="en-US" baseline="0"/>
              <a:t> for Unshielded Location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FeOAll!$I$1:$I$2</c:f>
              <c:strCache>
                <c:ptCount val="2"/>
                <c:pt idx="0">
                  <c:v>Fe/</c:v>
                </c:pt>
                <c:pt idx="1">
                  <c:v>CAST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FeOAll!$I$3:$I$80</c:f>
              <c:numCache>
                <c:formatCode>0.000</c:formatCode>
                <c:ptCount val="78"/>
                <c:pt idx="0">
                  <c:v>0.21615195067931003</c:v>
                </c:pt>
                <c:pt idx="2">
                  <c:v>1.1330843984872421</c:v>
                </c:pt>
                <c:pt idx="3">
                  <c:v>1.126908201736013</c:v>
                </c:pt>
                <c:pt idx="4">
                  <c:v>1.0479836177864033</c:v>
                </c:pt>
                <c:pt idx="6">
                  <c:v>1.0909075242132837</c:v>
                </c:pt>
                <c:pt idx="7">
                  <c:v>1.2101625387794646</c:v>
                </c:pt>
                <c:pt idx="8">
                  <c:v>1.0096486144706929</c:v>
                </c:pt>
                <c:pt idx="9">
                  <c:v>1.1649428084692139</c:v>
                </c:pt>
                <c:pt idx="10">
                  <c:v>1.1284711639228588</c:v>
                </c:pt>
                <c:pt idx="11">
                  <c:v>1.4480003959611958</c:v>
                </c:pt>
                <c:pt idx="12">
                  <c:v>1.1615989942568579</c:v>
                </c:pt>
                <c:pt idx="13">
                  <c:v>1.2189822081492301</c:v>
                </c:pt>
                <c:pt idx="14">
                  <c:v>1.2473388452201077</c:v>
                </c:pt>
                <c:pt idx="15">
                  <c:v>1.2306313431441354</c:v>
                </c:pt>
                <c:pt idx="16">
                  <c:v>1.2306363492099477</c:v>
                </c:pt>
                <c:pt idx="17">
                  <c:v>1.0622989279456747</c:v>
                </c:pt>
                <c:pt idx="18">
                  <c:v>1.1307276861853326</c:v>
                </c:pt>
                <c:pt idx="19">
                  <c:v>1.1493608437954901</c:v>
                </c:pt>
                <c:pt idx="20">
                  <c:v>1.1681437682991602</c:v>
                </c:pt>
                <c:pt idx="21">
                  <c:v>1.1066824579784085</c:v>
                </c:pt>
                <c:pt idx="22">
                  <c:v>1.1082619393974289</c:v>
                </c:pt>
                <c:pt idx="23">
                  <c:v>1.0804606446370091</c:v>
                </c:pt>
                <c:pt idx="24">
                  <c:v>1.1812681090271875</c:v>
                </c:pt>
                <c:pt idx="25">
                  <c:v>1.2125046154679999</c:v>
                </c:pt>
                <c:pt idx="26">
                  <c:v>1.1892846851544383</c:v>
                </c:pt>
                <c:pt idx="27">
                  <c:v>0.31697911727123657</c:v>
                </c:pt>
                <c:pt idx="28">
                  <c:v>0.41780220325525996</c:v>
                </c:pt>
                <c:pt idx="29">
                  <c:v>1.2247826897334666</c:v>
                </c:pt>
                <c:pt idx="30">
                  <c:v>0.74383085993088027</c:v>
                </c:pt>
                <c:pt idx="31">
                  <c:v>1.4449758207161176</c:v>
                </c:pt>
                <c:pt idx="33">
                  <c:v>1.0898505759423702</c:v>
                </c:pt>
                <c:pt idx="34">
                  <c:v>1.200018344696854</c:v>
                </c:pt>
                <c:pt idx="35">
                  <c:v>0.29294027376091258</c:v>
                </c:pt>
                <c:pt idx="36">
                  <c:v>2.0616550548057395</c:v>
                </c:pt>
                <c:pt idx="37">
                  <c:v>1.0324715687196622</c:v>
                </c:pt>
                <c:pt idx="38">
                  <c:v>0.11835274989758296</c:v>
                </c:pt>
                <c:pt idx="39">
                  <c:v>1.2733033009225481</c:v>
                </c:pt>
                <c:pt idx="40">
                  <c:v>0.61925662156891548</c:v>
                </c:pt>
                <c:pt idx="42">
                  <c:v>1.3809182976310541</c:v>
                </c:pt>
                <c:pt idx="43">
                  <c:v>1.3193257536517846</c:v>
                </c:pt>
                <c:pt idx="44">
                  <c:v>1.7854971224449296</c:v>
                </c:pt>
                <c:pt idx="45">
                  <c:v>0.21168260618286416</c:v>
                </c:pt>
                <c:pt idx="49">
                  <c:v>1</c:v>
                </c:pt>
                <c:pt idx="51">
                  <c:v>0</c:v>
                </c:pt>
                <c:pt idx="54">
                  <c:v>0.92810128513137313</c:v>
                </c:pt>
                <c:pt idx="57" formatCode="General">
                  <c:v>0</c:v>
                </c:pt>
                <c:pt idx="58">
                  <c:v>1.040109354454841</c:v>
                </c:pt>
                <c:pt idx="59">
                  <c:v>1.2496002390078458</c:v>
                </c:pt>
                <c:pt idx="66">
                  <c:v>0</c:v>
                </c:pt>
                <c:pt idx="67">
                  <c:v>0.28574827234621047</c:v>
                </c:pt>
                <c:pt idx="68">
                  <c:v>1.421051519080097</c:v>
                </c:pt>
                <c:pt idx="71">
                  <c:v>0.84194396175359432</c:v>
                </c:pt>
                <c:pt idx="73">
                  <c:v>1.5</c:v>
                </c:pt>
                <c:pt idx="74">
                  <c:v>1.5713778936426486</c:v>
                </c:pt>
                <c:pt idx="76">
                  <c:v>1.1091811670307874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A8-49C8-BE16-8677A2B1E69F}"/>
            </c:ext>
          </c:extLst>
        </c:ser>
        <c:ser>
          <c:idx val="1"/>
          <c:order val="1"/>
          <c:tx>
            <c:strRef>
              <c:f>FeOAll!$J$1:$J$2</c:f>
              <c:strCache>
                <c:ptCount val="2"/>
                <c:pt idx="0">
                  <c:v>Fe/</c:v>
                </c:pt>
                <c:pt idx="1">
                  <c:v>SS316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FeOAll!$J$3:$J$80</c:f>
              <c:numCache>
                <c:formatCode>0.000</c:formatCode>
                <c:ptCount val="78"/>
                <c:pt idx="0">
                  <c:v>7.9586815079978682E-2</c:v>
                </c:pt>
                <c:pt idx="2">
                  <c:v>0.50095666234898706</c:v>
                </c:pt>
                <c:pt idx="3">
                  <c:v>1.1983933845734669</c:v>
                </c:pt>
                <c:pt idx="4">
                  <c:v>1.199926473591765</c:v>
                </c:pt>
                <c:pt idx="6">
                  <c:v>1.2112473928933623</c:v>
                </c:pt>
                <c:pt idx="7">
                  <c:v>0.83627205465480348</c:v>
                </c:pt>
                <c:pt idx="8">
                  <c:v>1.0466791115110756</c:v>
                </c:pt>
                <c:pt idx="9">
                  <c:v>0.7685806742461202</c:v>
                </c:pt>
                <c:pt idx="10">
                  <c:v>1.0057042709472885</c:v>
                </c:pt>
                <c:pt idx="11">
                  <c:v>0.81030910702415249</c:v>
                </c:pt>
                <c:pt idx="12">
                  <c:v>0.74815602354302047</c:v>
                </c:pt>
                <c:pt idx="13">
                  <c:v>0.84737157453249656</c:v>
                </c:pt>
                <c:pt idx="14">
                  <c:v>0.88391728193510899</c:v>
                </c:pt>
                <c:pt idx="15">
                  <c:v>1.3585647431884309</c:v>
                </c:pt>
                <c:pt idx="16">
                  <c:v>1.3585584683726459</c:v>
                </c:pt>
                <c:pt idx="17">
                  <c:v>1.00973847261231</c:v>
                </c:pt>
                <c:pt idx="18">
                  <c:v>0.8617562511977469</c:v>
                </c:pt>
                <c:pt idx="19">
                  <c:v>0.96064420957781116</c:v>
                </c:pt>
                <c:pt idx="20">
                  <c:v>0.71038051522848389</c:v>
                </c:pt>
                <c:pt idx="21">
                  <c:v>0.64282490272373538</c:v>
                </c:pt>
                <c:pt idx="22">
                  <c:v>0.59896760021965945</c:v>
                </c:pt>
                <c:pt idx="23">
                  <c:v>0.45172549152312946</c:v>
                </c:pt>
                <c:pt idx="24">
                  <c:v>0.53047712730212226</c:v>
                </c:pt>
                <c:pt idx="25">
                  <c:v>0.29473740551044941</c:v>
                </c:pt>
                <c:pt idx="26">
                  <c:v>0.91549727214631649</c:v>
                </c:pt>
                <c:pt idx="27">
                  <c:v>0.37060045876607167</c:v>
                </c:pt>
                <c:pt idx="28">
                  <c:v>0.6570484306472506</c:v>
                </c:pt>
                <c:pt idx="29">
                  <c:v>1.0325932123834207</c:v>
                </c:pt>
                <c:pt idx="30">
                  <c:v>0.91919512670604486</c:v>
                </c:pt>
                <c:pt idx="31">
                  <c:v>0.86361010055043252</c:v>
                </c:pt>
                <c:pt idx="33">
                  <c:v>0.87216972213601029</c:v>
                </c:pt>
                <c:pt idx="34">
                  <c:v>4.4488683303550962</c:v>
                </c:pt>
                <c:pt idx="35">
                  <c:v>0.55775957891983785</c:v>
                </c:pt>
                <c:pt idx="36">
                  <c:v>0.90731857849974695</c:v>
                </c:pt>
                <c:pt idx="37">
                  <c:v>0.88160938604837946</c:v>
                </c:pt>
                <c:pt idx="38">
                  <c:v>0.82824339942124559</c:v>
                </c:pt>
                <c:pt idx="39">
                  <c:v>1.2733033009225481</c:v>
                </c:pt>
                <c:pt idx="40">
                  <c:v>0.32508924594653887</c:v>
                </c:pt>
                <c:pt idx="42">
                  <c:v>0.65068908652508994</c:v>
                </c:pt>
                <c:pt idx="43">
                  <c:v>1.5369187044896699E-2</c:v>
                </c:pt>
                <c:pt idx="44">
                  <c:v>1.1905676855895198</c:v>
                </c:pt>
                <c:pt idx="45">
                  <c:v>0.42827958362173824</c:v>
                </c:pt>
                <c:pt idx="49">
                  <c:v>6.479807376600635E-3</c:v>
                </c:pt>
                <c:pt idx="51">
                  <c:v>0</c:v>
                </c:pt>
                <c:pt idx="54">
                  <c:v>0.37876821270383754</c:v>
                </c:pt>
                <c:pt idx="57">
                  <c:v>0.49999898551106914</c:v>
                </c:pt>
                <c:pt idx="58">
                  <c:v>1.2082879920038045</c:v>
                </c:pt>
                <c:pt idx="59">
                  <c:v>0.85467221632039381</c:v>
                </c:pt>
                <c:pt idx="66">
                  <c:v>0</c:v>
                </c:pt>
                <c:pt idx="67">
                  <c:v>0.2500268785432973</c:v>
                </c:pt>
                <c:pt idx="68">
                  <c:v>0.88878263743527608</c:v>
                </c:pt>
                <c:pt idx="71">
                  <c:v>0.65252800707547165</c:v>
                </c:pt>
                <c:pt idx="73">
                  <c:v>0.66654134616615268</c:v>
                </c:pt>
                <c:pt idx="74">
                  <c:v>1.3749386423353449</c:v>
                </c:pt>
                <c:pt idx="76">
                  <c:v>1.2516584423443975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A8-49C8-BE16-8677A2B1E69F}"/>
            </c:ext>
          </c:extLst>
        </c:ser>
        <c:ser>
          <c:idx val="2"/>
          <c:order val="2"/>
          <c:tx>
            <c:strRef>
              <c:f>FeOAll!$K$1:$K$2</c:f>
              <c:strCache>
                <c:ptCount val="2"/>
                <c:pt idx="0">
                  <c:v>Fe/</c:v>
                </c:pt>
                <c:pt idx="1">
                  <c:v>MISteel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FeOAll!$K$3:$K$80</c:f>
              <c:numCache>
                <c:formatCode>0.000</c:formatCode>
                <c:ptCount val="78"/>
                <c:pt idx="0">
                  <c:v>0.21615195067931003</c:v>
                </c:pt>
                <c:pt idx="2">
                  <c:v>0.93124178686370329</c:v>
                </c:pt>
                <c:pt idx="3">
                  <c:v>0.9154406818559524</c:v>
                </c:pt>
                <c:pt idx="4">
                  <c:v>0.80026915920440023</c:v>
                </c:pt>
                <c:pt idx="6">
                  <c:v>1.2112473928933623</c:v>
                </c:pt>
                <c:pt idx="7">
                  <c:v>0.93087728589527496</c:v>
                </c:pt>
                <c:pt idx="8">
                  <c:v>0.69701330569075404</c:v>
                </c:pt>
                <c:pt idx="9">
                  <c:v>0.98597357121353757</c:v>
                </c:pt>
                <c:pt idx="10">
                  <c:v>0.28953267906902941</c:v>
                </c:pt>
                <c:pt idx="11">
                  <c:v>0.93243708406639636</c:v>
                </c:pt>
                <c:pt idx="12">
                  <c:v>0.91916157340308025</c:v>
                </c:pt>
                <c:pt idx="13">
                  <c:v>0.94699559471365635</c:v>
                </c:pt>
                <c:pt idx="14">
                  <c:v>0.971018266065243</c:v>
                </c:pt>
                <c:pt idx="15">
                  <c:v>1.0402308983584398</c:v>
                </c:pt>
                <c:pt idx="16">
                  <c:v>1.0402278036151942</c:v>
                </c:pt>
                <c:pt idx="17">
                  <c:v>0.94598769853250686</c:v>
                </c:pt>
                <c:pt idx="18">
                  <c:v>0.96999748650402717</c:v>
                </c:pt>
                <c:pt idx="19">
                  <c:v>1.0738382914726812</c:v>
                </c:pt>
                <c:pt idx="20">
                  <c:v>0.83704413168576719</c:v>
                </c:pt>
                <c:pt idx="21">
                  <c:v>0.85580340029630853</c:v>
                </c:pt>
                <c:pt idx="22">
                  <c:v>0.87188082035923353</c:v>
                </c:pt>
                <c:pt idx="23">
                  <c:v>1.1092890180807693</c:v>
                </c:pt>
                <c:pt idx="24">
                  <c:v>0.88004304258048682</c:v>
                </c:pt>
                <c:pt idx="25">
                  <c:v>0.88417217316124253</c:v>
                </c:pt>
                <c:pt idx="26">
                  <c:v>0.87794834912708108</c:v>
                </c:pt>
                <c:pt idx="27">
                  <c:v>0.6456985481171239</c:v>
                </c:pt>
                <c:pt idx="28">
                  <c:v>0.48153539073938506</c:v>
                </c:pt>
                <c:pt idx="29">
                  <c:v>1.1184743083877671</c:v>
                </c:pt>
                <c:pt idx="30">
                  <c:v>0.89698366314303091</c:v>
                </c:pt>
                <c:pt idx="31">
                  <c:v>0.97959884987972456</c:v>
                </c:pt>
                <c:pt idx="33">
                  <c:v>1.0581569983596411</c:v>
                </c:pt>
                <c:pt idx="34">
                  <c:v>0.60001070110042987</c:v>
                </c:pt>
                <c:pt idx="35">
                  <c:v>0.65390894402037136</c:v>
                </c:pt>
                <c:pt idx="36">
                  <c:v>1.1521458352926424</c:v>
                </c:pt>
                <c:pt idx="37">
                  <c:v>1.008447750761396</c:v>
                </c:pt>
                <c:pt idx="38">
                  <c:v>0.90194637944155021</c:v>
                </c:pt>
                <c:pt idx="39">
                  <c:v>0.8523235661601708</c:v>
                </c:pt>
                <c:pt idx="40">
                  <c:v>0.64138743304426304</c:v>
                </c:pt>
                <c:pt idx="42">
                  <c:v>1.1469971703102622</c:v>
                </c:pt>
                <c:pt idx="43">
                  <c:v>1.6083398317393691</c:v>
                </c:pt>
                <c:pt idx="44">
                  <c:v>1.666096308970912</c:v>
                </c:pt>
                <c:pt idx="45">
                  <c:v>0.39186682598795253</c:v>
                </c:pt>
                <c:pt idx="49">
                  <c:v>1</c:v>
                </c:pt>
                <c:pt idx="51">
                  <c:v>0</c:v>
                </c:pt>
                <c:pt idx="54">
                  <c:v>0.68388634115637081</c:v>
                </c:pt>
                <c:pt idx="57">
                  <c:v>0.49999898551106914</c:v>
                </c:pt>
                <c:pt idx="58">
                  <c:v>0.89223205330809585</c:v>
                </c:pt>
                <c:pt idx="59">
                  <c:v>0.91853905595893315</c:v>
                </c:pt>
                <c:pt idx="66">
                  <c:v>0</c:v>
                </c:pt>
                <c:pt idx="67">
                  <c:v>0.28574827234621047</c:v>
                </c:pt>
                <c:pt idx="68">
                  <c:v>1.061449074000979</c:v>
                </c:pt>
                <c:pt idx="71">
                  <c:v>1.0394592892631669</c:v>
                </c:pt>
                <c:pt idx="73">
                  <c:v>1.1999982718545594</c:v>
                </c:pt>
                <c:pt idx="74">
                  <c:v>1</c:v>
                </c:pt>
                <c:pt idx="76">
                  <c:v>0.8892240571497867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A8-49C8-BE16-8677A2B1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556800"/>
        <c:axId val="599557128"/>
      </c:lineChart>
      <c:catAx>
        <c:axId val="5995568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557128"/>
        <c:crosses val="autoZero"/>
        <c:auto val="1"/>
        <c:lblAlgn val="ctr"/>
        <c:lblOffset val="100"/>
        <c:noMultiLvlLbl val="0"/>
      </c:catAx>
      <c:valAx>
        <c:axId val="59955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55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89E19CB-93C9-4C2D-914A-70849779648E}">
  <sheetPr/>
  <sheetViews>
    <sheetView zoomScale="109" workbookViewId="0" zoomToFit="1"/>
    <sheetView zoomScale="109" workbookViewId="1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A09E7DA-E442-42B5-AA0E-7A2BB1C5B12C}">
  <sheetPr/>
  <sheetViews>
    <sheetView zoomScale="109" workbookViewId="0" zoomToFit="1"/>
    <sheetView zoomScale="109" workbookViewId="1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B5F88ED-281B-49A7-B4A6-11E737CD729F}">
  <sheetPr/>
  <sheetViews>
    <sheetView zoomScale="109" workbookViewId="0" zoomToFit="1"/>
    <sheetView zoomScale="109" workbookViewId="1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A3E8893-E950-4277-93CC-412D8DAC01D3}">
  <sheetPr/>
  <sheetViews>
    <sheetView zoomScale="109" workbookViewId="0" zoomToFit="1"/>
    <sheetView zoomScale="109" workbookViewId="1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433EAC8-F15D-430B-A54A-67EE5A07102E}">
  <sheetPr/>
  <sheetViews>
    <sheetView zoomScale="109" workbookViewId="0" zoomToFit="1"/>
    <sheetView zoomScale="109" workbookViewId="1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021EA07-BCC1-4CBE-87B7-34B01E442290}">
  <sheetPr/>
  <sheetViews>
    <sheetView zoomScale="109" workbookViewId="0" zoomToFit="1"/>
    <sheetView zoomScale="109" workbookViewId="1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642" cy="62777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6FD6E8-BBF0-4BD4-811F-F8ECF469D0A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4642" cy="62777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751900-5958-44DD-892A-10F4A278097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4642" cy="62777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796040-BBB7-4E62-ABB5-97EF9B8302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4642" cy="62777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057405-A18B-4E9E-9102-7BEC985335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4642" cy="62777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97CB40-5249-4B94-A666-65EE93F8474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4642" cy="62777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E548D0-2181-42E1-992C-07766F88D33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01542-E4AF-41EC-847C-C8F5332BAF49}">
  <dimension ref="A2:J19"/>
  <sheetViews>
    <sheetView workbookViewId="0">
      <selection activeCell="D4" sqref="D4"/>
    </sheetView>
    <sheetView workbookViewId="1">
      <selection activeCell="B16" sqref="B16"/>
    </sheetView>
  </sheetViews>
  <sheetFormatPr defaultRowHeight="15.6" x14ac:dyDescent="0.3"/>
  <sheetData>
    <row r="2" spans="1:9" x14ac:dyDescent="0.3">
      <c r="A2" t="s">
        <v>149</v>
      </c>
      <c r="C2" s="1">
        <v>1250000000000</v>
      </c>
      <c r="D2" t="s">
        <v>150</v>
      </c>
    </row>
    <row r="3" spans="1:9" x14ac:dyDescent="0.3">
      <c r="A3" t="s">
        <v>151</v>
      </c>
      <c r="C3" s="1">
        <f>C2*F9</f>
        <v>3.24E+18</v>
      </c>
      <c r="D3" t="s">
        <v>154</v>
      </c>
    </row>
    <row r="4" spans="1:9" x14ac:dyDescent="0.3">
      <c r="C4" s="1"/>
    </row>
    <row r="6" spans="1:9" x14ac:dyDescent="0.3">
      <c r="A6" t="s">
        <v>136</v>
      </c>
    </row>
    <row r="7" spans="1:9" x14ac:dyDescent="0.3">
      <c r="A7" t="s">
        <v>137</v>
      </c>
    </row>
    <row r="8" spans="1:9" x14ac:dyDescent="0.3">
      <c r="D8" t="s">
        <v>138</v>
      </c>
      <c r="E8" t="s">
        <v>139</v>
      </c>
      <c r="F8" t="s">
        <v>140</v>
      </c>
    </row>
    <row r="9" spans="1:9" x14ac:dyDescent="0.3">
      <c r="A9" t="s">
        <v>141</v>
      </c>
      <c r="D9">
        <v>30</v>
      </c>
      <c r="E9">
        <f>24*D9</f>
        <v>720</v>
      </c>
      <c r="F9">
        <f>60*60*E9</f>
        <v>2592000</v>
      </c>
    </row>
    <row r="10" spans="1:9" x14ac:dyDescent="0.3">
      <c r="A10" t="s">
        <v>142</v>
      </c>
      <c r="D10">
        <f>E10/24</f>
        <v>8.3333333333333329E-2</v>
      </c>
      <c r="E10">
        <v>2</v>
      </c>
      <c r="F10">
        <f>60*60*E10</f>
        <v>7200</v>
      </c>
    </row>
    <row r="13" spans="1:9" x14ac:dyDescent="0.3">
      <c r="A13" t="s">
        <v>204</v>
      </c>
      <c r="B13" t="s">
        <v>129</v>
      </c>
      <c r="C13" t="s">
        <v>134</v>
      </c>
    </row>
    <row r="14" spans="1:9" x14ac:dyDescent="0.3">
      <c r="A14" t="s">
        <v>205</v>
      </c>
      <c r="B14">
        <v>128.8053376</v>
      </c>
      <c r="C14">
        <v>6031.8597120000004</v>
      </c>
    </row>
    <row r="16" spans="1:9" x14ac:dyDescent="0.3">
      <c r="A16" t="s">
        <v>206</v>
      </c>
      <c r="B16">
        <f>B14*densities!B12</f>
        <v>1011.12190016</v>
      </c>
      <c r="C16">
        <f>C14*densities!B12</f>
        <v>47350.098739200002</v>
      </c>
      <c r="G16" s="18"/>
      <c r="H16" s="18"/>
      <c r="I16" s="18"/>
    </row>
    <row r="19" spans="7:10" x14ac:dyDescent="0.3">
      <c r="G19" s="1"/>
      <c r="I19" s="1"/>
      <c r="J19" s="1"/>
    </row>
  </sheetData>
  <mergeCells count="1">
    <mergeCell ref="G16:I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70F70-B51D-4D73-A200-9F6410D67BA7}">
  <dimension ref="A1:S69"/>
  <sheetViews>
    <sheetView topLeftCell="E1" workbookViewId="0">
      <selection activeCell="O1" sqref="O1:P1"/>
    </sheetView>
    <sheetView topLeftCell="H1" workbookViewId="1">
      <selection activeCell="T4" sqref="T4"/>
    </sheetView>
  </sheetViews>
  <sheetFormatPr defaultRowHeight="15.6" x14ac:dyDescent="0.3"/>
  <cols>
    <col min="5" max="5" width="10.19921875" customWidth="1"/>
    <col min="6" max="8" width="10.59765625" customWidth="1"/>
    <col min="10" max="10" width="9.796875" customWidth="1"/>
    <col min="18" max="19" width="8.796875" style="1"/>
  </cols>
  <sheetData>
    <row r="1" spans="1:19" x14ac:dyDescent="0.3">
      <c r="A1" t="s">
        <v>5</v>
      </c>
      <c r="B1" t="s">
        <v>203</v>
      </c>
      <c r="C1" t="s">
        <v>96</v>
      </c>
      <c r="D1" t="s">
        <v>100</v>
      </c>
      <c r="E1" t="s">
        <v>97</v>
      </c>
      <c r="F1" t="s">
        <v>98</v>
      </c>
      <c r="G1" t="s">
        <v>99</v>
      </c>
      <c r="H1" t="s">
        <v>202</v>
      </c>
      <c r="I1" t="s">
        <v>99</v>
      </c>
      <c r="J1" s="14" t="s">
        <v>148</v>
      </c>
      <c r="K1" s="18" t="s">
        <v>143</v>
      </c>
      <c r="L1" s="18"/>
      <c r="M1" s="18"/>
      <c r="O1" s="18" t="s">
        <v>155</v>
      </c>
      <c r="P1" s="18"/>
      <c r="R1" s="19" t="s">
        <v>209</v>
      </c>
      <c r="S1" s="19"/>
    </row>
    <row r="2" spans="1:19" x14ac:dyDescent="0.3">
      <c r="G2" t="s">
        <v>207</v>
      </c>
      <c r="I2" t="s">
        <v>208</v>
      </c>
      <c r="J2" s="14" t="s">
        <v>147</v>
      </c>
      <c r="K2" s="15" t="s">
        <v>144</v>
      </c>
      <c r="L2" s="15" t="s">
        <v>145</v>
      </c>
      <c r="M2" t="s">
        <v>146</v>
      </c>
      <c r="O2" t="s">
        <v>152</v>
      </c>
      <c r="P2" t="s">
        <v>153</v>
      </c>
      <c r="R2" s="1" t="s">
        <v>152</v>
      </c>
      <c r="S2" s="1" t="s">
        <v>210</v>
      </c>
    </row>
    <row r="3" spans="1:19" x14ac:dyDescent="0.3">
      <c r="A3" t="s">
        <v>15</v>
      </c>
      <c r="C3">
        <v>51</v>
      </c>
      <c r="D3" s="1">
        <v>134928000000000</v>
      </c>
      <c r="E3" s="1">
        <v>39074500</v>
      </c>
      <c r="F3" s="1">
        <v>664.86199999999997</v>
      </c>
      <c r="G3" s="1">
        <v>1044450</v>
      </c>
      <c r="H3" s="1"/>
      <c r="I3" s="1">
        <f>G3*densities!$B$12/densities!$B$10</f>
        <v>1121604.9931600548</v>
      </c>
      <c r="J3" s="14">
        <f>F3*60*60</f>
        <v>2393503.2000000002</v>
      </c>
      <c r="K3" s="15">
        <f>J3/LN(2)/Notes!$F$9*(1-EXP(-Notes!$F$9*LN(2)/J3))</f>
        <v>0.70331685832259783</v>
      </c>
      <c r="L3" s="15">
        <f>EXP(-Notes!$F$10*LN(2)/J3)</f>
        <v>0.9979170864123531</v>
      </c>
      <c r="M3">
        <f>K3*L3</f>
        <v>0.70185191008197656</v>
      </c>
      <c r="O3" s="1">
        <f>I3/M3</f>
        <v>1598065.0291726796</v>
      </c>
      <c r="P3" s="1">
        <f>O3/Notes!$C$3</f>
        <v>4.9322994727551837E-13</v>
      </c>
      <c r="R3" s="1">
        <f>O3*J3/Notes!$F$9</f>
        <v>1475684.3214247308</v>
      </c>
      <c r="S3" s="1">
        <f>R3/Notes!$C$2</f>
        <v>1.1805474571397846E-6</v>
      </c>
    </row>
    <row r="4" spans="1:19" x14ac:dyDescent="0.3">
      <c r="A4" t="s">
        <v>8</v>
      </c>
      <c r="C4">
        <v>52</v>
      </c>
      <c r="D4" s="1">
        <v>26763200000000</v>
      </c>
      <c r="E4" s="1">
        <v>38402500</v>
      </c>
      <c r="F4" s="1">
        <v>134.184</v>
      </c>
      <c r="G4" s="1">
        <v>1026490</v>
      </c>
      <c r="H4" s="1"/>
      <c r="I4" s="1">
        <f>G4*densities!$B$12/densities!$B$10</f>
        <v>1102318.2626538989</v>
      </c>
      <c r="J4" s="14">
        <f t="shared" ref="J4:J67" si="0">F4*60*60</f>
        <v>483062.4</v>
      </c>
      <c r="K4" s="15">
        <f>J4/LN(2)/Notes!$F$9*(1-EXP(-Notes!$F$9*LN(2)/J4))</f>
        <v>0.26234968714286616</v>
      </c>
      <c r="L4" s="15">
        <f>EXP(-Notes!$F$10*LN(2)/J4)</f>
        <v>0.98972189045355274</v>
      </c>
      <c r="M4">
        <f t="shared" ref="M4:M67" si="1">K4*L4</f>
        <v>0.25965322831893561</v>
      </c>
      <c r="O4" s="1">
        <f t="shared" ref="O4:O67" si="2">I4/M4</f>
        <v>4245347.8040331015</v>
      </c>
      <c r="P4" s="1">
        <f>O4/Notes!$C$3</f>
        <v>1.3102925321089819E-12</v>
      </c>
      <c r="R4" s="1">
        <f>O4*J4/Notes!$F$9</f>
        <v>791191.31907830236</v>
      </c>
      <c r="S4" s="1">
        <f>R4/Notes!$C$2</f>
        <v>6.3295305526264192E-7</v>
      </c>
    </row>
    <row r="5" spans="1:19" x14ac:dyDescent="0.3">
      <c r="A5" t="s">
        <v>21</v>
      </c>
      <c r="C5">
        <v>48</v>
      </c>
      <c r="D5" s="1">
        <v>36135900000000</v>
      </c>
      <c r="E5" s="1">
        <v>18148900</v>
      </c>
      <c r="F5" s="1">
        <v>383.36399999999998</v>
      </c>
      <c r="G5" s="1">
        <v>485115</v>
      </c>
      <c r="H5" s="1"/>
      <c r="I5" s="1">
        <f>G5*densities!$B$12/densities!$B$10</f>
        <v>520951.12859097129</v>
      </c>
      <c r="J5" s="14">
        <f t="shared" si="0"/>
        <v>1380110.4</v>
      </c>
      <c r="K5" s="15">
        <f>J5/LN(2)/Notes!$F$9*(1-EXP(-Notes!$F$9*LN(2)/J5))</f>
        <v>0.55919211052840256</v>
      </c>
      <c r="L5" s="15">
        <f>EXP(-Notes!$F$10*LN(2)/J5)</f>
        <v>0.99639039954501529</v>
      </c>
      <c r="M5">
        <f t="shared" si="1"/>
        <v>0.55717365043181544</v>
      </c>
      <c r="O5" s="1">
        <f t="shared" si="2"/>
        <v>934988.81037757022</v>
      </c>
      <c r="P5" s="1">
        <f>O5/Notes!$C$3</f>
        <v>2.8857679332641056E-13</v>
      </c>
      <c r="R5" s="1">
        <f>O5*J5/Notes!$F$9</f>
        <v>497834.79208553722</v>
      </c>
      <c r="S5" s="1">
        <f>R5/Notes!$C$2</f>
        <v>3.9826783366842976E-7</v>
      </c>
    </row>
    <row r="6" spans="1:19" x14ac:dyDescent="0.3">
      <c r="A6" t="s">
        <v>8</v>
      </c>
      <c r="C6">
        <v>56</v>
      </c>
      <c r="D6" s="1">
        <v>206077000000</v>
      </c>
      <c r="E6" s="1">
        <v>15385700</v>
      </c>
      <c r="F6" s="1">
        <v>2.5789</v>
      </c>
      <c r="G6" s="1">
        <v>411256</v>
      </c>
      <c r="H6" s="1"/>
      <c r="I6" s="1">
        <f>G6*densities!$B$12/densities!$B$10</f>
        <v>441636.06019151845</v>
      </c>
      <c r="J6" s="14">
        <f t="shared" si="0"/>
        <v>9284.0400000000009</v>
      </c>
      <c r="K6" s="15">
        <f>J6/LN(2)/Notes!$F$9*(1-EXP(-Notes!$F$9*LN(2)/J6))</f>
        <v>5.1674531124285394E-3</v>
      </c>
      <c r="L6" s="15">
        <f>EXP(-Notes!$F$10*LN(2)/J6)</f>
        <v>0.58417622597345531</v>
      </c>
      <c r="M6">
        <f t="shared" si="1"/>
        <v>3.0187032571132892E-3</v>
      </c>
      <c r="O6" s="1">
        <f t="shared" si="2"/>
        <v>146299925.02603388</v>
      </c>
      <c r="P6" s="1">
        <f>O6/Notes!$C$3</f>
        <v>4.515429784754132E-11</v>
      </c>
      <c r="R6" s="1">
        <f>O6*J6/Notes!$F$9</f>
        <v>524017.88423560944</v>
      </c>
      <c r="S6" s="1">
        <f>R6/Notes!$C$2</f>
        <v>4.1921430738848754E-7</v>
      </c>
    </row>
    <row r="7" spans="1:19" x14ac:dyDescent="0.3">
      <c r="A7" t="s">
        <v>6</v>
      </c>
      <c r="C7">
        <v>55</v>
      </c>
      <c r="D7" s="1">
        <v>1306710000000000</v>
      </c>
      <c r="E7" s="1">
        <v>10486600</v>
      </c>
      <c r="F7" s="1">
        <v>23992.1</v>
      </c>
      <c r="G7" s="1">
        <v>280304</v>
      </c>
      <c r="H7" s="1"/>
      <c r="I7" s="1">
        <f>G7*densities!$B$12/densities!$B$10</f>
        <v>301010.45143638854</v>
      </c>
      <c r="J7" s="14">
        <f t="shared" si="0"/>
        <v>86371560</v>
      </c>
      <c r="K7" s="15">
        <f>J7/LN(2)/Notes!$F$9*(1-EXP(-Notes!$F$9*LN(2)/J7))</f>
        <v>0.98967111070258884</v>
      </c>
      <c r="L7" s="15">
        <f>EXP(-Notes!$F$10*LN(2)/J7)</f>
        <v>0.99994222038458669</v>
      </c>
      <c r="M7">
        <f t="shared" si="1"/>
        <v>0.98961392788642677</v>
      </c>
      <c r="O7" s="1">
        <f t="shared" si="2"/>
        <v>304169.57861463533</v>
      </c>
      <c r="P7" s="1">
        <f>O7/Notes!$C$3</f>
        <v>9.3879499572418319E-14</v>
      </c>
      <c r="R7" s="1">
        <f>O7*J7/Notes!$F$9</f>
        <v>10135648.537611378</v>
      </c>
      <c r="S7" s="1">
        <f>R7/Notes!$C$2</f>
        <v>8.1085188300891031E-6</v>
      </c>
    </row>
    <row r="8" spans="1:19" x14ac:dyDescent="0.3">
      <c r="A8" t="s">
        <v>8</v>
      </c>
      <c r="C8">
        <v>54</v>
      </c>
      <c r="D8" s="1">
        <v>337829000000000</v>
      </c>
      <c r="E8" s="1">
        <v>8683350</v>
      </c>
      <c r="F8" s="1">
        <v>7490.88</v>
      </c>
      <c r="G8" s="1">
        <v>232104</v>
      </c>
      <c r="H8" s="1"/>
      <c r="I8" s="1">
        <f>G8*densities!$B$12/densities!$B$10</f>
        <v>249249.84952120384</v>
      </c>
      <c r="J8" s="14">
        <f t="shared" si="0"/>
        <v>26967168</v>
      </c>
      <c r="K8" s="15">
        <f>J8/LN(2)/Notes!$F$9*(1-EXP(-Notes!$F$9*LN(2)/J8))</f>
        <v>0.9674160431864508</v>
      </c>
      <c r="L8" s="15">
        <f>EXP(-Notes!$F$10*LN(2)/J8)</f>
        <v>0.99981495283701727</v>
      </c>
      <c r="M8">
        <f t="shared" si="1"/>
        <v>0.96723702559223512</v>
      </c>
      <c r="O8" s="1">
        <f t="shared" si="2"/>
        <v>257692.6264465416</v>
      </c>
      <c r="P8" s="1">
        <f>O8/Notes!$C$3</f>
        <v>7.9534761248932592E-14</v>
      </c>
      <c r="R8" s="1">
        <f>O8*J8/Notes!$F$9</f>
        <v>2681034.0855498188</v>
      </c>
      <c r="S8" s="1">
        <f>R8/Notes!$C$2</f>
        <v>2.1448272684398549E-6</v>
      </c>
    </row>
    <row r="9" spans="1:19" x14ac:dyDescent="0.3">
      <c r="A9" t="s">
        <v>22</v>
      </c>
      <c r="C9">
        <v>44</v>
      </c>
      <c r="D9" s="1">
        <v>164821000000</v>
      </c>
      <c r="E9" s="1">
        <v>7993640</v>
      </c>
      <c r="F9" s="1">
        <v>3.97</v>
      </c>
      <c r="G9" s="1">
        <v>213668</v>
      </c>
      <c r="H9" s="1"/>
      <c r="I9" s="1">
        <f>G9*densities!$B$12/densities!$B$10</f>
        <v>229451.9562243502</v>
      </c>
      <c r="J9" s="14">
        <f t="shared" si="0"/>
        <v>14292.000000000002</v>
      </c>
      <c r="K9" s="15">
        <f>J9/LN(2)/Notes!$F$9*(1-EXP(-Notes!$F$9*LN(2)/J9))</f>
        <v>7.9548601560127576E-3</v>
      </c>
      <c r="L9" s="15">
        <f>EXP(-Notes!$F$10*LN(2)/J9)</f>
        <v>0.70525733097990351</v>
      </c>
      <c r="M9">
        <f t="shared" si="1"/>
        <v>5.6102234419479358E-3</v>
      </c>
      <c r="O9" s="1">
        <f t="shared" si="2"/>
        <v>40898897.984833516</v>
      </c>
      <c r="P9" s="1">
        <f>O9/Notes!$C$3</f>
        <v>1.2623116661985653E-11</v>
      </c>
      <c r="R9" s="1">
        <f>O9*J9/Notes!$F$9</f>
        <v>225511.97916637373</v>
      </c>
      <c r="S9" s="1">
        <f>R9/Notes!$C$2</f>
        <v>1.8040958333309897E-7</v>
      </c>
    </row>
    <row r="10" spans="1:19" x14ac:dyDescent="0.3">
      <c r="A10" t="s">
        <v>18</v>
      </c>
      <c r="C10">
        <v>64</v>
      </c>
      <c r="D10" s="1">
        <v>453966000000</v>
      </c>
      <c r="E10" s="1">
        <v>6882450</v>
      </c>
      <c r="F10" s="1">
        <v>12.7</v>
      </c>
      <c r="G10" s="1">
        <v>183966</v>
      </c>
      <c r="H10" s="1"/>
      <c r="I10" s="1">
        <f>G10*densities!$B$12/densities!$B$10</f>
        <v>197555.82763337891</v>
      </c>
      <c r="J10" s="14">
        <f t="shared" si="0"/>
        <v>45720</v>
      </c>
      <c r="K10" s="15">
        <f>J10/LN(2)/Notes!$F$9*(1-EXP(-Notes!$F$9*LN(2)/J10))</f>
        <v>2.544753752679144E-2</v>
      </c>
      <c r="L10" s="15">
        <f>EXP(-Notes!$F$10*LN(2)/J10)</f>
        <v>0.8965896093199025</v>
      </c>
      <c r="M10">
        <f t="shared" si="1"/>
        <v>2.2815997729299493E-2</v>
      </c>
      <c r="O10" s="1">
        <f t="shared" si="2"/>
        <v>8658653.8961513285</v>
      </c>
      <c r="P10" s="1">
        <f>O10/Notes!$C$3</f>
        <v>2.672424042022015E-12</v>
      </c>
      <c r="R10" s="1">
        <f>O10*J10/Notes!$F$9</f>
        <v>152729.03400155818</v>
      </c>
      <c r="S10" s="1">
        <f>R10/Notes!$C$2</f>
        <v>1.2218322720124654E-7</v>
      </c>
    </row>
    <row r="11" spans="1:19" x14ac:dyDescent="0.3">
      <c r="A11" t="s">
        <v>23</v>
      </c>
      <c r="C11">
        <v>45</v>
      </c>
      <c r="D11" s="1">
        <v>65961400000</v>
      </c>
      <c r="E11" s="1">
        <v>4123470</v>
      </c>
      <c r="F11" s="1">
        <v>3.07999</v>
      </c>
      <c r="G11" s="1">
        <v>110219</v>
      </c>
      <c r="H11" s="1"/>
      <c r="I11" s="1">
        <f>G11*densities!$B$12/densities!$B$10</f>
        <v>118361.03283173734</v>
      </c>
      <c r="J11" s="14">
        <f t="shared" si="0"/>
        <v>11087.964</v>
      </c>
      <c r="K11" s="15">
        <f>J11/LN(2)/Notes!$F$9*(1-EXP(-Notes!$F$9*LN(2)/J11))</f>
        <v>6.1715087485938866E-3</v>
      </c>
      <c r="L11" s="15">
        <f>EXP(-Notes!$F$10*LN(2)/J11)</f>
        <v>0.63756628355780609</v>
      </c>
      <c r="M11">
        <f t="shared" si="1"/>
        <v>3.9347458967854913E-3</v>
      </c>
      <c r="O11" s="1">
        <f t="shared" si="2"/>
        <v>30080985.135134883</v>
      </c>
      <c r="P11" s="1">
        <f>O11/Notes!$C$3</f>
        <v>9.2842546713379264E-12</v>
      </c>
      <c r="R11" s="1">
        <f>O11*J11/Notes!$F$9</f>
        <v>128679.35195328345</v>
      </c>
      <c r="S11" s="1">
        <f>R11/Notes!$C$2</f>
        <v>1.0294348156262675E-7</v>
      </c>
    </row>
    <row r="12" spans="1:19" x14ac:dyDescent="0.3">
      <c r="A12" t="s">
        <v>22</v>
      </c>
      <c r="C12">
        <v>47</v>
      </c>
      <c r="D12" s="1">
        <v>1577760000000</v>
      </c>
      <c r="E12" s="1">
        <v>3779310</v>
      </c>
      <c r="F12" s="1">
        <v>80.380600000000001</v>
      </c>
      <c r="G12" s="1">
        <v>101020</v>
      </c>
      <c r="H12" s="1"/>
      <c r="I12" s="1">
        <f>G12*densities!$B$12/densities!$B$10</f>
        <v>108482.48974008209</v>
      </c>
      <c r="J12" s="14">
        <f t="shared" si="0"/>
        <v>289370.16000000003</v>
      </c>
      <c r="K12" s="15">
        <f>J12/LN(2)/Notes!$F$9*(1-EXP(-Notes!$F$9*LN(2)/J12))</f>
        <v>0.16073806866540608</v>
      </c>
      <c r="L12" s="15">
        <f>EXP(-Notes!$F$10*LN(2)/J12)</f>
        <v>0.98290124310536831</v>
      </c>
      <c r="M12">
        <f t="shared" si="1"/>
        <v>0.15798964750558367</v>
      </c>
      <c r="O12" s="1">
        <f t="shared" si="2"/>
        <v>686643.02663405903</v>
      </c>
      <c r="P12" s="1">
        <f>O12/Notes!$C$3</f>
        <v>2.1192686007224045E-13</v>
      </c>
      <c r="R12" s="1">
        <f>O12*J12/Notes!$F$9</f>
        <v>76656.636759252287</v>
      </c>
      <c r="S12" s="1">
        <f>R12/Notes!$C$2</f>
        <v>6.1325309407401828E-8</v>
      </c>
    </row>
    <row r="13" spans="1:19" x14ac:dyDescent="0.3">
      <c r="A13" t="s">
        <v>6</v>
      </c>
      <c r="C13">
        <v>59</v>
      </c>
      <c r="D13" s="1">
        <v>17678800000000</v>
      </c>
      <c r="E13" s="1">
        <v>3189160</v>
      </c>
      <c r="F13" s="1">
        <v>1067.33</v>
      </c>
      <c r="G13" s="1">
        <v>85245.4</v>
      </c>
      <c r="H13" s="1"/>
      <c r="I13" s="1">
        <f>G13*densities!$B$12/densities!$B$10</f>
        <v>91542.597811217507</v>
      </c>
      <c r="J13" s="14">
        <f t="shared" si="0"/>
        <v>3842387.9999999995</v>
      </c>
      <c r="K13" s="15">
        <f>J13/LN(2)/Notes!$F$9*(1-EXP(-Notes!$F$9*LN(2)/J13))</f>
        <v>0.79875696137980801</v>
      </c>
      <c r="L13" s="15">
        <f>EXP(-Notes!$F$10*LN(2)/J13)</f>
        <v>0.99870199988640984</v>
      </c>
      <c r="M13">
        <f t="shared" si="1"/>
        <v>0.79772017475320611</v>
      </c>
      <c r="O13" s="1">
        <f t="shared" si="2"/>
        <v>114755.27472968627</v>
      </c>
      <c r="P13" s="1">
        <f>O13/Notes!$C$3</f>
        <v>3.5418294669656254E-14</v>
      </c>
      <c r="R13" s="1">
        <f>O13*J13/Notes!$F$9</f>
        <v>170113.53802393892</v>
      </c>
      <c r="S13" s="1">
        <f>R13/Notes!$C$2</f>
        <v>1.3609083041915115E-7</v>
      </c>
    </row>
    <row r="14" spans="1:19" x14ac:dyDescent="0.3">
      <c r="A14" t="s">
        <v>22</v>
      </c>
      <c r="C14">
        <v>43</v>
      </c>
      <c r="D14" s="1">
        <v>60870400000</v>
      </c>
      <c r="E14" s="1">
        <v>3012090</v>
      </c>
      <c r="F14" s="1">
        <v>3.891</v>
      </c>
      <c r="G14" s="1">
        <v>80512.399999999994</v>
      </c>
      <c r="H14" s="1"/>
      <c r="I14" s="1">
        <f>G14*densities!$B$12/densities!$B$10</f>
        <v>86459.964432284542</v>
      </c>
      <c r="J14" s="14">
        <f t="shared" si="0"/>
        <v>14007.6</v>
      </c>
      <c r="K14" s="15">
        <f>J14/LN(2)/Notes!$F$9*(1-EXP(-Notes!$F$9*LN(2)/J14))</f>
        <v>7.7965644501374401E-3</v>
      </c>
      <c r="L14" s="15">
        <f>EXP(-Notes!$F$10*LN(2)/J14)</f>
        <v>0.7002749169939958</v>
      </c>
      <c r="M14">
        <f t="shared" si="1"/>
        <v>5.4597385231583339E-3</v>
      </c>
      <c r="O14" s="1">
        <f t="shared" si="2"/>
        <v>15835916.695561718</v>
      </c>
      <c r="P14" s="1">
        <f>O14/Notes!$C$3</f>
        <v>4.8876286097412713E-12</v>
      </c>
      <c r="R14" s="1">
        <f>O14*J14/Notes!$F$9</f>
        <v>85579.933142264796</v>
      </c>
      <c r="S14" s="1">
        <f>R14/Notes!$C$2</f>
        <v>6.846394651381184E-8</v>
      </c>
    </row>
    <row r="15" spans="1:19" x14ac:dyDescent="0.3">
      <c r="A15" t="s">
        <v>32</v>
      </c>
      <c r="C15">
        <v>7</v>
      </c>
      <c r="D15" s="1">
        <v>19385900000000</v>
      </c>
      <c r="E15" s="1">
        <v>2922290</v>
      </c>
      <c r="F15" s="1">
        <v>1277.28</v>
      </c>
      <c r="G15" s="1">
        <v>78112</v>
      </c>
      <c r="H15" s="1"/>
      <c r="I15" s="1">
        <f>G15*densities!$B$12/densities!$B$10</f>
        <v>83882.243502051977</v>
      </c>
      <c r="J15" s="14">
        <f t="shared" si="0"/>
        <v>4598208</v>
      </c>
      <c r="K15" s="15">
        <f>J15/LN(2)/Notes!$F$9*(1-EXP(-Notes!$F$9*LN(2)/J15))</f>
        <v>0.82777842727450546</v>
      </c>
      <c r="L15" s="15">
        <f>EXP(-Notes!$F$10*LN(2)/J15)</f>
        <v>0.99891523994211751</v>
      </c>
      <c r="M15">
        <f t="shared" si="1"/>
        <v>0.82688048629982125</v>
      </c>
      <c r="O15" s="1">
        <f t="shared" si="2"/>
        <v>101444.21702030207</v>
      </c>
      <c r="P15" s="1">
        <f>O15/Notes!$C$3</f>
        <v>3.1309943524784585E-14</v>
      </c>
      <c r="R15" s="1">
        <f>O15*J15/Notes!$F$9</f>
        <v>179962.04099401587</v>
      </c>
      <c r="S15" s="1">
        <f>R15/Notes!$C$2</f>
        <v>1.4396963279521269E-7</v>
      </c>
    </row>
    <row r="16" spans="1:19" x14ac:dyDescent="0.3">
      <c r="A16" t="s">
        <v>21</v>
      </c>
      <c r="C16">
        <v>49</v>
      </c>
      <c r="D16" s="1">
        <v>116533000000000</v>
      </c>
      <c r="E16" s="1">
        <v>2832990</v>
      </c>
      <c r="F16" s="1">
        <v>7920.03</v>
      </c>
      <c r="G16" s="1">
        <v>75725.100000000006</v>
      </c>
      <c r="H16" s="1"/>
      <c r="I16" s="1">
        <f>G16*densities!$B$12/densities!$B$10</f>
        <v>81319.019835841318</v>
      </c>
      <c r="J16" s="14">
        <f t="shared" si="0"/>
        <v>28512108</v>
      </c>
      <c r="K16" s="15">
        <f>J16/LN(2)/Notes!$F$9*(1-EXP(-Notes!$F$9*LN(2)/J16))</f>
        <v>0.96914491018568427</v>
      </c>
      <c r="L16" s="15">
        <f>EXP(-Notes!$F$10*LN(2)/J16)</f>
        <v>0.99982497881420407</v>
      </c>
      <c r="M16">
        <f t="shared" si="1"/>
        <v>0.96897528929429544</v>
      </c>
      <c r="O16" s="1">
        <f t="shared" si="2"/>
        <v>83922.697239334084</v>
      </c>
      <c r="P16" s="1">
        <f>O16/Notes!$C$3</f>
        <v>2.5902067049177187E-14</v>
      </c>
      <c r="R16" s="1">
        <f>O16*J16/Notes!$F$9</f>
        <v>923153.16641172662</v>
      </c>
      <c r="S16" s="1">
        <f>R16/Notes!$C$2</f>
        <v>7.3852253312938132E-7</v>
      </c>
    </row>
    <row r="17" spans="1:19" x14ac:dyDescent="0.3">
      <c r="A17" t="s">
        <v>26</v>
      </c>
      <c r="C17">
        <v>55</v>
      </c>
      <c r="D17" s="1">
        <v>210413000000</v>
      </c>
      <c r="E17" s="1">
        <v>2311070</v>
      </c>
      <c r="F17" s="1">
        <v>17.53</v>
      </c>
      <c r="G17" s="1">
        <v>61774.3</v>
      </c>
      <c r="H17" s="1"/>
      <c r="I17" s="1">
        <f>G17*densities!$B$12/densities!$B$10</f>
        <v>66337.654582763338</v>
      </c>
      <c r="J17" s="14">
        <f t="shared" si="0"/>
        <v>63108.000000000015</v>
      </c>
      <c r="K17" s="15">
        <f>J17/LN(2)/Notes!$F$9*(1-EXP(-Notes!$F$9*LN(2)/J17))</f>
        <v>3.5125616759406383E-2</v>
      </c>
      <c r="L17" s="15">
        <f>EXP(-Notes!$F$10*LN(2)/J17)</f>
        <v>0.92396484668855727</v>
      </c>
      <c r="M17">
        <f t="shared" si="1"/>
        <v>3.2454835103945937E-2</v>
      </c>
      <c r="O17" s="1">
        <f t="shared" si="2"/>
        <v>2043999.1258713205</v>
      </c>
      <c r="P17" s="1">
        <f>O17/Notes!$C$3</f>
        <v>6.3086392773806188E-13</v>
      </c>
      <c r="R17" s="1">
        <f>O17*J17/Notes!$F$9</f>
        <v>49765.700939617025</v>
      </c>
      <c r="S17" s="1">
        <f>R17/Notes!$C$2</f>
        <v>3.9812560751693618E-8</v>
      </c>
    </row>
    <row r="18" spans="1:19" x14ac:dyDescent="0.3">
      <c r="A18" t="s">
        <v>25</v>
      </c>
      <c r="C18">
        <v>42</v>
      </c>
      <c r="D18" s="1">
        <v>141815000000</v>
      </c>
      <c r="E18" s="1">
        <v>2209160</v>
      </c>
      <c r="F18" s="1">
        <v>12.36</v>
      </c>
      <c r="G18" s="1">
        <v>59050.3</v>
      </c>
      <c r="H18" s="1"/>
      <c r="I18" s="1">
        <f>G18*densities!$B$12/densities!$B$10</f>
        <v>63412.428864569083</v>
      </c>
      <c r="J18" s="14">
        <f t="shared" si="0"/>
        <v>44495.999999999993</v>
      </c>
      <c r="K18" s="15">
        <f>J18/LN(2)/Notes!$F$9*(1-EXP(-Notes!$F$9*LN(2)/J18))</f>
        <v>2.4766264868593867E-2</v>
      </c>
      <c r="L18" s="15">
        <f>EXP(-Notes!$F$10*LN(2)/J18)</f>
        <v>0.89390145610497251</v>
      </c>
      <c r="M18">
        <f t="shared" si="1"/>
        <v>2.2138600228317484E-2</v>
      </c>
      <c r="O18" s="1">
        <f t="shared" si="2"/>
        <v>2864337.7725145533</v>
      </c>
      <c r="P18" s="1">
        <f>O18/Notes!$C$3</f>
        <v>8.840548680600473E-13</v>
      </c>
      <c r="R18" s="1">
        <f>O18*J18/Notes!$F$9</f>
        <v>49171.131761499826</v>
      </c>
      <c r="S18" s="1">
        <f>R18/Notes!$C$2</f>
        <v>3.933690540919986E-8</v>
      </c>
    </row>
    <row r="19" spans="1:19" x14ac:dyDescent="0.3">
      <c r="A19" t="s">
        <v>15</v>
      </c>
      <c r="C19">
        <v>48</v>
      </c>
      <c r="D19" s="1">
        <v>246757000000</v>
      </c>
      <c r="E19" s="1">
        <v>2203650</v>
      </c>
      <c r="F19" s="1">
        <v>21.560099999999998</v>
      </c>
      <c r="G19" s="1">
        <v>58903</v>
      </c>
      <c r="H19" s="1"/>
      <c r="I19" s="1">
        <f>G19*densities!$B$12/densities!$B$10</f>
        <v>63254.247606019155</v>
      </c>
      <c r="J19" s="14">
        <f t="shared" si="0"/>
        <v>77616.36</v>
      </c>
      <c r="K19" s="15">
        <f>J19/LN(2)/Notes!$F$9*(1-EXP(-Notes!$F$9*LN(2)/J19))</f>
        <v>4.3200901872661672E-2</v>
      </c>
      <c r="L19" s="15">
        <f>EXP(-Notes!$F$10*LN(2)/J19)</f>
        <v>0.93772451310258809</v>
      </c>
      <c r="M19">
        <f t="shared" si="1"/>
        <v>4.0510544674134355E-2</v>
      </c>
      <c r="O19" s="1">
        <f t="shared" si="2"/>
        <v>1561426.7375280804</v>
      </c>
      <c r="P19" s="1">
        <f>O19/Notes!$C$3</f>
        <v>4.8192183257039521E-13</v>
      </c>
      <c r="R19" s="1">
        <f>O19*J19/Notes!$F$9</f>
        <v>46756.273060804393</v>
      </c>
      <c r="S19" s="1">
        <f>R19/Notes!$C$2</f>
        <v>3.7405018448643516E-8</v>
      </c>
    </row>
    <row r="20" spans="1:19" x14ac:dyDescent="0.3">
      <c r="A20" t="s">
        <v>9</v>
      </c>
      <c r="C20">
        <v>32</v>
      </c>
      <c r="D20" s="1">
        <v>3185860000000</v>
      </c>
      <c r="E20" s="1">
        <v>1792080</v>
      </c>
      <c r="F20" s="1">
        <v>342.28800000000001</v>
      </c>
      <c r="G20" s="1">
        <v>47901.8</v>
      </c>
      <c r="H20" s="1"/>
      <c r="I20" s="1">
        <f>G20*densities!$B$12/densities!$B$10</f>
        <v>51440.373461012314</v>
      </c>
      <c r="J20" s="14">
        <f t="shared" si="0"/>
        <v>1232236.7999999998</v>
      </c>
      <c r="K20" s="15">
        <f>J20/LN(2)/Notes!$F$9*(1-EXP(-Notes!$F$9*LN(2)/J20))</f>
        <v>0.52626210891698311</v>
      </c>
      <c r="L20" s="15">
        <f>EXP(-Notes!$F$10*LN(2)/J20)</f>
        <v>0.99595810883081781</v>
      </c>
      <c r="M20">
        <f t="shared" si="1"/>
        <v>0.52413501474627633</v>
      </c>
      <c r="O20" s="1">
        <f t="shared" si="2"/>
        <v>98143.363854280193</v>
      </c>
      <c r="P20" s="1">
        <f>O20/Notes!$C$3</f>
        <v>3.0291161683419815E-14</v>
      </c>
      <c r="R20" s="1">
        <f>O20*J20/Notes!$F$9</f>
        <v>46657.355176324796</v>
      </c>
      <c r="S20" s="1">
        <f>R20/Notes!$C$2</f>
        <v>3.732588414105984E-8</v>
      </c>
    </row>
    <row r="21" spans="1:19" x14ac:dyDescent="0.3">
      <c r="A21" t="s">
        <v>8</v>
      </c>
      <c r="C21" t="s">
        <v>24</v>
      </c>
      <c r="D21" s="1">
        <v>3144830000</v>
      </c>
      <c r="E21" s="1">
        <v>1721830</v>
      </c>
      <c r="F21" s="1">
        <v>0.35166599999999998</v>
      </c>
      <c r="G21" s="1">
        <v>46024.1</v>
      </c>
      <c r="H21" s="1"/>
      <c r="I21" s="1">
        <f>G21*densities!$B$12/densities!$B$10</f>
        <v>49423.965116279069</v>
      </c>
      <c r="J21" s="14">
        <f t="shared" si="0"/>
        <v>1265.9975999999999</v>
      </c>
      <c r="K21" s="15">
        <f>J21/LN(2)/Notes!$F$9*(1-EXP(-Notes!$F$9*LN(2)/J21))</f>
        <v>7.0464832534619193E-4</v>
      </c>
      <c r="L21" s="15">
        <f>EXP(-Notes!$F$10*LN(2)/J21)</f>
        <v>1.9407867644149746E-2</v>
      </c>
      <c r="M21">
        <f t="shared" si="1"/>
        <v>1.3675721433990662E-5</v>
      </c>
      <c r="O21" s="1">
        <f t="shared" si="2"/>
        <v>3613993262.061996</v>
      </c>
      <c r="P21" s="1">
        <f>O21/Notes!$C$3</f>
        <v>1.115430019154937E-9</v>
      </c>
      <c r="R21" s="1">
        <f>O21*J21/Notes!$F$9</f>
        <v>1765164.6590226302</v>
      </c>
      <c r="S21" s="1">
        <f>R21/Notes!$C$2</f>
        <v>1.4121317272181042E-6</v>
      </c>
    </row>
    <row r="22" spans="1:19" x14ac:dyDescent="0.3">
      <c r="A22" t="s">
        <v>15</v>
      </c>
      <c r="C22">
        <v>49</v>
      </c>
      <c r="D22" s="1">
        <v>6264850000</v>
      </c>
      <c r="E22" s="1">
        <v>1710980</v>
      </c>
      <c r="F22" s="1">
        <v>0.70499900000000004</v>
      </c>
      <c r="G22" s="1">
        <v>45734</v>
      </c>
      <c r="H22" s="1"/>
      <c r="I22" s="1">
        <f>G22*densities!$B$12/densities!$B$10</f>
        <v>49112.435020519835</v>
      </c>
      <c r="J22" s="14">
        <f t="shared" si="0"/>
        <v>2537.9964</v>
      </c>
      <c r="K22" s="15">
        <f>J22/LN(2)/Notes!$F$9*(1-EXP(-Notes!$F$9*LN(2)/J22))</f>
        <v>1.4126368904606645E-3</v>
      </c>
      <c r="L22" s="15">
        <f>EXP(-Notes!$F$10*LN(2)/J22)</f>
        <v>0.13996291707425856</v>
      </c>
      <c r="M22">
        <f t="shared" si="1"/>
        <v>1.9771677995558445E-4</v>
      </c>
      <c r="O22" s="1">
        <f t="shared" si="2"/>
        <v>248397910.54432791</v>
      </c>
      <c r="P22" s="1">
        <f>O22/Notes!$C$3</f>
        <v>7.6666021772940715E-11</v>
      </c>
      <c r="R22" s="1">
        <f>O22*J22/Notes!$F$9</f>
        <v>243222.60907755641</v>
      </c>
      <c r="S22" s="1">
        <f>R22/Notes!$C$2</f>
        <v>1.9457808726204514E-7</v>
      </c>
    </row>
    <row r="23" spans="1:19" x14ac:dyDescent="0.3">
      <c r="A23" t="s">
        <v>22</v>
      </c>
      <c r="C23">
        <v>46</v>
      </c>
      <c r="D23" s="1">
        <v>17802900000000</v>
      </c>
      <c r="E23" s="1">
        <v>1704550</v>
      </c>
      <c r="F23" s="1">
        <v>2010.96</v>
      </c>
      <c r="G23" s="1">
        <v>45562.2</v>
      </c>
      <c r="H23" s="1"/>
      <c r="I23" s="1">
        <f>G23*densities!$B$12/densities!$B$10</f>
        <v>48927.943912448696</v>
      </c>
      <c r="J23" s="14">
        <f t="shared" si="0"/>
        <v>7239456</v>
      </c>
      <c r="K23" s="15">
        <f>J23/LN(2)/Notes!$F$9*(1-EXP(-Notes!$F$9*LN(2)/J23))</f>
        <v>0.88557195034703073</v>
      </c>
      <c r="L23" s="15">
        <f>EXP(-Notes!$F$10*LN(2)/J23)</f>
        <v>0.99931086812446712</v>
      </c>
      <c r="M23">
        <f t="shared" si="1"/>
        <v>0.88496167448796881</v>
      </c>
      <c r="O23" s="1">
        <f t="shared" si="2"/>
        <v>55288.206622911646</v>
      </c>
      <c r="P23" s="1">
        <f>O23/Notes!$C$3</f>
        <v>1.7064261303367791E-14</v>
      </c>
      <c r="R23" s="1">
        <f>O23*J23/Notes!$F$9</f>
        <v>154419.96109779223</v>
      </c>
      <c r="S23" s="1">
        <f>R23/Notes!$C$2</f>
        <v>1.2353596887823379E-7</v>
      </c>
    </row>
    <row r="24" spans="1:19" x14ac:dyDescent="0.3">
      <c r="A24" t="s">
        <v>6</v>
      </c>
      <c r="C24">
        <v>52</v>
      </c>
      <c r="D24" s="1">
        <v>70924700000</v>
      </c>
      <c r="E24" s="1">
        <v>1650260</v>
      </c>
      <c r="F24" s="1">
        <v>8.2750000000000004</v>
      </c>
      <c r="G24" s="1">
        <v>44111</v>
      </c>
      <c r="H24" s="1"/>
      <c r="I24" s="1">
        <f>G24*densities!$B$12/densities!$B$10</f>
        <v>47369.541723666211</v>
      </c>
      <c r="J24" s="14">
        <f t="shared" si="0"/>
        <v>29790</v>
      </c>
      <c r="K24" s="15">
        <f>J24/LN(2)/Notes!$F$9*(1-EXP(-Notes!$F$9*LN(2)/J24))</f>
        <v>1.6580974254661353E-2</v>
      </c>
      <c r="L24" s="15">
        <f>EXP(-Notes!$F$10*LN(2)/J24)</f>
        <v>0.84575291940771535</v>
      </c>
      <c r="M24">
        <f t="shared" si="1"/>
        <v>1.4023407382504006E-2</v>
      </c>
      <c r="O24" s="1">
        <f t="shared" si="2"/>
        <v>3377891.0097674103</v>
      </c>
      <c r="P24" s="1">
        <f>O24/Notes!$C$3</f>
        <v>1.0425589536319168E-12</v>
      </c>
      <c r="R24" s="1">
        <f>O24*J24/Notes!$F$9</f>
        <v>38822.289035868504</v>
      </c>
      <c r="S24" s="1">
        <f>R24/Notes!$C$2</f>
        <v>3.1057831228694801E-8</v>
      </c>
    </row>
    <row r="25" spans="1:19" x14ac:dyDescent="0.3">
      <c r="A25" t="s">
        <v>28</v>
      </c>
      <c r="C25">
        <v>37</v>
      </c>
      <c r="D25" s="1">
        <v>6750460000000</v>
      </c>
      <c r="E25" s="1">
        <v>1545540</v>
      </c>
      <c r="F25" s="1">
        <v>840.96100000000001</v>
      </c>
      <c r="G25" s="1">
        <v>41311.9</v>
      </c>
      <c r="H25" s="1"/>
      <c r="I25" s="1">
        <f>G25*densities!$B$12/densities!$B$10</f>
        <v>44363.668262653897</v>
      </c>
      <c r="J25" s="14">
        <f t="shared" si="0"/>
        <v>3027459.6</v>
      </c>
      <c r="K25" s="15">
        <f>J25/LN(2)/Notes!$F$9*(1-EXP(-Notes!$F$9*LN(2)/J25))</f>
        <v>0.75420407722473959</v>
      </c>
      <c r="L25" s="15">
        <f>EXP(-Notes!$F$10*LN(2)/J25)</f>
        <v>0.99835289346331624</v>
      </c>
      <c r="M25">
        <f t="shared" si="1"/>
        <v>0.75296182275914914</v>
      </c>
      <c r="O25" s="1">
        <f t="shared" si="2"/>
        <v>58918.881305413226</v>
      </c>
      <c r="P25" s="1">
        <f>O25/Notes!$C$3</f>
        <v>1.8184839909078155E-14</v>
      </c>
      <c r="R25" s="1">
        <f>O25*J25/Notes!$F$9</f>
        <v>68817.335196502245</v>
      </c>
      <c r="S25" s="1">
        <f>R25/Notes!$C$2</f>
        <v>5.5053868157201793E-8</v>
      </c>
    </row>
    <row r="26" spans="1:19" x14ac:dyDescent="0.3">
      <c r="A26" t="s">
        <v>8</v>
      </c>
      <c r="C26">
        <v>51</v>
      </c>
      <c r="D26" s="1">
        <v>6045660000</v>
      </c>
      <c r="E26" s="1">
        <v>1511740</v>
      </c>
      <c r="F26" s="1">
        <v>0.76999799999999996</v>
      </c>
      <c r="G26" s="1">
        <v>40408.400000000001</v>
      </c>
      <c r="H26" s="1"/>
      <c r="I26" s="1">
        <f>G26*densities!$B$12/densities!$B$10</f>
        <v>43393.425444596447</v>
      </c>
      <c r="J26" s="14">
        <f t="shared" si="0"/>
        <v>2771.9928</v>
      </c>
      <c r="K26" s="15">
        <f>J26/LN(2)/Notes!$F$9*(1-EXP(-Notes!$F$9*LN(2)/J26))</f>
        <v>1.5428781890200278E-3</v>
      </c>
      <c r="L26" s="15">
        <f>EXP(-Notes!$F$10*LN(2)/J26)</f>
        <v>0.16523493595990152</v>
      </c>
      <c r="M26">
        <f t="shared" si="1"/>
        <v>2.549373787566531E-4</v>
      </c>
      <c r="O26" s="1">
        <f t="shared" si="2"/>
        <v>170212095.44174781</v>
      </c>
      <c r="P26" s="1">
        <f>O26/Notes!$C$3</f>
        <v>5.2534597358564141E-11</v>
      </c>
      <c r="R26" s="1">
        <f>O26*J26/Notes!$F$9</f>
        <v>182031.90703604851</v>
      </c>
      <c r="S26" s="1">
        <f>R26/Notes!$C$2</f>
        <v>1.456255256288388E-7</v>
      </c>
    </row>
    <row r="27" spans="1:19" x14ac:dyDescent="0.3">
      <c r="A27" t="s">
        <v>22</v>
      </c>
      <c r="C27">
        <v>48</v>
      </c>
      <c r="D27" s="1">
        <v>316671000000</v>
      </c>
      <c r="E27" s="1">
        <v>1396200</v>
      </c>
      <c r="F27" s="1">
        <v>43.67</v>
      </c>
      <c r="G27" s="1">
        <v>37320.1</v>
      </c>
      <c r="H27" s="1"/>
      <c r="I27" s="1">
        <f>G27*densities!$B$12/densities!$B$10</f>
        <v>40076.988372093023</v>
      </c>
      <c r="J27" s="14">
        <f t="shared" si="0"/>
        <v>157212.00000000003</v>
      </c>
      <c r="K27" s="15">
        <f>J27/LN(2)/Notes!$F$9*(1-EXP(-Notes!$F$9*LN(2)/J27))</f>
        <v>8.7502509235664425E-2</v>
      </c>
      <c r="L27" s="15">
        <f>EXP(-Notes!$F$10*LN(2)/J27)</f>
        <v>0.96875379990055188</v>
      </c>
      <c r="M27">
        <f t="shared" si="1"/>
        <v>8.4768388322883054E-2</v>
      </c>
      <c r="O27" s="1">
        <f t="shared" si="2"/>
        <v>472782.2383438464</v>
      </c>
      <c r="P27" s="1">
        <f>O27/Notes!$C$3</f>
        <v>1.4592044393328594E-13</v>
      </c>
      <c r="R27" s="1">
        <f>O27*J27/Notes!$F$9</f>
        <v>28675.556039549687</v>
      </c>
      <c r="S27" s="1">
        <f>R27/Notes!$C$2</f>
        <v>2.294044483163975E-8</v>
      </c>
    </row>
    <row r="28" spans="1:19" x14ac:dyDescent="0.3">
      <c r="A28" t="s">
        <v>26</v>
      </c>
      <c r="C28">
        <v>56</v>
      </c>
      <c r="D28" s="1">
        <v>10632100000000</v>
      </c>
      <c r="E28" s="1">
        <v>1104400</v>
      </c>
      <c r="F28" s="1">
        <v>1853.6</v>
      </c>
      <c r="G28" s="1">
        <v>29520.3</v>
      </c>
      <c r="H28" s="1"/>
      <c r="I28" s="1">
        <f>G28*densities!$B$12/densities!$B$10</f>
        <v>31701.006155950752</v>
      </c>
      <c r="J28" s="14">
        <f t="shared" si="0"/>
        <v>6672960</v>
      </c>
      <c r="K28" s="15">
        <f>J28/LN(2)/Notes!$F$9*(1-EXP(-Notes!$F$9*LN(2)/J28))</f>
        <v>0.87668976436089641</v>
      </c>
      <c r="L28" s="15">
        <f>EXP(-Notes!$F$10*LN(2)/J28)</f>
        <v>0.99925238665815386</v>
      </c>
      <c r="M28">
        <f t="shared" si="1"/>
        <v>0.8760343393964003</v>
      </c>
      <c r="O28" s="1">
        <f t="shared" si="2"/>
        <v>36186.944655380954</v>
      </c>
      <c r="P28" s="1">
        <f>O28/Notes!$C$3</f>
        <v>1.1168810078821282E-14</v>
      </c>
      <c r="R28" s="1">
        <f>O28*J28/Notes!$F$9</f>
        <v>93161.278629464083</v>
      </c>
      <c r="S28" s="1">
        <f>R28/Notes!$C$2</f>
        <v>7.4529022903571264E-8</v>
      </c>
    </row>
    <row r="29" spans="1:19" x14ac:dyDescent="0.3">
      <c r="A29" t="s">
        <v>11</v>
      </c>
      <c r="C29">
        <v>31</v>
      </c>
      <c r="D29" s="1">
        <v>14072600000</v>
      </c>
      <c r="E29" s="1">
        <v>1033520</v>
      </c>
      <c r="F29" s="1">
        <v>2.6216699999999999</v>
      </c>
      <c r="G29" s="1">
        <v>27625.7</v>
      </c>
      <c r="H29" s="1"/>
      <c r="I29" s="1">
        <f>G29*densities!$B$12/densities!$B$10</f>
        <v>29666.449384404925</v>
      </c>
      <c r="J29" s="14">
        <f t="shared" si="0"/>
        <v>9438.0119999999988</v>
      </c>
      <c r="K29" s="15">
        <f>J29/LN(2)/Notes!$F$9*(1-EXP(-Notes!$F$9*LN(2)/J29))</f>
        <v>5.2531532053435677E-3</v>
      </c>
      <c r="L29" s="15">
        <f>EXP(-Notes!$F$10*LN(2)/J29)</f>
        <v>0.58932177541659891</v>
      </c>
      <c r="M29">
        <f t="shared" si="1"/>
        <v>3.0957975735084685E-3</v>
      </c>
      <c r="O29" s="1">
        <f t="shared" si="2"/>
        <v>9582813.0489759147</v>
      </c>
      <c r="P29" s="1">
        <f>O29/Notes!$C$3</f>
        <v>2.9576583484493562E-12</v>
      </c>
      <c r="R29" s="1">
        <f>O29*J29/Notes!$F$9</f>
        <v>34893.018730706506</v>
      </c>
      <c r="S29" s="1">
        <f>R29/Notes!$C$2</f>
        <v>2.7914414984565204E-8</v>
      </c>
    </row>
    <row r="30" spans="1:19" x14ac:dyDescent="0.3">
      <c r="A30" t="s">
        <v>25</v>
      </c>
      <c r="C30">
        <v>43</v>
      </c>
      <c r="D30" s="1">
        <v>99896100000</v>
      </c>
      <c r="E30" s="1">
        <v>862515</v>
      </c>
      <c r="F30" s="1">
        <v>22.3</v>
      </c>
      <c r="G30" s="1">
        <v>23054.799999999999</v>
      </c>
      <c r="H30" s="1"/>
      <c r="I30" s="1">
        <f>G30*densities!$B$12/densities!$B$10</f>
        <v>24757.890560875512</v>
      </c>
      <c r="J30" s="14">
        <f t="shared" si="0"/>
        <v>80280</v>
      </c>
      <c r="K30" s="15">
        <f>J30/LN(2)/Notes!$F$9*(1-EXP(-Notes!$F$9*LN(2)/J30))</f>
        <v>4.4683471396784018E-2</v>
      </c>
      <c r="L30" s="15">
        <f>EXP(-Notes!$F$10*LN(2)/J30)</f>
        <v>0.93972719265695925</v>
      </c>
      <c r="M30">
        <f t="shared" si="1"/>
        <v>4.1990273133867384E-2</v>
      </c>
      <c r="O30" s="1">
        <f t="shared" si="2"/>
        <v>589610.13380279636</v>
      </c>
      <c r="P30" s="1">
        <f>O30/Notes!$C$3</f>
        <v>1.8197843635888776E-13</v>
      </c>
      <c r="R30" s="1">
        <f>O30*J30/Notes!$F$9</f>
        <v>18261.536088614386</v>
      </c>
      <c r="S30" s="1">
        <f>R30/Notes!$C$2</f>
        <v>1.460922887089151E-8</v>
      </c>
    </row>
    <row r="31" spans="1:19" x14ac:dyDescent="0.3">
      <c r="A31" t="s">
        <v>9</v>
      </c>
      <c r="C31">
        <v>33</v>
      </c>
      <c r="D31" s="1">
        <v>2650840000000</v>
      </c>
      <c r="E31" s="1">
        <v>839244</v>
      </c>
      <c r="F31" s="1">
        <v>608.16099999999994</v>
      </c>
      <c r="G31" s="1">
        <v>22432.799999999999</v>
      </c>
      <c r="H31" s="1"/>
      <c r="I31" s="1">
        <f>G31*densities!$B$12/densities!$B$10</f>
        <v>24089.942544459642</v>
      </c>
      <c r="J31" s="14">
        <f t="shared" si="0"/>
        <v>2189379.5999999996</v>
      </c>
      <c r="K31" s="15">
        <f>J31/LN(2)/Notes!$F$9*(1-EXP(-Notes!$F$9*LN(2)/J31))</f>
        <v>0.68221901275910624</v>
      </c>
      <c r="L31" s="15">
        <f>EXP(-Notes!$F$10*LN(2)/J31)</f>
        <v>0.99772311025891625</v>
      </c>
      <c r="M31">
        <f t="shared" si="1"/>
        <v>0.68066567528778277</v>
      </c>
      <c r="O31" s="1">
        <f t="shared" si="2"/>
        <v>35391.739908545424</v>
      </c>
      <c r="P31" s="1">
        <f>O31/Notes!$C$3</f>
        <v>1.0923376514983156E-14</v>
      </c>
      <c r="R31" s="1">
        <f>O31*J31/Notes!$F$9</f>
        <v>29894.272131279016</v>
      </c>
      <c r="S31" s="1">
        <f>R31/Notes!$C$2</f>
        <v>2.3915417705023212E-8</v>
      </c>
    </row>
    <row r="32" spans="1:19" x14ac:dyDescent="0.3">
      <c r="A32" t="s">
        <v>27</v>
      </c>
      <c r="C32">
        <v>24</v>
      </c>
      <c r="D32" s="1">
        <v>58574000000</v>
      </c>
      <c r="E32" s="1">
        <v>753918</v>
      </c>
      <c r="F32" s="1">
        <v>14.959</v>
      </c>
      <c r="G32" s="1">
        <v>20152</v>
      </c>
      <c r="H32" s="1"/>
      <c r="I32" s="1">
        <f>G32*densities!$B$12/densities!$B$10</f>
        <v>21640.65663474692</v>
      </c>
      <c r="J32" s="14">
        <f t="shared" si="0"/>
        <v>53852.399999999994</v>
      </c>
      <c r="K32" s="15">
        <f>J32/LN(2)/Notes!$F$9*(1-EXP(-Notes!$F$9*LN(2)/J32))</f>
        <v>2.9973993217580461E-2</v>
      </c>
      <c r="L32" s="15">
        <f>EXP(-Notes!$F$10*LN(2)/J32)</f>
        <v>0.91149157302080153</v>
      </c>
      <c r="M32">
        <f t="shared" si="1"/>
        <v>2.7321042227607249E-2</v>
      </c>
      <c r="O32" s="1">
        <f t="shared" si="2"/>
        <v>792087.52193500008</v>
      </c>
      <c r="P32" s="1">
        <f>O32/Notes!$C$3</f>
        <v>2.4447145738734573E-13</v>
      </c>
      <c r="R32" s="1">
        <f>O32*J32/Notes!$F$9</f>
        <v>16456.718389757869</v>
      </c>
      <c r="S32" s="1">
        <f>R32/Notes!$C$2</f>
        <v>1.3165374711806295E-8</v>
      </c>
    </row>
    <row r="33" spans="1:19" x14ac:dyDescent="0.3">
      <c r="A33" t="s">
        <v>31</v>
      </c>
      <c r="C33">
        <v>18</v>
      </c>
      <c r="D33" s="1">
        <v>6624980000</v>
      </c>
      <c r="E33" s="1">
        <v>697226</v>
      </c>
      <c r="F33" s="1">
        <v>1.82951</v>
      </c>
      <c r="G33" s="1">
        <v>18636.7</v>
      </c>
      <c r="H33" s="1"/>
      <c r="I33" s="1">
        <f>G33*densities!$B$12/densities!$B$10</f>
        <v>20013.419288645691</v>
      </c>
      <c r="J33" s="14">
        <f t="shared" si="0"/>
        <v>6586.2359999999999</v>
      </c>
      <c r="K33" s="15">
        <f>J33/LN(2)/Notes!$F$9*(1-EXP(-Notes!$F$9*LN(2)/J33))</f>
        <v>3.6658680614677325E-3</v>
      </c>
      <c r="L33" s="15">
        <f>EXP(-Notes!$F$10*LN(2)/J33)</f>
        <v>0.46872417591557247</v>
      </c>
      <c r="M33">
        <f t="shared" si="1"/>
        <v>1.7182809861266801E-3</v>
      </c>
      <c r="O33" s="1">
        <f t="shared" si="2"/>
        <v>11647349.560539341</v>
      </c>
      <c r="P33" s="1">
        <f>O33/Notes!$C$3</f>
        <v>3.594860975475105E-12</v>
      </c>
      <c r="R33" s="1">
        <f>O33*J33/Notes!$F$9</f>
        <v>29595.753464586571</v>
      </c>
      <c r="S33" s="1">
        <f>R33/Notes!$C$2</f>
        <v>2.3676602771669256E-8</v>
      </c>
    </row>
    <row r="34" spans="1:19" x14ac:dyDescent="0.3">
      <c r="A34" t="s">
        <v>21</v>
      </c>
      <c r="C34">
        <v>47</v>
      </c>
      <c r="D34" s="1">
        <v>1538760000</v>
      </c>
      <c r="E34" s="1">
        <v>545289</v>
      </c>
      <c r="F34" s="1">
        <v>0.54333399999999998</v>
      </c>
      <c r="G34" s="1">
        <v>14575.4</v>
      </c>
      <c r="H34" s="1"/>
      <c r="I34" s="1">
        <f>G34*densities!$B$12/densities!$B$10</f>
        <v>15652.105335157317</v>
      </c>
      <c r="J34" s="14">
        <f t="shared" si="0"/>
        <v>1956.0024000000001</v>
      </c>
      <c r="K34" s="15">
        <f>J34/LN(2)/Notes!$F$9*(1-EXP(-Notes!$F$9*LN(2)/J34))</f>
        <v>1.0887017602032836E-3</v>
      </c>
      <c r="L34" s="15">
        <f>EXP(-Notes!$F$10*LN(2)/J34)</f>
        <v>7.7967836982671998E-2</v>
      </c>
      <c r="M34">
        <f t="shared" si="1"/>
        <v>8.4883721362277685E-5</v>
      </c>
      <c r="O34" s="1">
        <f t="shared" si="2"/>
        <v>184394664.65372372</v>
      </c>
      <c r="P34" s="1">
        <f>O34/Notes!$C$3</f>
        <v>5.6911933535099912E-11</v>
      </c>
      <c r="R34" s="1">
        <f>O34*J34/Notes!$F$9</f>
        <v>139149.8482291199</v>
      </c>
      <c r="S34" s="1">
        <f>R34/Notes!$C$2</f>
        <v>1.1131987858329593E-7</v>
      </c>
    </row>
    <row r="35" spans="1:19" x14ac:dyDescent="0.3">
      <c r="A35" t="s">
        <v>29</v>
      </c>
      <c r="C35">
        <v>3</v>
      </c>
      <c r="D35" s="1">
        <v>258049000000000</v>
      </c>
      <c r="E35" s="1">
        <v>460068</v>
      </c>
      <c r="F35" s="1">
        <v>107995</v>
      </c>
      <c r="G35" s="1">
        <v>12297.5</v>
      </c>
      <c r="H35" s="1"/>
      <c r="I35" s="1">
        <f>G35*densities!$B$12/densities!$B$10</f>
        <v>13205.933652530781</v>
      </c>
      <c r="J35" s="14">
        <f t="shared" si="0"/>
        <v>388782000</v>
      </c>
      <c r="K35" s="15">
        <f>J35/LN(2)/Notes!$F$9*(1-EXP(-Notes!$F$9*LN(2)/J35))</f>
        <v>0.99769295755861187</v>
      </c>
      <c r="L35" s="15">
        <f>EXP(-Notes!$F$10*LN(2)/J35)</f>
        <v>0.99998716342920069</v>
      </c>
      <c r="M35">
        <f t="shared" si="1"/>
        <v>0.99768015060232618</v>
      </c>
      <c r="O35" s="1">
        <f t="shared" si="2"/>
        <v>13236.640665405646</v>
      </c>
      <c r="P35" s="1">
        <f>O35/Notes!$C$3</f>
        <v>4.0853829214214954E-15</v>
      </c>
      <c r="R35" s="1">
        <f>O35*J35/Notes!$F$9</f>
        <v>1985404.178695115</v>
      </c>
      <c r="S35" s="1">
        <f>R35/Notes!$C$2</f>
        <v>1.5883233429560921E-6</v>
      </c>
    </row>
    <row r="36" spans="1:19" x14ac:dyDescent="0.3">
      <c r="A36" t="s">
        <v>10</v>
      </c>
      <c r="C36">
        <v>35</v>
      </c>
      <c r="D36" s="1">
        <v>3991680000000</v>
      </c>
      <c r="E36" s="1">
        <v>365940</v>
      </c>
      <c r="F36" s="1">
        <v>2100.2399999999998</v>
      </c>
      <c r="G36" s="1">
        <v>9781.48</v>
      </c>
      <c r="H36" s="1"/>
      <c r="I36" s="1">
        <f>G36*densities!$B$12/densities!$B$10</f>
        <v>10504.051709986319</v>
      </c>
      <c r="J36" s="14">
        <f t="shared" si="0"/>
        <v>7560864</v>
      </c>
      <c r="K36" s="15">
        <f>J36/LN(2)/Notes!$F$9*(1-EXP(-Notes!$F$9*LN(2)/J36))</f>
        <v>0.89006564809880206</v>
      </c>
      <c r="L36" s="15">
        <f>EXP(-Notes!$F$10*LN(2)/J36)</f>
        <v>0.99934015305881363</v>
      </c>
      <c r="M36">
        <f t="shared" si="1"/>
        <v>0.88947834100344902</v>
      </c>
      <c r="O36" s="1">
        <f t="shared" si="2"/>
        <v>11809.22707812802</v>
      </c>
      <c r="P36" s="1">
        <f>O36/Notes!$C$3</f>
        <v>3.6448231722617346E-15</v>
      </c>
      <c r="R36" s="1">
        <f>O36*J36/Notes!$F$9</f>
        <v>34447.515386899438</v>
      </c>
      <c r="S36" s="1">
        <f>R36/Notes!$C$2</f>
        <v>2.7558012309519552E-8</v>
      </c>
    </row>
    <row r="37" spans="1:19" x14ac:dyDescent="0.3">
      <c r="A37" t="s">
        <v>7</v>
      </c>
      <c r="C37">
        <v>11</v>
      </c>
      <c r="D37" s="1">
        <v>314330000</v>
      </c>
      <c r="E37" s="1">
        <v>178091</v>
      </c>
      <c r="F37" s="1">
        <v>0.33983400000000002</v>
      </c>
      <c r="G37" s="1">
        <v>4760.33</v>
      </c>
      <c r="H37" s="1"/>
      <c r="I37" s="1">
        <f>G37*densities!$B$12/densities!$B$10</f>
        <v>5111.9822845417239</v>
      </c>
      <c r="J37" s="14">
        <f t="shared" si="0"/>
        <v>1223.4024000000002</v>
      </c>
      <c r="K37" s="15">
        <f>J37/LN(2)/Notes!$F$9*(1-EXP(-Notes!$F$9*LN(2)/J37))</f>
        <v>6.8094003684091681E-4</v>
      </c>
      <c r="L37" s="15">
        <f>EXP(-Notes!$F$10*LN(2)/J37)</f>
        <v>1.6918830811706743E-2</v>
      </c>
      <c r="M37">
        <f t="shared" si="1"/>
        <v>1.1520709276228827E-5</v>
      </c>
      <c r="O37" s="1">
        <f t="shared" si="2"/>
        <v>443721142.68081528</v>
      </c>
      <c r="P37" s="1">
        <f>O37/Notes!$C$3</f>
        <v>1.3695096996321459E-10</v>
      </c>
      <c r="R37" s="1">
        <f>O37*J37/Notes!$F$9</f>
        <v>209432.68166915583</v>
      </c>
      <c r="S37" s="1">
        <f>R37/Notes!$C$2</f>
        <v>1.6754614533532468E-7</v>
      </c>
    </row>
    <row r="38" spans="1:19" x14ac:dyDescent="0.3">
      <c r="A38" t="s">
        <v>18</v>
      </c>
      <c r="C38">
        <v>61</v>
      </c>
      <c r="D38" s="1">
        <v>3072060000</v>
      </c>
      <c r="E38" s="1">
        <v>177466</v>
      </c>
      <c r="F38" s="1">
        <v>3.3330199999999999</v>
      </c>
      <c r="G38" s="1">
        <v>4743.62</v>
      </c>
      <c r="H38" s="1"/>
      <c r="I38" s="1">
        <f>G38*densities!$B$12/densities!$B$10</f>
        <v>5094.0378932968533</v>
      </c>
      <c r="J38" s="14">
        <f t="shared" si="0"/>
        <v>11998.871999999999</v>
      </c>
      <c r="K38" s="15">
        <f>J38/LN(2)/Notes!$F$9*(1-EXP(-Notes!$F$9*LN(2)/J38))</f>
        <v>6.6785158683107405E-3</v>
      </c>
      <c r="L38" s="15">
        <f>EXP(-Notes!$F$10*LN(2)/J38)</f>
        <v>0.65972816137409851</v>
      </c>
      <c r="M38">
        <f t="shared" si="1"/>
        <v>4.4060049945083861E-3</v>
      </c>
      <c r="O38" s="1">
        <f t="shared" si="2"/>
        <v>1156157.9933853971</v>
      </c>
      <c r="P38" s="1">
        <f>O38/Notes!$C$3</f>
        <v>3.5683888684734479E-13</v>
      </c>
      <c r="R38" s="1">
        <f>O38*J38/Notes!$F$9</f>
        <v>5352.080159879717</v>
      </c>
      <c r="S38" s="1">
        <f>R38/Notes!$C$2</f>
        <v>4.2816641279037736E-9</v>
      </c>
    </row>
    <row r="39" spans="1:19" x14ac:dyDescent="0.3">
      <c r="A39" t="s">
        <v>30</v>
      </c>
      <c r="C39">
        <v>45</v>
      </c>
      <c r="D39" s="1">
        <v>3545420000000</v>
      </c>
      <c r="E39" s="1">
        <v>174917</v>
      </c>
      <c r="F39" s="1">
        <v>3902.64</v>
      </c>
      <c r="G39" s="1">
        <v>4675.49</v>
      </c>
      <c r="H39" s="1"/>
      <c r="I39" s="1">
        <f>G39*densities!$B$12/densities!$B$10</f>
        <v>5020.8750341997265</v>
      </c>
      <c r="J39" s="14">
        <f t="shared" si="0"/>
        <v>14049504</v>
      </c>
      <c r="K39" s="15">
        <f>J39/LN(2)/Notes!$F$9*(1-EXP(-Notes!$F$9*LN(2)/J39))</f>
        <v>0.93870102283945556</v>
      </c>
      <c r="L39" s="15">
        <f>EXP(-Notes!$F$10*LN(2)/J39)</f>
        <v>0.9996448434467996</v>
      </c>
      <c r="M39">
        <f t="shared" si="1"/>
        <v>0.93836763701969816</v>
      </c>
      <c r="O39" s="1">
        <f t="shared" si="2"/>
        <v>5350.6481213975721</v>
      </c>
      <c r="P39" s="1">
        <f>O39/Notes!$C$3</f>
        <v>1.651434605369621E-15</v>
      </c>
      <c r="R39" s="1">
        <f>O39*J39/Notes!$F$9</f>
        <v>29002.296367348641</v>
      </c>
      <c r="S39" s="1">
        <f>R39/Notes!$C$2</f>
        <v>2.3201837093878914E-8</v>
      </c>
    </row>
    <row r="40" spans="1:19" x14ac:dyDescent="0.3">
      <c r="A40" t="s">
        <v>28</v>
      </c>
      <c r="C40">
        <v>41</v>
      </c>
      <c r="D40" s="1">
        <v>1401560000</v>
      </c>
      <c r="E40" s="1">
        <v>147718</v>
      </c>
      <c r="F40" s="1">
        <v>1.82684</v>
      </c>
      <c r="G40" s="1">
        <v>3948.46</v>
      </c>
      <c r="H40" s="1"/>
      <c r="I40" s="1">
        <f>G40*densities!$B$12/densities!$B$10</f>
        <v>4240.1383036935704</v>
      </c>
      <c r="J40" s="14">
        <f t="shared" si="0"/>
        <v>6576.6239999999998</v>
      </c>
      <c r="K40" s="15">
        <f>J40/LN(2)/Notes!$F$9*(1-EXP(-Notes!$F$9*LN(2)/J40))</f>
        <v>3.6605180673577693E-3</v>
      </c>
      <c r="L40" s="15">
        <f>EXP(-Notes!$F$10*LN(2)/J40)</f>
        <v>0.46820536594859957</v>
      </c>
      <c r="M40">
        <f t="shared" si="1"/>
        <v>1.7138742012887049E-3</v>
      </c>
      <c r="O40" s="1">
        <f t="shared" si="2"/>
        <v>2474007.8942231024</v>
      </c>
      <c r="P40" s="1">
        <f>O40/Notes!$C$3</f>
        <v>7.6358268340219208E-13</v>
      </c>
      <c r="R40" s="1">
        <f>O40*J40/Notes!$F$9</f>
        <v>6277.2452520590723</v>
      </c>
      <c r="S40" s="1">
        <f>R40/Notes!$C$2</f>
        <v>5.021796201647258E-9</v>
      </c>
    </row>
    <row r="41" spans="1:19" x14ac:dyDescent="0.3">
      <c r="A41" t="s">
        <v>33</v>
      </c>
      <c r="C41">
        <v>38</v>
      </c>
      <c r="D41" s="1">
        <v>259477000</v>
      </c>
      <c r="E41" s="1">
        <v>80494.100000000006</v>
      </c>
      <c r="F41" s="1">
        <v>0.62066600000000005</v>
      </c>
      <c r="G41" s="1">
        <v>2151.59</v>
      </c>
      <c r="H41" s="1"/>
      <c r="I41" s="1">
        <f>G41*densities!$B$12/densities!$B$10</f>
        <v>2310.5309849521209</v>
      </c>
      <c r="J41" s="14">
        <f t="shared" si="0"/>
        <v>2234.3976000000002</v>
      </c>
      <c r="K41" s="15">
        <f>J41/LN(2)/Notes!$F$9*(1-EXP(-Notes!$F$9*LN(2)/J41))</f>
        <v>1.2436552225672077E-3</v>
      </c>
      <c r="L41" s="15">
        <f>EXP(-Notes!$F$10*LN(2)/J41)</f>
        <v>0.10714637680139125</v>
      </c>
      <c r="M41">
        <f t="shared" si="1"/>
        <v>1.3325315108820413E-4</v>
      </c>
      <c r="O41" s="1">
        <f t="shared" si="2"/>
        <v>17339409.733153053</v>
      </c>
      <c r="P41" s="1">
        <f>O41/Notes!$C$3</f>
        <v>5.3516696707262508E-12</v>
      </c>
      <c r="R41" s="1">
        <f>O41*J41/Notes!$F$9</f>
        <v>14947.197335329409</v>
      </c>
      <c r="S41" s="1">
        <f>R41/Notes!$C$2</f>
        <v>1.1957757868263528E-8</v>
      </c>
    </row>
    <row r="42" spans="1:19" x14ac:dyDescent="0.3">
      <c r="A42" t="s">
        <v>30</v>
      </c>
      <c r="C42">
        <v>47</v>
      </c>
      <c r="D42" s="1">
        <v>41510400000</v>
      </c>
      <c r="E42" s="1">
        <v>73417</v>
      </c>
      <c r="F42" s="1">
        <v>108.864</v>
      </c>
      <c r="G42" s="1">
        <v>1962.42</v>
      </c>
      <c r="H42" s="1"/>
      <c r="I42" s="1">
        <f>G42*densities!$B$12/densities!$B$10</f>
        <v>2107.3867305061558</v>
      </c>
      <c r="J42" s="14">
        <f t="shared" si="0"/>
        <v>391910.40000000002</v>
      </c>
      <c r="K42" s="15">
        <f>J42/LN(2)/Notes!$F$9*(1-EXP(-Notes!$F$9*LN(2)/J42))</f>
        <v>0.21590814664937014</v>
      </c>
      <c r="L42" s="15">
        <f>EXP(-Notes!$F$10*LN(2)/J42)</f>
        <v>0.98734655125456527</v>
      </c>
      <c r="M42">
        <f t="shared" si="1"/>
        <v>0.21317616398202052</v>
      </c>
      <c r="O42" s="1">
        <f t="shared" si="2"/>
        <v>9885.6583735313616</v>
      </c>
      <c r="P42" s="1">
        <f>O42/Notes!$C$3</f>
        <v>3.0511291276331362E-15</v>
      </c>
      <c r="R42" s="1">
        <f>O42*J42/Notes!$F$9</f>
        <v>1494.7115460779421</v>
      </c>
      <c r="S42" s="1">
        <f>R42/Notes!$C$2</f>
        <v>1.1957692368623536E-9</v>
      </c>
    </row>
    <row r="43" spans="1:19" x14ac:dyDescent="0.3">
      <c r="A43" t="s">
        <v>22</v>
      </c>
      <c r="C43">
        <v>49</v>
      </c>
      <c r="D43" s="1">
        <v>330215000</v>
      </c>
      <c r="E43" s="1">
        <v>66692.100000000006</v>
      </c>
      <c r="F43" s="1">
        <v>0.95333500000000004</v>
      </c>
      <c r="G43" s="1">
        <v>1782.66</v>
      </c>
      <c r="H43" s="1"/>
      <c r="I43" s="1">
        <f>G43*densities!$B$12/densities!$B$10</f>
        <v>1914.347606019152</v>
      </c>
      <c r="J43" s="14">
        <f t="shared" si="0"/>
        <v>3432.0060000000003</v>
      </c>
      <c r="K43" s="15">
        <f>J43/LN(2)/Notes!$F$9*(1-EXP(-Notes!$F$9*LN(2)/J43))</f>
        <v>1.9102384400081667E-3</v>
      </c>
      <c r="L43" s="15">
        <f>EXP(-Notes!$F$10*LN(2)/J43)</f>
        <v>0.2335982821121213</v>
      </c>
      <c r="M43">
        <f t="shared" si="1"/>
        <v>4.4622841801044625E-4</v>
      </c>
      <c r="O43" s="1">
        <f t="shared" si="2"/>
        <v>4290062.0595937409</v>
      </c>
      <c r="P43" s="1">
        <f>O43/Notes!$C$3</f>
        <v>1.324093228269673E-12</v>
      </c>
      <c r="R43" s="1">
        <f>O43*J43/Notes!$F$9</f>
        <v>5680.3698799761096</v>
      </c>
      <c r="S43" s="1">
        <f>R43/Notes!$C$2</f>
        <v>4.5442959039808878E-9</v>
      </c>
    </row>
    <row r="44" spans="1:19" x14ac:dyDescent="0.3">
      <c r="A44" t="s">
        <v>37</v>
      </c>
      <c r="C44">
        <v>28</v>
      </c>
      <c r="D44" s="1">
        <v>6109750000</v>
      </c>
      <c r="E44" s="1">
        <v>56245.599999999999</v>
      </c>
      <c r="F44" s="1">
        <v>20.914999999999999</v>
      </c>
      <c r="G44" s="1">
        <v>1503.43</v>
      </c>
      <c r="H44" s="1"/>
      <c r="I44" s="1">
        <f>G44*densities!$B$12/densities!$B$10</f>
        <v>1614.4904924760601</v>
      </c>
      <c r="J44" s="14">
        <f t="shared" si="0"/>
        <v>75293.999999999985</v>
      </c>
      <c r="K44" s="15">
        <f>J44/LN(2)/Notes!$F$9*(1-EXP(-Notes!$F$9*LN(2)/J44))</f>
        <v>4.1908287192895154E-2</v>
      </c>
      <c r="L44" s="15">
        <f>EXP(-Notes!$F$10*LN(2)/J44)</f>
        <v>0.93586662931326914</v>
      </c>
      <c r="M44">
        <f t="shared" si="1"/>
        <v>3.9220567475507236E-2</v>
      </c>
      <c r="O44" s="1">
        <f t="shared" si="2"/>
        <v>41164.383801542128</v>
      </c>
      <c r="P44" s="1">
        <f>O44/Notes!$C$3</f>
        <v>1.2705056728871027E-14</v>
      </c>
      <c r="R44" s="1">
        <f>O44*J44/Notes!$F$9</f>
        <v>1195.7681766795188</v>
      </c>
      <c r="S44" s="1">
        <f>R44/Notes!$C$2</f>
        <v>9.5661454134361493E-10</v>
      </c>
    </row>
    <row r="45" spans="1:19" x14ac:dyDescent="0.3">
      <c r="A45" t="s">
        <v>33</v>
      </c>
      <c r="C45">
        <v>39</v>
      </c>
      <c r="D45" s="1">
        <v>226824000</v>
      </c>
      <c r="E45" s="1">
        <v>47129.1</v>
      </c>
      <c r="F45" s="1">
        <v>0.92666499999999996</v>
      </c>
      <c r="G45" s="1">
        <v>1259.75</v>
      </c>
      <c r="H45" s="1"/>
      <c r="I45" s="1">
        <f>G45*densities!$B$12/densities!$B$10</f>
        <v>1352.8095075239398</v>
      </c>
      <c r="J45" s="14">
        <f t="shared" si="0"/>
        <v>3335.9939999999997</v>
      </c>
      <c r="K45" s="15">
        <f>J45/LN(2)/Notes!$F$9*(1-EXP(-Notes!$F$9*LN(2)/J45))</f>
        <v>1.8567986112019044E-3</v>
      </c>
      <c r="L45" s="15">
        <f>EXP(-Notes!$F$10*LN(2)/J45)</f>
        <v>0.22402361697144918</v>
      </c>
      <c r="M45">
        <f t="shared" si="1"/>
        <v>4.1596674086901423E-4</v>
      </c>
      <c r="O45" s="1">
        <f t="shared" si="2"/>
        <v>3252205.9448736855</v>
      </c>
      <c r="P45" s="1">
        <f>O45/Notes!$C$3</f>
        <v>1.0037672669363226E-12</v>
      </c>
      <c r="R45" s="1">
        <f>O45*J45/Notes!$F$9</f>
        <v>4185.7019748699631</v>
      </c>
      <c r="S45" s="1">
        <f>R45/Notes!$C$2</f>
        <v>3.3485615798959703E-9</v>
      </c>
    </row>
    <row r="46" spans="1:19" x14ac:dyDescent="0.3">
      <c r="A46" t="s">
        <v>26</v>
      </c>
      <c r="C46">
        <v>57</v>
      </c>
      <c r="D46" s="1">
        <v>1262750000000</v>
      </c>
      <c r="E46" s="1">
        <v>37279.800000000003</v>
      </c>
      <c r="F46" s="1">
        <v>6521.79</v>
      </c>
      <c r="G46" s="1">
        <v>996.47900000000004</v>
      </c>
      <c r="H46" s="1"/>
      <c r="I46" s="1">
        <f>G46*densities!$B$12/densities!$B$10</f>
        <v>1070.0903077975377</v>
      </c>
      <c r="J46" s="14">
        <f t="shared" si="0"/>
        <v>23478444</v>
      </c>
      <c r="K46" s="15">
        <f>J46/LN(2)/Notes!$F$9*(1-EXP(-Notes!$F$9*LN(2)/J46))</f>
        <v>0.96269614325602904</v>
      </c>
      <c r="L46" s="15">
        <f>EXP(-Notes!$F$10*LN(2)/J46)</f>
        <v>0.99978745911263878</v>
      </c>
      <c r="M46">
        <f t="shared" si="1"/>
        <v>0.96249153096348217</v>
      </c>
      <c r="O46" s="1">
        <f t="shared" si="2"/>
        <v>1111.7919206274428</v>
      </c>
      <c r="P46" s="1">
        <f>O46/Notes!$C$3</f>
        <v>3.4314565451464283E-16</v>
      </c>
      <c r="R46" s="1">
        <f>O46*J46/Notes!$F$9</f>
        <v>10070.657541706736</v>
      </c>
      <c r="S46" s="1">
        <f>R46/Notes!$C$2</f>
        <v>8.0565260333653889E-9</v>
      </c>
    </row>
    <row r="47" spans="1:19" x14ac:dyDescent="0.3">
      <c r="A47" t="s">
        <v>27</v>
      </c>
      <c r="C47">
        <v>22</v>
      </c>
      <c r="D47" s="1">
        <v>4002690000000</v>
      </c>
      <c r="E47" s="1">
        <v>33790.300000000003</v>
      </c>
      <c r="F47" s="1">
        <v>22807.8</v>
      </c>
      <c r="G47" s="1">
        <v>903.20600000000002</v>
      </c>
      <c r="H47" s="1"/>
      <c r="I47" s="1">
        <f>G47*densities!$B$12/densities!$B$10</f>
        <v>969.92709986320108</v>
      </c>
      <c r="J47" s="14">
        <f t="shared" si="0"/>
        <v>82108080</v>
      </c>
      <c r="K47" s="15">
        <f>J47/LN(2)/Notes!$F$9*(1-EXP(-Notes!$F$9*LN(2)/J47))</f>
        <v>0.98913867815253176</v>
      </c>
      <c r="L47" s="15">
        <f>EXP(-Notes!$F$10*LN(2)/J47)</f>
        <v>0.99993922025660587</v>
      </c>
      <c r="M47">
        <f t="shared" si="1"/>
        <v>0.98907855855749238</v>
      </c>
      <c r="O47" s="1">
        <f t="shared" si="2"/>
        <v>980.63707020176184</v>
      </c>
      <c r="P47" s="1">
        <f>O47/Notes!$C$3</f>
        <v>3.0266576240795119E-16</v>
      </c>
      <c r="R47" s="1">
        <f>O47*J47/Notes!$F$9</f>
        <v>31064.130791316307</v>
      </c>
      <c r="S47" s="1">
        <f>R47/Notes!$C$2</f>
        <v>2.4851304633053045E-8</v>
      </c>
    </row>
    <row r="48" spans="1:19" x14ac:dyDescent="0.3">
      <c r="A48" t="s">
        <v>26</v>
      </c>
      <c r="C48">
        <v>58</v>
      </c>
      <c r="D48" s="1">
        <v>244339000000</v>
      </c>
      <c r="E48" s="1">
        <v>27663.3</v>
      </c>
      <c r="F48" s="1">
        <v>1700.64</v>
      </c>
      <c r="G48" s="1">
        <v>739.43299999999999</v>
      </c>
      <c r="H48" s="1"/>
      <c r="I48" s="1">
        <f>G48*densities!$B$12/densities!$B$10</f>
        <v>794.05595759233927</v>
      </c>
      <c r="J48" s="14">
        <f t="shared" si="0"/>
        <v>6122304.0000000009</v>
      </c>
      <c r="K48" s="15">
        <f>J48/LN(2)/Notes!$F$9*(1-EXP(-Notes!$F$9*LN(2)/J48))</f>
        <v>0.86662994610909549</v>
      </c>
      <c r="L48" s="15">
        <f>EXP(-Notes!$F$10*LN(2)/J48)</f>
        <v>0.99918517176563326</v>
      </c>
      <c r="M48">
        <f t="shared" si="1"/>
        <v>0.86592379156025812</v>
      </c>
      <c r="O48" s="1">
        <f t="shared" si="2"/>
        <v>917.00443541524089</v>
      </c>
      <c r="P48" s="1">
        <f>O48/Notes!$C$3</f>
        <v>2.8302606031334596E-16</v>
      </c>
      <c r="R48" s="1">
        <f>O48*J48/Notes!$F$9</f>
        <v>2165.9644764507993</v>
      </c>
      <c r="S48" s="1">
        <f>R48/Notes!$C$2</f>
        <v>1.7327715811606395E-9</v>
      </c>
    </row>
    <row r="49" spans="1:19" x14ac:dyDescent="0.3">
      <c r="A49" t="s">
        <v>26</v>
      </c>
      <c r="C49">
        <v>61</v>
      </c>
      <c r="D49" s="1">
        <v>166730000</v>
      </c>
      <c r="E49" s="1">
        <v>19455.900000000001</v>
      </c>
      <c r="F49" s="1">
        <v>1.65001</v>
      </c>
      <c r="G49" s="1">
        <v>520.05100000000004</v>
      </c>
      <c r="H49" s="1"/>
      <c r="I49" s="1">
        <f>G49*densities!$B$12/densities!$B$10</f>
        <v>558.46790013679902</v>
      </c>
      <c r="J49" s="14">
        <f t="shared" si="0"/>
        <v>5940.0359999999991</v>
      </c>
      <c r="K49" s="15">
        <f>J49/LN(2)/Notes!$F$9*(1-EXP(-Notes!$F$9*LN(2)/J49))</f>
        <v>3.306196172801664E-3</v>
      </c>
      <c r="L49" s="15">
        <f>EXP(-Notes!$F$10*LN(2)/J49)</f>
        <v>0.43163571071420187</v>
      </c>
      <c r="M49">
        <f t="shared" si="1"/>
        <v>1.4270723348078205E-3</v>
      </c>
      <c r="O49" s="1">
        <f t="shared" si="2"/>
        <v>391338.18694061239</v>
      </c>
      <c r="P49" s="1">
        <f>O49/Notes!$C$3</f>
        <v>1.2078339103105322E-13</v>
      </c>
      <c r="R49" s="1">
        <f>O49*J49/Notes!$F$9</f>
        <v>896.82211365816636</v>
      </c>
      <c r="S49" s="1">
        <f>R49/Notes!$C$2</f>
        <v>7.1745769092653304E-10</v>
      </c>
    </row>
    <row r="50" spans="1:19" x14ac:dyDescent="0.3">
      <c r="A50" t="s">
        <v>16</v>
      </c>
      <c r="C50">
        <v>57</v>
      </c>
      <c r="D50" s="1">
        <v>2671960000</v>
      </c>
      <c r="E50" s="1">
        <v>14451.1</v>
      </c>
      <c r="F50" s="1">
        <v>35.600200000000001</v>
      </c>
      <c r="G50" s="1">
        <v>386.274</v>
      </c>
      <c r="H50" s="1"/>
      <c r="I50" s="1">
        <f>G50*densities!$B$12/densities!$B$10</f>
        <v>414.8086046511628</v>
      </c>
      <c r="J50" s="14">
        <f t="shared" si="0"/>
        <v>128160.72000000002</v>
      </c>
      <c r="K50" s="15">
        <f>J50/LN(2)/Notes!$F$9*(1-EXP(-Notes!$F$9*LN(2)/J50))</f>
        <v>7.1333597326874956E-2</v>
      </c>
      <c r="L50" s="15">
        <f>EXP(-Notes!$F$10*LN(2)/J50)</f>
        <v>0.96180780606370164</v>
      </c>
      <c r="M50">
        <f t="shared" si="1"/>
        <v>6.8609210743593135E-2</v>
      </c>
      <c r="O50" s="1">
        <f t="shared" si="2"/>
        <v>6045.9608871087103</v>
      </c>
      <c r="P50" s="1">
        <f>O50/Notes!$C$3</f>
        <v>1.8660373108360217E-15</v>
      </c>
      <c r="R50" s="1">
        <f>O50*J50/Notes!$F$9</f>
        <v>298.94085662951045</v>
      </c>
      <c r="S50" s="1">
        <f>R50/Notes!$C$2</f>
        <v>2.3915268530360833E-10</v>
      </c>
    </row>
    <row r="51" spans="1:19" x14ac:dyDescent="0.3">
      <c r="A51" t="s">
        <v>16</v>
      </c>
      <c r="C51">
        <v>56</v>
      </c>
      <c r="D51" s="1">
        <v>10902300000</v>
      </c>
      <c r="E51" s="1">
        <v>14397.4</v>
      </c>
      <c r="F51" s="1">
        <v>145.80000000000001</v>
      </c>
      <c r="G51" s="1">
        <v>384.839</v>
      </c>
      <c r="H51" s="1"/>
      <c r="I51" s="1">
        <f>G51*densities!$B$12/densities!$B$10</f>
        <v>413.26759917920657</v>
      </c>
      <c r="J51" s="14">
        <f t="shared" si="0"/>
        <v>524880</v>
      </c>
      <c r="K51" s="15">
        <f>J51/LN(2)/Notes!$F$9*(1-EXP(-Notes!$F$9*LN(2)/J51))</f>
        <v>0.28261708894209392</v>
      </c>
      <c r="L51" s="15">
        <f>EXP(-Notes!$F$10*LN(2)/J51)</f>
        <v>0.99053686815230491</v>
      </c>
      <c r="M51">
        <f t="shared" si="1"/>
        <v>0.27994264616702313</v>
      </c>
      <c r="O51" s="1">
        <f t="shared" si="2"/>
        <v>1476.2581008562636</v>
      </c>
      <c r="P51" s="1">
        <f>O51/Notes!$C$3</f>
        <v>4.5563521631366159E-16</v>
      </c>
      <c r="R51" s="1">
        <f>O51*J51/Notes!$F$9</f>
        <v>298.94226542339334</v>
      </c>
      <c r="S51" s="1">
        <f>R51/Notes!$C$2</f>
        <v>2.3915381233871469E-10</v>
      </c>
    </row>
    <row r="52" spans="1:19" x14ac:dyDescent="0.3">
      <c r="A52" t="s">
        <v>25</v>
      </c>
      <c r="C52">
        <v>44</v>
      </c>
      <c r="D52" s="1">
        <v>9396460</v>
      </c>
      <c r="E52" s="1">
        <v>4905.21</v>
      </c>
      <c r="F52" s="1">
        <v>0.36883300000000002</v>
      </c>
      <c r="G52" s="1">
        <v>131.11500000000001</v>
      </c>
      <c r="H52" s="1"/>
      <c r="I52" s="1">
        <f>G52*densities!$B$12/densities!$B$10</f>
        <v>140.80064979480167</v>
      </c>
      <c r="J52" s="14">
        <f t="shared" si="0"/>
        <v>1327.7988</v>
      </c>
      <c r="K52" s="15">
        <f>J52/LN(2)/Notes!$F$9*(1-EXP(-Notes!$F$9*LN(2)/J52))</f>
        <v>7.390465833558321E-4</v>
      </c>
      <c r="L52" s="15">
        <f>EXP(-Notes!$F$10*LN(2)/J52)</f>
        <v>2.331644595210524E-2</v>
      </c>
      <c r="M52">
        <f t="shared" si="1"/>
        <v>1.7231939716904299E-5</v>
      </c>
      <c r="O52" s="1">
        <f t="shared" si="2"/>
        <v>8170911.2327428898</v>
      </c>
      <c r="P52" s="1">
        <f>O52/Notes!$C$3</f>
        <v>2.5218861829453364E-12</v>
      </c>
      <c r="R52" s="1">
        <f>O52*J52/Notes!$F$9</f>
        <v>4185.6968093142477</v>
      </c>
      <c r="S52" s="1">
        <f>R52/Notes!$C$2</f>
        <v>3.3485574474513981E-9</v>
      </c>
    </row>
    <row r="53" spans="1:19" x14ac:dyDescent="0.3">
      <c r="A53" t="s">
        <v>23</v>
      </c>
      <c r="C53">
        <v>44</v>
      </c>
      <c r="D53" s="1">
        <v>6020290000000</v>
      </c>
      <c r="E53" s="1">
        <v>2203.92</v>
      </c>
      <c r="F53" s="1">
        <v>525950</v>
      </c>
      <c r="G53" s="1">
        <v>58.910200000000003</v>
      </c>
      <c r="H53" s="1"/>
      <c r="I53" s="1">
        <f>G53*densities!$B$12/densities!$B$10</f>
        <v>63.261979480164158</v>
      </c>
      <c r="J53" s="14">
        <f t="shared" si="0"/>
        <v>1893420000</v>
      </c>
      <c r="K53" s="15">
        <f>J53/LN(2)/Notes!$F$9*(1-EXP(-Notes!$F$9*LN(2)/J53))</f>
        <v>0.99952570761911685</v>
      </c>
      <c r="L53" s="15">
        <f>EXP(-Notes!$F$10*LN(2)/J53)</f>
        <v>0.99999736421231267</v>
      </c>
      <c r="M53">
        <f t="shared" si="1"/>
        <v>0.99952307308156352</v>
      </c>
      <c r="O53" s="1">
        <f t="shared" si="2"/>
        <v>63.292165217482506</v>
      </c>
      <c r="P53" s="1">
        <f>O53/Notes!$C$3</f>
        <v>1.9534618894284725E-17</v>
      </c>
      <c r="R53" s="1">
        <f>O53*J53/Notes!$F$9</f>
        <v>46234.047633520728</v>
      </c>
      <c r="S53" s="1">
        <f>R53/Notes!$C$2</f>
        <v>3.6987238106816581E-8</v>
      </c>
    </row>
    <row r="54" spans="1:19" x14ac:dyDescent="0.3">
      <c r="A54" t="s">
        <v>6</v>
      </c>
      <c r="C54">
        <v>53</v>
      </c>
      <c r="D54" s="1">
        <v>794346</v>
      </c>
      <c r="E54" s="1">
        <v>1078.3399999999999</v>
      </c>
      <c r="F54" s="1">
        <v>0.14183299999999999</v>
      </c>
      <c r="G54" s="1">
        <v>28.823699999999999</v>
      </c>
      <c r="H54" s="1"/>
      <c r="I54" s="1">
        <f>G54*densities!$B$12/densities!$B$10</f>
        <v>30.952947332421342</v>
      </c>
      <c r="J54" s="14">
        <f t="shared" si="0"/>
        <v>510.59879999999993</v>
      </c>
      <c r="K54" s="15">
        <f>J54/LN(2)/Notes!$F$9*(1-EXP(-Notes!$F$9*LN(2)/J54))</f>
        <v>2.8419689685333933E-4</v>
      </c>
      <c r="L54" s="15">
        <f>EXP(-Notes!$F$10*LN(2)/J54)</f>
        <v>5.6904776493593426E-5</v>
      </c>
      <c r="M54">
        <f t="shared" si="1"/>
        <v>1.6172160895612099E-8</v>
      </c>
      <c r="O54" s="1">
        <f t="shared" si="2"/>
        <v>1913964839.4680288</v>
      </c>
      <c r="P54" s="1">
        <f>O54/Notes!$C$3</f>
        <v>5.907298887247002E-10</v>
      </c>
      <c r="R54" s="1">
        <f>O54*J54/Notes!$F$9</f>
        <v>377032.46538370679</v>
      </c>
      <c r="S54" s="1">
        <f>R54/Notes!$C$2</f>
        <v>3.0162597230696541E-7</v>
      </c>
    </row>
    <row r="55" spans="1:19" x14ac:dyDescent="0.3">
      <c r="A55" t="s">
        <v>25</v>
      </c>
      <c r="C55">
        <v>45</v>
      </c>
      <c r="D55" s="1">
        <v>1285770</v>
      </c>
      <c r="E55" s="1">
        <v>858.6</v>
      </c>
      <c r="F55" s="1">
        <v>0.28833399999999998</v>
      </c>
      <c r="G55" s="1">
        <v>22.950199999999999</v>
      </c>
      <c r="H55" s="1"/>
      <c r="I55" s="1">
        <f>G55*densities!$B$12/densities!$B$10</f>
        <v>24.645563611491106</v>
      </c>
      <c r="J55" s="14">
        <f t="shared" si="0"/>
        <v>1038.0023999999999</v>
      </c>
      <c r="K55" s="15">
        <f>J55/LN(2)/Notes!$F$9*(1-EXP(-Notes!$F$9*LN(2)/J55))</f>
        <v>5.7774726655510881E-4</v>
      </c>
      <c r="L55" s="15">
        <f>EXP(-Notes!$F$10*LN(2)/J55)</f>
        <v>8.1646109257524444E-3</v>
      </c>
      <c r="M55">
        <f t="shared" si="1"/>
        <v>4.7170816448394512E-6</v>
      </c>
      <c r="O55" s="1">
        <f t="shared" si="2"/>
        <v>5224748.1530139875</v>
      </c>
      <c r="P55" s="1">
        <f>O55/Notes!$C$3</f>
        <v>1.6125765904364159E-12</v>
      </c>
      <c r="R55" s="1">
        <f>O55*J55/Notes!$F$9</f>
        <v>2092.3229638210209</v>
      </c>
      <c r="S55" s="1">
        <f>R55/Notes!$C$2</f>
        <v>1.6738583710568167E-9</v>
      </c>
    </row>
    <row r="56" spans="1:19" x14ac:dyDescent="0.3">
      <c r="A56" t="s">
        <v>57</v>
      </c>
      <c r="C56">
        <v>65</v>
      </c>
      <c r="D56" s="1">
        <v>24169900000</v>
      </c>
      <c r="E56" s="1">
        <v>794.49400000000003</v>
      </c>
      <c r="F56" s="1">
        <v>5857.43</v>
      </c>
      <c r="G56" s="1">
        <v>21.236599999999999</v>
      </c>
      <c r="H56" s="1"/>
      <c r="I56" s="1">
        <f>G56*densities!$B$12/densities!$B$10</f>
        <v>22.80537756497948</v>
      </c>
      <c r="J56" s="14">
        <f t="shared" si="0"/>
        <v>21086748.000000004</v>
      </c>
      <c r="K56" s="15">
        <f>J56/LN(2)/Notes!$F$9*(1-EXP(-Notes!$F$9*LN(2)/J56))</f>
        <v>0.95858346004636696</v>
      </c>
      <c r="L56" s="15">
        <f>EXP(-Notes!$F$10*LN(2)/J56)</f>
        <v>0.9997633552044195</v>
      </c>
      <c r="M56">
        <f t="shared" si="1"/>
        <v>0.95835661625941748</v>
      </c>
      <c r="O56" s="1">
        <f t="shared" si="2"/>
        <v>23.796337582550059</v>
      </c>
      <c r="P56" s="1">
        <f>O56/Notes!$C$3</f>
        <v>7.3445486365895246E-18</v>
      </c>
      <c r="R56" s="1">
        <f>O56*J56/Notes!$F$9</f>
        <v>193.59080784188362</v>
      </c>
      <c r="S56" s="1">
        <f>R56/Notes!$C$2</f>
        <v>1.548726462735069E-10</v>
      </c>
    </row>
    <row r="57" spans="1:19" x14ac:dyDescent="0.3">
      <c r="A57" t="s">
        <v>26</v>
      </c>
      <c r="C57">
        <v>60</v>
      </c>
      <c r="D57" s="1">
        <v>154936000000</v>
      </c>
      <c r="E57" s="1">
        <v>645.60400000000004</v>
      </c>
      <c r="F57" s="1">
        <v>46207.1</v>
      </c>
      <c r="G57" s="1">
        <v>17.256799999999998</v>
      </c>
      <c r="H57" s="1"/>
      <c r="I57" s="1">
        <f>G57*densities!$B$12/densities!$B$10</f>
        <v>18.531584131326948</v>
      </c>
      <c r="J57" s="14">
        <f t="shared" si="0"/>
        <v>166345560</v>
      </c>
      <c r="K57" s="15">
        <f>J57/LN(2)/Notes!$F$9*(1-EXP(-Notes!$F$9*LN(2)/J57))</f>
        <v>0.99461907295533836</v>
      </c>
      <c r="L57" s="15">
        <f>EXP(-Notes!$F$10*LN(2)/J57)</f>
        <v>0.99996999868925573</v>
      </c>
      <c r="M57">
        <f t="shared" si="1"/>
        <v>0.99458923307945846</v>
      </c>
      <c r="O57" s="1">
        <f t="shared" si="2"/>
        <v>18.632399703291828</v>
      </c>
      <c r="P57" s="1">
        <f>O57/Notes!$C$3</f>
        <v>5.7507406491641447E-18</v>
      </c>
      <c r="R57" s="1">
        <f>O57*J57/Notes!$F$9</f>
        <v>1195.7627171249665</v>
      </c>
      <c r="S57" s="1">
        <f>R57/Notes!$C$2</f>
        <v>9.5661017369997309E-10</v>
      </c>
    </row>
    <row r="58" spans="1:19" x14ac:dyDescent="0.3">
      <c r="A58" t="s">
        <v>28</v>
      </c>
      <c r="C58">
        <v>39</v>
      </c>
      <c r="D58" s="1">
        <v>6502730000000</v>
      </c>
      <c r="E58" s="1">
        <v>530.97500000000002</v>
      </c>
      <c r="F58" s="1">
        <v>2358000</v>
      </c>
      <c r="G58" s="1">
        <v>14.1928</v>
      </c>
      <c r="H58" s="1"/>
      <c r="I58" s="1">
        <f>G58*densities!$B$12/densities!$B$10</f>
        <v>15.241242134062928</v>
      </c>
      <c r="J58" s="14">
        <f t="shared" si="0"/>
        <v>8488800000</v>
      </c>
      <c r="K58" s="15">
        <f>J58/LN(2)/Notes!$F$9*(1-EXP(-Notes!$F$9*LN(2)/J58))</f>
        <v>0.99989418346824699</v>
      </c>
      <c r="L58" s="15">
        <f>EXP(-Notes!$F$10*LN(2)/J58)</f>
        <v>0.99999941208907817</v>
      </c>
      <c r="M58">
        <f t="shared" si="1"/>
        <v>0.99989359561953584</v>
      </c>
      <c r="O58" s="1">
        <f t="shared" si="2"/>
        <v>15.242864041567771</v>
      </c>
      <c r="P58" s="1">
        <f>O58/Notes!$C$3</f>
        <v>4.7045876671505465E-18</v>
      </c>
      <c r="R58" s="1">
        <f>O58*J58/Notes!$F$9</f>
        <v>49920.379736134448</v>
      </c>
      <c r="S58" s="1">
        <f>R58/Notes!$C$2</f>
        <v>3.9936303788907556E-8</v>
      </c>
    </row>
    <row r="59" spans="1:19" x14ac:dyDescent="0.3">
      <c r="A59" t="s">
        <v>28</v>
      </c>
      <c r="C59">
        <v>42</v>
      </c>
      <c r="D59" s="1">
        <v>155644000000</v>
      </c>
      <c r="E59" s="1">
        <v>103.91200000000001</v>
      </c>
      <c r="F59" s="1">
        <v>288396</v>
      </c>
      <c r="G59" s="1">
        <v>2.7775400000000001</v>
      </c>
      <c r="H59" s="1"/>
      <c r="I59" s="1">
        <f>G59*densities!$B$12/densities!$B$10</f>
        <v>2.9827207934336526</v>
      </c>
      <c r="J59" s="14">
        <f t="shared" si="0"/>
        <v>1038225600</v>
      </c>
      <c r="K59" s="15">
        <f>J59/LN(2)/Notes!$F$9*(1-EXP(-Notes!$F$9*LN(2)/J59))</f>
        <v>0.99913525461774966</v>
      </c>
      <c r="L59" s="15">
        <f>EXP(-Notes!$F$10*LN(2)/J59)</f>
        <v>0.99999519309897078</v>
      </c>
      <c r="M59">
        <f t="shared" si="1"/>
        <v>0.99913045187346594</v>
      </c>
      <c r="O59" s="1">
        <f t="shared" si="2"/>
        <v>2.9853166699511196</v>
      </c>
      <c r="P59" s="1">
        <f>O59/Notes!$C$3</f>
        <v>9.2139403393553081E-19</v>
      </c>
      <c r="R59" s="1">
        <f>O59*J59/Notes!$F$9</f>
        <v>1195.768592148921</v>
      </c>
      <c r="S59" s="1">
        <f>R59/Notes!$C$2</f>
        <v>9.5661487371913685E-10</v>
      </c>
    </row>
    <row r="60" spans="1:19" x14ac:dyDescent="0.3">
      <c r="A60" t="s">
        <v>18</v>
      </c>
      <c r="C60">
        <v>62</v>
      </c>
      <c r="D60" s="1">
        <v>59099.9</v>
      </c>
      <c r="E60" s="1">
        <v>70.604900000000001</v>
      </c>
      <c r="F60" s="1">
        <v>0.161167</v>
      </c>
      <c r="G60" s="1">
        <v>1.8872500000000001</v>
      </c>
      <c r="H60" s="1"/>
      <c r="I60" s="1">
        <f>G60*densities!$B$12/densities!$B$10</f>
        <v>2.0266638166894668</v>
      </c>
      <c r="J60" s="14">
        <f t="shared" si="0"/>
        <v>580.20120000000009</v>
      </c>
      <c r="K60" s="15">
        <f>J60/LN(2)/Notes!$F$9*(1-EXP(-Notes!$F$9*LN(2)/J60))</f>
        <v>3.2293726618743275E-4</v>
      </c>
      <c r="L60" s="15">
        <f>EXP(-Notes!$F$10*LN(2)/J60)</f>
        <v>1.838111247112595E-4</v>
      </c>
      <c r="M60">
        <f t="shared" si="1"/>
        <v>5.9359462109091409E-8</v>
      </c>
      <c r="O60" s="1">
        <f t="shared" si="2"/>
        <v>34142220.038396642</v>
      </c>
      <c r="P60" s="1">
        <f>O60/Notes!$C$3</f>
        <v>1.0537722234073038E-11</v>
      </c>
      <c r="R60" s="1">
        <f>O60*J60/Notes!$F$9</f>
        <v>7642.4988568448225</v>
      </c>
      <c r="S60" s="1">
        <f>R60/Notes!$C$2</f>
        <v>6.1139990854758581E-9</v>
      </c>
    </row>
    <row r="61" spans="1:19" x14ac:dyDescent="0.3">
      <c r="A61" t="s">
        <v>16</v>
      </c>
      <c r="C61">
        <v>63</v>
      </c>
      <c r="D61" s="1">
        <v>266543000000</v>
      </c>
      <c r="E61" s="1">
        <v>58.4876</v>
      </c>
      <c r="F61" s="1">
        <v>877458</v>
      </c>
      <c r="G61" s="1">
        <v>1.5633600000000001</v>
      </c>
      <c r="H61" s="1"/>
      <c r="I61" s="1">
        <f>G61*densities!$B$12/densities!$B$10</f>
        <v>1.678847606019152</v>
      </c>
      <c r="J61" s="14">
        <f t="shared" si="0"/>
        <v>3158848800</v>
      </c>
      <c r="K61" s="15">
        <f>J61/LN(2)/Notes!$F$9*(1-EXP(-Notes!$F$9*LN(2)/J61))</f>
        <v>0.99971567222212709</v>
      </c>
      <c r="L61" s="15">
        <f>EXP(-Notes!$F$10*LN(2)/J61)</f>
        <v>0.99999842010299522</v>
      </c>
      <c r="M61">
        <f t="shared" si="1"/>
        <v>0.99971409277433088</v>
      </c>
      <c r="O61" s="1">
        <f t="shared" si="2"/>
        <v>1.6793277379536995</v>
      </c>
      <c r="P61" s="1">
        <f>O61/Notes!$C$3</f>
        <v>5.1831103023262329E-19</v>
      </c>
      <c r="R61" s="1">
        <f>O61*J61/Notes!$F$9</f>
        <v>2046.5827198463571</v>
      </c>
      <c r="S61" s="1">
        <f>R61/Notes!$C$2</f>
        <v>1.6372661758770858E-9</v>
      </c>
    </row>
    <row r="62" spans="1:19" x14ac:dyDescent="0.3">
      <c r="A62" t="s">
        <v>11</v>
      </c>
      <c r="C62">
        <v>32</v>
      </c>
      <c r="D62" s="1">
        <v>272522000000</v>
      </c>
      <c r="E62" s="1">
        <v>45.347900000000003</v>
      </c>
      <c r="F62" s="1">
        <v>1157090</v>
      </c>
      <c r="G62" s="1">
        <v>1.21214</v>
      </c>
      <c r="H62" s="1"/>
      <c r="I62" s="1">
        <f>G62*densities!$B$12/densities!$B$10</f>
        <v>1.301682489740082</v>
      </c>
      <c r="J62" s="14">
        <f t="shared" si="0"/>
        <v>4165524000</v>
      </c>
      <c r="K62" s="15">
        <f>J62/LN(2)/Notes!$F$9*(1-EXP(-Notes!$F$9*LN(2)/J62))</f>
        <v>0.99978437536102116</v>
      </c>
      <c r="L62" s="15">
        <f>EXP(-Notes!$F$10*LN(2)/J62)</f>
        <v>0.9999988019138264</v>
      </c>
      <c r="M62">
        <f t="shared" si="1"/>
        <v>0.99978317753318446</v>
      </c>
      <c r="O62" s="1">
        <f t="shared" si="2"/>
        <v>1.3019647849564633</v>
      </c>
      <c r="P62" s="1">
        <f>O62/Notes!$C$3</f>
        <v>4.0184098301125411E-19</v>
      </c>
      <c r="R62" s="1">
        <f>O62*J62/Notes!$F$9</f>
        <v>2092.3478236462138</v>
      </c>
      <c r="S62" s="1">
        <f>R62/Notes!$C$2</f>
        <v>1.6738782589169711E-9</v>
      </c>
    </row>
    <row r="63" spans="1:19" x14ac:dyDescent="0.3">
      <c r="A63" t="s">
        <v>37</v>
      </c>
      <c r="C63">
        <v>27</v>
      </c>
      <c r="D63" s="1">
        <v>35428.6</v>
      </c>
      <c r="E63" s="1">
        <v>43.2742</v>
      </c>
      <c r="F63" s="1">
        <v>0.157633</v>
      </c>
      <c r="G63" s="1">
        <v>1.1567099999999999</v>
      </c>
      <c r="H63" s="1"/>
      <c r="I63" s="1">
        <f>G63*densities!$B$12/densities!$B$10</f>
        <v>1.2421577975376197</v>
      </c>
      <c r="J63" s="14">
        <f t="shared" si="0"/>
        <v>567.47879999999998</v>
      </c>
      <c r="K63" s="15">
        <f>J63/LN(2)/Notes!$F$9*(1-EXP(-Notes!$F$9*LN(2)/J63))</f>
        <v>3.1585603802840274E-4</v>
      </c>
      <c r="L63" s="15">
        <f>EXP(-Notes!$F$10*LN(2)/J63)</f>
        <v>1.5157309996792048E-4</v>
      </c>
      <c r="M63">
        <f t="shared" si="1"/>
        <v>4.7875278827550382E-8</v>
      </c>
      <c r="O63" s="1">
        <f t="shared" si="2"/>
        <v>25945703.669151388</v>
      </c>
      <c r="P63" s="1">
        <f>O63/Notes!$C$3</f>
        <v>8.0079332312195646E-12</v>
      </c>
      <c r="R63" s="1">
        <f>O63*J63/Notes!$F$9</f>
        <v>5680.4154256657512</v>
      </c>
      <c r="S63" s="1">
        <f>R63/Notes!$C$2</f>
        <v>4.5443323405326012E-9</v>
      </c>
    </row>
    <row r="64" spans="1:19" x14ac:dyDescent="0.3">
      <c r="A64" t="s">
        <v>13</v>
      </c>
      <c r="C64">
        <v>13</v>
      </c>
      <c r="D64" s="1">
        <v>36483.800000000003</v>
      </c>
      <c r="E64" s="1">
        <v>42.2956</v>
      </c>
      <c r="F64" s="1">
        <v>0.16608400000000001</v>
      </c>
      <c r="G64" s="1">
        <v>1.1305499999999999</v>
      </c>
      <c r="H64" s="1"/>
      <c r="I64" s="1">
        <f>G64*densities!$B$12/densities!$B$10</f>
        <v>1.2140653214774282</v>
      </c>
      <c r="J64" s="14">
        <f t="shared" si="0"/>
        <v>597.90240000000006</v>
      </c>
      <c r="K64" s="15">
        <f>J64/LN(2)/Notes!$F$9*(1-EXP(-Notes!$F$9*LN(2)/J64))</f>
        <v>3.3278967107083698E-4</v>
      </c>
      <c r="L64" s="15">
        <f>EXP(-Notes!$F$10*LN(2)/J64)</f>
        <v>2.3711931759272384E-4</v>
      </c>
      <c r="M64">
        <f t="shared" si="1"/>
        <v>7.89108597062239E-8</v>
      </c>
      <c r="O64" s="1">
        <f t="shared" si="2"/>
        <v>15385275.562796483</v>
      </c>
      <c r="P64" s="1">
        <f>O64/Notes!$C$3</f>
        <v>4.7485418403692845E-12</v>
      </c>
      <c r="R64" s="1">
        <f>O64*J64/Notes!$F$9</f>
        <v>3548.9557035715161</v>
      </c>
      <c r="S64" s="1">
        <f>R64/Notes!$C$2</f>
        <v>2.8391645628572129E-9</v>
      </c>
    </row>
    <row r="65" spans="1:19" x14ac:dyDescent="0.3">
      <c r="A65" t="s">
        <v>25</v>
      </c>
      <c r="C65">
        <v>38</v>
      </c>
      <c r="D65" s="1">
        <v>8308.7000000000007</v>
      </c>
      <c r="E65" s="1">
        <v>12.5702</v>
      </c>
      <c r="F65" s="1">
        <v>0.12726599999999999</v>
      </c>
      <c r="G65" s="1">
        <v>0.33599800000000002</v>
      </c>
      <c r="H65" s="1"/>
      <c r="I65" s="1">
        <f>G65*densities!$B$12/densities!$B$10</f>
        <v>0.36081864569083449</v>
      </c>
      <c r="J65" s="14">
        <f t="shared" si="0"/>
        <v>458.15759999999995</v>
      </c>
      <c r="K65" s="15">
        <f>J65/LN(2)/Notes!$F$9*(1-EXP(-Notes!$F$9*LN(2)/J65))</f>
        <v>2.5500837093579833E-4</v>
      </c>
      <c r="L65" s="15">
        <f>EXP(-Notes!$F$10*LN(2)/J65)</f>
        <v>1.858996564369036E-5</v>
      </c>
      <c r="M65">
        <f t="shared" si="1"/>
        <v>4.7405968545499382E-9</v>
      </c>
      <c r="O65" s="1">
        <f t="shared" si="2"/>
        <v>76112493.165186018</v>
      </c>
      <c r="P65" s="1">
        <f>O65/Notes!$C$3</f>
        <v>2.3491510236168524E-11</v>
      </c>
      <c r="R65" s="1">
        <f>O65*J65/Notes!$F$9</f>
        <v>13453.517437723003</v>
      </c>
      <c r="S65" s="1">
        <f>R65/Notes!$C$2</f>
        <v>1.0762813950178403E-8</v>
      </c>
    </row>
    <row r="66" spans="1:19" x14ac:dyDescent="0.3">
      <c r="A66" t="s">
        <v>7</v>
      </c>
      <c r="C66">
        <v>14</v>
      </c>
      <c r="D66" s="1">
        <v>791528000000</v>
      </c>
      <c r="E66" s="1">
        <v>3.05016</v>
      </c>
      <c r="F66" s="1">
        <v>49965100</v>
      </c>
      <c r="G66" s="1">
        <v>8.1530000000000005E-2</v>
      </c>
      <c r="H66" s="1"/>
      <c r="I66" s="1">
        <f>G66*densities!$B$12/densities!$B$10</f>
        <v>8.7552735978112181E-2</v>
      </c>
      <c r="J66" s="14">
        <f t="shared" si="0"/>
        <v>179874360000</v>
      </c>
      <c r="K66" s="15">
        <f>J66/LN(2)/Notes!$F$9*(1-EXP(-Notes!$F$9*LN(2)/J66))</f>
        <v>0.9999950058756808</v>
      </c>
      <c r="L66" s="15">
        <f>EXP(-Notes!$F$10*LN(2)/J66)</f>
        <v>0.99999997225474702</v>
      </c>
      <c r="M66">
        <f t="shared" si="1"/>
        <v>0.99999497813056637</v>
      </c>
      <c r="O66" s="1">
        <f t="shared" si="2"/>
        <v>8.7553175658728832E-2</v>
      </c>
      <c r="P66" s="1">
        <f>O66/Notes!$C$3</f>
        <v>2.7022585079854578E-20</v>
      </c>
      <c r="R66" s="1">
        <f>O66*J66/Notes!$F$9</f>
        <v>6075.8377459804888</v>
      </c>
      <c r="S66" s="1">
        <f>R66/Notes!$C$2</f>
        <v>4.8606701967843912E-9</v>
      </c>
    </row>
    <row r="67" spans="1:19" x14ac:dyDescent="0.3">
      <c r="A67" t="s">
        <v>30</v>
      </c>
      <c r="C67">
        <v>41</v>
      </c>
      <c r="D67" s="1">
        <v>13653400000000</v>
      </c>
      <c r="E67" s="1">
        <v>2.94015</v>
      </c>
      <c r="F67" s="1">
        <v>894117000</v>
      </c>
      <c r="G67" s="1">
        <v>7.8589400000000004E-2</v>
      </c>
      <c r="H67" s="1"/>
      <c r="I67" s="1">
        <f>G67*densities!$B$12/densities!$B$10</f>
        <v>8.4394909712722302E-2</v>
      </c>
      <c r="J67" s="14">
        <f t="shared" si="0"/>
        <v>3218821200000</v>
      </c>
      <c r="K67" s="15">
        <f>J67/LN(2)/Notes!$F$9*(1-EXP(-Notes!$F$9*LN(2)/J67))</f>
        <v>0.99999972088061218</v>
      </c>
      <c r="L67" s="15">
        <f>EXP(-Notes!$F$10*LN(2)/J67)</f>
        <v>0.99999999844953813</v>
      </c>
      <c r="M67">
        <f t="shared" si="1"/>
        <v>0.99999971933015075</v>
      </c>
      <c r="O67" s="1">
        <f t="shared" si="2"/>
        <v>8.4394933399835531E-2</v>
      </c>
      <c r="P67" s="1">
        <f>O67/Notes!$C$3</f>
        <v>2.6047818950566521E-20</v>
      </c>
      <c r="R67" s="1">
        <f>O67*J67/Notes!$F$9</f>
        <v>104804.08981480659</v>
      </c>
      <c r="S67" s="1">
        <f>R67/Notes!$C$2</f>
        <v>8.3843271851845268E-8</v>
      </c>
    </row>
    <row r="68" spans="1:19" x14ac:dyDescent="0.3">
      <c r="A68" t="s">
        <v>8</v>
      </c>
      <c r="C68">
        <v>53</v>
      </c>
      <c r="D68" s="1">
        <v>370592000000000</v>
      </c>
      <c r="E68" s="1">
        <v>2.1764800000000002</v>
      </c>
      <c r="F68" s="1">
        <v>32784200000</v>
      </c>
      <c r="G68" s="1">
        <v>5.8176699999999998E-2</v>
      </c>
      <c r="H68" s="1"/>
      <c r="I68" s="1">
        <f>G68*densities!$B$12/densities!$B$10</f>
        <v>6.2474294801641586E-2</v>
      </c>
      <c r="J68" s="14">
        <f t="shared" ref="J68:J69" si="3">F68*60*60</f>
        <v>118023120000000</v>
      </c>
      <c r="K68" s="15">
        <f>J68/LN(2)/Notes!$F$9*(1-EXP(-Notes!$F$9*LN(2)/J68))</f>
        <v>0.99999999285216357</v>
      </c>
      <c r="L68" s="15">
        <f>EXP(-Notes!$F$10*LN(2)/J68)</f>
        <v>0.9999999999577146</v>
      </c>
      <c r="M68">
        <f t="shared" ref="M68:M69" si="4">K68*L68</f>
        <v>0.99999999280987817</v>
      </c>
      <c r="O68" s="1">
        <f t="shared" ref="O68:O69" si="5">I68/M68</f>
        <v>6.2474295250839383E-2</v>
      </c>
      <c r="P68" s="1">
        <f>O68/Notes!$C$3</f>
        <v>1.9282189892234377E-20</v>
      </c>
      <c r="R68" s="1">
        <f>O68*J68/Notes!$F$9</f>
        <v>2844680.2643924565</v>
      </c>
      <c r="S68" s="1">
        <f>R68/Notes!$C$2</f>
        <v>2.2757442115139652E-6</v>
      </c>
    </row>
    <row r="69" spans="1:19" x14ac:dyDescent="0.3">
      <c r="A69" t="s">
        <v>12</v>
      </c>
      <c r="C69">
        <v>29</v>
      </c>
      <c r="D69" s="1">
        <v>1124.31</v>
      </c>
      <c r="E69" s="1">
        <v>1.9799500000000001</v>
      </c>
      <c r="F69" s="1">
        <v>0.109334</v>
      </c>
      <c r="G69" s="1">
        <v>5.2923499999999998E-2</v>
      </c>
      <c r="H69" s="1"/>
      <c r="I69" s="1">
        <f>G69*densities!$B$12/densities!$B$10</f>
        <v>5.6833033515731872E-2</v>
      </c>
      <c r="J69" s="14">
        <f t="shared" si="3"/>
        <v>393.60239999999999</v>
      </c>
      <c r="K69" s="15">
        <f>J69/LN(2)/Notes!$F$9*(1-EXP(-Notes!$F$9*LN(2)/J69))</f>
        <v>2.1907724944521378E-4</v>
      </c>
      <c r="L69" s="15">
        <f>EXP(-Notes!$F$10*LN(2)/J69)</f>
        <v>3.1144926819554706E-6</v>
      </c>
      <c r="M69">
        <f t="shared" si="4"/>
        <v>6.8231449018005151E-10</v>
      </c>
      <c r="O69" s="1">
        <f t="shared" si="5"/>
        <v>83294484.19120422</v>
      </c>
      <c r="P69" s="1">
        <f>O69/Notes!$C$3</f>
        <v>2.5708174133087722E-11</v>
      </c>
      <c r="R69" s="1">
        <f>O69*J69/Notes!$F$9</f>
        <v>12648.498798001559</v>
      </c>
      <c r="S69" s="1">
        <f>R69/Notes!$C$2</f>
        <v>1.0118799038401248E-8</v>
      </c>
    </row>
  </sheetData>
  <mergeCells count="3">
    <mergeCell ref="K1:M1"/>
    <mergeCell ref="O1:P1"/>
    <mergeCell ref="R1:S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11B8D-E311-464A-A7C0-D6661A26D0D8}">
  <dimension ref="A1:S61"/>
  <sheetViews>
    <sheetView topLeftCell="D1" workbookViewId="0">
      <selection activeCell="O1" sqref="O1:P1"/>
    </sheetView>
    <sheetView workbookViewId="1">
      <selection activeCell="D3" sqref="D3"/>
    </sheetView>
  </sheetViews>
  <sheetFormatPr defaultRowHeight="15.6" x14ac:dyDescent="0.3"/>
  <cols>
    <col min="5" max="5" width="10" customWidth="1"/>
    <col min="6" max="6" width="10.09765625" customWidth="1"/>
    <col min="7" max="8" width="10.5" customWidth="1"/>
    <col min="10" max="10" width="10" style="2" customWidth="1"/>
    <col min="18" max="19" width="8.796875" style="1"/>
  </cols>
  <sheetData>
    <row r="1" spans="1:19" x14ac:dyDescent="0.3">
      <c r="A1" t="s">
        <v>5</v>
      </c>
      <c r="B1" t="s">
        <v>203</v>
      </c>
      <c r="C1" t="s">
        <v>96</v>
      </c>
      <c r="D1" t="s">
        <v>100</v>
      </c>
      <c r="E1" t="s">
        <v>97</v>
      </c>
      <c r="F1" t="s">
        <v>98</v>
      </c>
      <c r="G1" t="s">
        <v>99</v>
      </c>
      <c r="H1" t="s">
        <v>202</v>
      </c>
      <c r="I1" t="s">
        <v>99</v>
      </c>
      <c r="J1" s="14" t="s">
        <v>148</v>
      </c>
      <c r="K1" s="18" t="s">
        <v>143</v>
      </c>
      <c r="L1" s="18"/>
      <c r="M1" s="18"/>
      <c r="O1" s="18" t="s">
        <v>155</v>
      </c>
      <c r="P1" s="18"/>
      <c r="R1" s="19" t="s">
        <v>209</v>
      </c>
      <c r="S1" s="19"/>
    </row>
    <row r="2" spans="1:19" x14ac:dyDescent="0.3">
      <c r="G2" t="s">
        <v>207</v>
      </c>
      <c r="I2" t="s">
        <v>208</v>
      </c>
      <c r="J2" s="14" t="s">
        <v>147</v>
      </c>
      <c r="K2" s="15" t="s">
        <v>144</v>
      </c>
      <c r="L2" s="15" t="s">
        <v>145</v>
      </c>
      <c r="M2" t="s">
        <v>146</v>
      </c>
      <c r="O2" t="s">
        <v>152</v>
      </c>
      <c r="P2" t="s">
        <v>153</v>
      </c>
      <c r="R2" s="1" t="s">
        <v>152</v>
      </c>
      <c r="S2" s="1" t="s">
        <v>210</v>
      </c>
    </row>
    <row r="3" spans="1:19" x14ac:dyDescent="0.3">
      <c r="A3" t="s">
        <v>15</v>
      </c>
      <c r="C3">
        <v>51</v>
      </c>
      <c r="D3" s="1">
        <v>152884000000000</v>
      </c>
      <c r="E3" s="1">
        <v>44274600</v>
      </c>
      <c r="F3" s="1">
        <v>664.86</v>
      </c>
      <c r="G3" s="1">
        <v>1183450</v>
      </c>
      <c r="H3" s="1"/>
      <c r="I3" s="1">
        <f>G3*densities!$B$12/densities!$B$11</f>
        <v>1180442.50317662</v>
      </c>
      <c r="J3" s="14">
        <f>F3*60*60</f>
        <v>2393496</v>
      </c>
      <c r="K3" s="15">
        <f>J3/LN(2)/Notes!$F$9*(1-EXP(-Notes!$F$9*LN(2)/J3))</f>
        <v>0.70331616269322916</v>
      </c>
      <c r="L3" s="15">
        <f>EXP(-Notes!$F$10*LN(2)/J3)</f>
        <v>0.99791708015316227</v>
      </c>
      <c r="M3">
        <f>K3*L3</f>
        <v>0.7018512114993537</v>
      </c>
      <c r="O3" s="1">
        <f>I3/M3</f>
        <v>1681898.5047484057</v>
      </c>
      <c r="P3" s="1">
        <f>O3/Notes!$C$3</f>
        <v>5.1910447677419926E-13</v>
      </c>
      <c r="R3" s="1">
        <f>O3*J3/Notes!$F$9</f>
        <v>1553093.1109264237</v>
      </c>
      <c r="S3" s="1">
        <f>R3/Notes!$C$2</f>
        <v>1.242474488741139E-6</v>
      </c>
    </row>
    <row r="4" spans="1:19" x14ac:dyDescent="0.3">
      <c r="A4" t="s">
        <v>8</v>
      </c>
      <c r="C4">
        <v>52</v>
      </c>
      <c r="D4" s="1">
        <v>30159700000000</v>
      </c>
      <c r="E4" s="1">
        <v>43276200</v>
      </c>
      <c r="F4" s="1">
        <v>134.184</v>
      </c>
      <c r="G4" s="1">
        <v>1156760</v>
      </c>
      <c r="H4" s="1"/>
      <c r="I4" s="1">
        <f>G4*densities!$B$12/densities!$B$11</f>
        <v>1153820.3303684879</v>
      </c>
      <c r="J4" s="14">
        <f t="shared" ref="J4:J61" si="0">F4*60*60</f>
        <v>483062.4</v>
      </c>
      <c r="K4" s="15">
        <f>J4/LN(2)/Notes!$F$9*(1-EXP(-Notes!$F$9*LN(2)/J4))</f>
        <v>0.26234968714286616</v>
      </c>
      <c r="L4" s="15">
        <f>EXP(-Notes!$F$10*LN(2)/J4)</f>
        <v>0.98972189045355274</v>
      </c>
      <c r="M4">
        <f t="shared" ref="M4:M61" si="1">K4*L4</f>
        <v>0.25965322831893561</v>
      </c>
      <c r="O4" s="1">
        <f t="shared" ref="O4:O61" si="2">I4/M4</f>
        <v>4443697.2258678582</v>
      </c>
      <c r="P4" s="1">
        <f>O4/Notes!$C$3</f>
        <v>1.3715114894653883E-12</v>
      </c>
      <c r="R4" s="1">
        <f>O4*J4/Notes!$F$9</f>
        <v>828157.03966090654</v>
      </c>
      <c r="S4" s="1">
        <f>R4/Notes!$C$2</f>
        <v>6.6252563172872523E-7</v>
      </c>
    </row>
    <row r="5" spans="1:19" x14ac:dyDescent="0.3">
      <c r="A5" t="s">
        <v>21</v>
      </c>
      <c r="C5">
        <v>48</v>
      </c>
      <c r="D5" s="1">
        <v>43730400000000</v>
      </c>
      <c r="E5" s="1">
        <v>21963100</v>
      </c>
      <c r="F5" s="1">
        <v>383.36500000000001</v>
      </c>
      <c r="G5" s="1">
        <v>587068</v>
      </c>
      <c r="H5" s="1"/>
      <c r="I5" s="1">
        <f>G5*densities!$B$12/densities!$B$11</f>
        <v>585576.08640406607</v>
      </c>
      <c r="J5" s="14">
        <f t="shared" si="0"/>
        <v>1380114</v>
      </c>
      <c r="K5" s="15">
        <f>J5/LN(2)/Notes!$F$9*(1-EXP(-Notes!$F$9*LN(2)/J5))</f>
        <v>0.55919285956038811</v>
      </c>
      <c r="L5" s="15">
        <f>EXP(-Notes!$F$10*LN(2)/J5)</f>
        <v>0.99639040894357278</v>
      </c>
      <c r="M5">
        <f t="shared" si="1"/>
        <v>0.55717440201570101</v>
      </c>
      <c r="O5" s="1">
        <f t="shared" si="2"/>
        <v>1050974.4961104023</v>
      </c>
      <c r="P5" s="1">
        <f>O5/Notes!$C$3</f>
        <v>3.2437484447851921E-13</v>
      </c>
      <c r="R5" s="1">
        <f>O5*J5/Notes!$F$9</f>
        <v>559592.8301407838</v>
      </c>
      <c r="S5" s="1">
        <f>R5/Notes!$C$2</f>
        <v>4.4767426411262705E-7</v>
      </c>
    </row>
    <row r="6" spans="1:19" x14ac:dyDescent="0.3">
      <c r="A6" t="s">
        <v>6</v>
      </c>
      <c r="C6">
        <v>55</v>
      </c>
      <c r="D6" s="1">
        <v>1369410000000000</v>
      </c>
      <c r="E6" s="1">
        <v>10989800</v>
      </c>
      <c r="F6" s="1">
        <v>23992</v>
      </c>
      <c r="G6" s="1">
        <v>293754</v>
      </c>
      <c r="H6" s="1"/>
      <c r="I6" s="1">
        <f>G6*densities!$B$12/densities!$B$11</f>
        <v>293007.48411689961</v>
      </c>
      <c r="J6" s="14">
        <f t="shared" si="0"/>
        <v>86371200</v>
      </c>
      <c r="K6" s="15">
        <f>J6/LN(2)/Notes!$F$9*(1-EXP(-Notes!$F$9*LN(2)/J6))</f>
        <v>0.98967106794867588</v>
      </c>
      <c r="L6" s="15">
        <f>EXP(-Notes!$F$10*LN(2)/J6)</f>
        <v>0.99994222014376499</v>
      </c>
      <c r="M6">
        <f t="shared" si="1"/>
        <v>0.98961388489664981</v>
      </c>
      <c r="O6" s="1">
        <f t="shared" si="2"/>
        <v>296082.63241728849</v>
      </c>
      <c r="P6" s="1">
        <f>O6/Notes!$C$3</f>
        <v>9.1383528523854475E-14</v>
      </c>
      <c r="R6" s="1">
        <f>O6*J6/Notes!$F$9</f>
        <v>9866131.2735494245</v>
      </c>
      <c r="S6" s="1">
        <f>R6/Notes!$C$2</f>
        <v>7.8929050188395397E-6</v>
      </c>
    </row>
    <row r="7" spans="1:19" x14ac:dyDescent="0.3">
      <c r="A7" t="s">
        <v>8</v>
      </c>
      <c r="C7">
        <v>54</v>
      </c>
      <c r="D7" s="1">
        <v>368541000000000</v>
      </c>
      <c r="E7" s="1">
        <v>9472740</v>
      </c>
      <c r="F7" s="1">
        <v>7490.89</v>
      </c>
      <c r="G7" s="1">
        <v>253204</v>
      </c>
      <c r="H7" s="1"/>
      <c r="I7" s="1">
        <f>G7*densities!$B$12/densities!$B$11</f>
        <v>252560.53367217278</v>
      </c>
      <c r="J7" s="14">
        <f t="shared" si="0"/>
        <v>26967204</v>
      </c>
      <c r="K7" s="15">
        <f>J7/LN(2)/Notes!$F$9*(1-EXP(-Notes!$F$9*LN(2)/J7))</f>
        <v>0.96741608572924853</v>
      </c>
      <c r="L7" s="15">
        <f>EXP(-Notes!$F$10*LN(2)/J7)</f>
        <v>0.99981495308402402</v>
      </c>
      <c r="M7">
        <f t="shared" si="1"/>
        <v>0.96723706836611878</v>
      </c>
      <c r="O7" s="1">
        <f t="shared" si="2"/>
        <v>261115.44101468773</v>
      </c>
      <c r="P7" s="1">
        <f>O7/Notes!$C$3</f>
        <v>8.0591185498360411E-14</v>
      </c>
      <c r="R7" s="1">
        <f>O7*J7/Notes!$F$9</f>
        <v>2716648.6749201585</v>
      </c>
      <c r="S7" s="1">
        <f>R7/Notes!$C$2</f>
        <v>2.1733189399361266E-6</v>
      </c>
    </row>
    <row r="8" spans="1:19" x14ac:dyDescent="0.3">
      <c r="A8" t="s">
        <v>22</v>
      </c>
      <c r="C8">
        <v>44</v>
      </c>
      <c r="D8" s="1">
        <v>192007000000</v>
      </c>
      <c r="E8" s="1">
        <v>9312130</v>
      </c>
      <c r="F8" s="1">
        <v>3.97</v>
      </c>
      <c r="G8" s="1">
        <v>248911</v>
      </c>
      <c r="H8" s="1"/>
      <c r="I8" s="1">
        <f>G8*densities!$B$12/densities!$B$11</f>
        <v>248278.44345616261</v>
      </c>
      <c r="J8" s="14">
        <f t="shared" si="0"/>
        <v>14292.000000000002</v>
      </c>
      <c r="K8" s="15">
        <f>J8/LN(2)/Notes!$F$9*(1-EXP(-Notes!$F$9*LN(2)/J8))</f>
        <v>7.9548601560127576E-3</v>
      </c>
      <c r="L8" s="15">
        <f>EXP(-Notes!$F$10*LN(2)/J8)</f>
        <v>0.70525733097990351</v>
      </c>
      <c r="M8">
        <f t="shared" si="1"/>
        <v>5.6102234419479358E-3</v>
      </c>
      <c r="O8" s="1">
        <f t="shared" si="2"/>
        <v>44254644.405028798</v>
      </c>
      <c r="P8" s="1">
        <f>O8/Notes!$C$3</f>
        <v>1.365884086574963E-11</v>
      </c>
      <c r="R8" s="1">
        <f>O8*J8/Notes!$F$9</f>
        <v>244015.19206661714</v>
      </c>
      <c r="S8" s="1">
        <f>R8/Notes!$C$2</f>
        <v>1.9521215365329371E-7</v>
      </c>
    </row>
    <row r="9" spans="1:19" x14ac:dyDescent="0.3">
      <c r="A9" t="s">
        <v>8</v>
      </c>
      <c r="C9">
        <v>56</v>
      </c>
      <c r="D9" s="1">
        <v>112966000000</v>
      </c>
      <c r="E9" s="1">
        <v>8434040</v>
      </c>
      <c r="F9" s="1">
        <v>2.5789</v>
      </c>
      <c r="G9" s="1">
        <v>225440</v>
      </c>
      <c r="H9" s="1"/>
      <c r="I9" s="1">
        <f>G9*densities!$B$12/densities!$B$11</f>
        <v>224867.09021601017</v>
      </c>
      <c r="J9" s="14">
        <f t="shared" si="0"/>
        <v>9284.0400000000009</v>
      </c>
      <c r="K9" s="15">
        <f>J9/LN(2)/Notes!$F$9*(1-EXP(-Notes!$F$9*LN(2)/J9))</f>
        <v>5.1674531124285394E-3</v>
      </c>
      <c r="L9" s="15">
        <f>EXP(-Notes!$F$10*LN(2)/J9)</f>
        <v>0.58417622597345531</v>
      </c>
      <c r="M9">
        <f t="shared" si="1"/>
        <v>3.0187032571132892E-3</v>
      </c>
      <c r="O9" s="1">
        <f t="shared" si="2"/>
        <v>74491286.841835842</v>
      </c>
      <c r="P9" s="1">
        <f>O9/Notes!$C$3</f>
        <v>2.2991137914146863E-11</v>
      </c>
      <c r="R9" s="1">
        <f>O9*J9/Notes!$F$9</f>
        <v>266813.30505057005</v>
      </c>
      <c r="S9" s="1">
        <f>R9/Notes!$C$2</f>
        <v>2.1345064404045604E-7</v>
      </c>
    </row>
    <row r="10" spans="1:19" x14ac:dyDescent="0.3">
      <c r="A10" t="s">
        <v>22</v>
      </c>
      <c r="C10">
        <v>47</v>
      </c>
      <c r="D10" s="1">
        <v>2284600000000</v>
      </c>
      <c r="E10" s="1">
        <v>5472440</v>
      </c>
      <c r="F10" s="1">
        <v>80.380799999999994</v>
      </c>
      <c r="G10" s="1">
        <v>146277</v>
      </c>
      <c r="H10" s="1"/>
      <c r="I10" s="1">
        <f>G10*densities!$B$12/densities!$B$11</f>
        <v>145905.2668360864</v>
      </c>
      <c r="J10" s="14">
        <f t="shared" si="0"/>
        <v>289370.88</v>
      </c>
      <c r="K10" s="15">
        <f>J10/LN(2)/Notes!$F$9*(1-EXP(-Notes!$F$9*LN(2)/J10))</f>
        <v>0.16073846360243221</v>
      </c>
      <c r="L10" s="15">
        <f>EXP(-Notes!$F$10*LN(2)/J10)</f>
        <v>0.98290128528393117</v>
      </c>
      <c r="M10">
        <f t="shared" si="1"/>
        <v>0.15799004246939502</v>
      </c>
      <c r="O10" s="1">
        <f t="shared" si="2"/>
        <v>923509.2576441986</v>
      </c>
      <c r="P10" s="1">
        <f>O10/Notes!$C$3</f>
        <v>2.8503372149512303E-13</v>
      </c>
      <c r="R10" s="1">
        <f>O10*J10/Notes!$F$9</f>
        <v>103100.57352339833</v>
      </c>
      <c r="S10" s="1">
        <f>R10/Notes!$C$2</f>
        <v>8.2480458818718663E-8</v>
      </c>
    </row>
    <row r="11" spans="1:19" x14ac:dyDescent="0.3">
      <c r="A11" t="s">
        <v>23</v>
      </c>
      <c r="C11">
        <v>45</v>
      </c>
      <c r="D11" s="1">
        <v>80405900000</v>
      </c>
      <c r="E11" s="1">
        <v>5026440</v>
      </c>
      <c r="F11" s="1">
        <v>3.08</v>
      </c>
      <c r="G11" s="1">
        <v>134355</v>
      </c>
      <c r="H11" s="1"/>
      <c r="I11" s="1">
        <f>G11*densities!$B$12/densities!$B$11</f>
        <v>134013.56416772553</v>
      </c>
      <c r="J11" s="14">
        <f t="shared" si="0"/>
        <v>11088</v>
      </c>
      <c r="K11" s="15">
        <f>J11/LN(2)/Notes!$F$9*(1-EXP(-Notes!$F$9*LN(2)/J11))</f>
        <v>6.1715287860250106E-3</v>
      </c>
      <c r="L11" s="15">
        <f>EXP(-Notes!$F$10*LN(2)/J11)</f>
        <v>0.637567215268528</v>
      </c>
      <c r="M11">
        <f t="shared" si="1"/>
        <v>3.9347644220555254E-3</v>
      </c>
      <c r="O11" s="1">
        <f t="shared" si="2"/>
        <v>34058853.28649909</v>
      </c>
      <c r="P11" s="1">
        <f>O11/Notes!$C$3</f>
        <v>1.0511991755092312E-11</v>
      </c>
      <c r="R11" s="1">
        <f>O11*J11/Notes!$F$9</f>
        <v>145696.20572557944</v>
      </c>
      <c r="S11" s="1">
        <f>R11/Notes!$C$2</f>
        <v>1.1655696458046354E-7</v>
      </c>
    </row>
    <row r="12" spans="1:19" x14ac:dyDescent="0.3">
      <c r="A12" t="s">
        <v>22</v>
      </c>
      <c r="C12">
        <v>43</v>
      </c>
      <c r="D12" s="1">
        <v>69962100000</v>
      </c>
      <c r="E12" s="1">
        <v>3461980</v>
      </c>
      <c r="F12" s="1">
        <v>3.891</v>
      </c>
      <c r="G12" s="1">
        <v>92537.8</v>
      </c>
      <c r="H12" s="1"/>
      <c r="I12" s="1">
        <f>G12*densities!$B$12/densities!$B$11</f>
        <v>92302.634053367219</v>
      </c>
      <c r="J12" s="14">
        <f t="shared" si="0"/>
        <v>14007.6</v>
      </c>
      <c r="K12" s="15">
        <f>J12/LN(2)/Notes!$F$9*(1-EXP(-Notes!$F$9*LN(2)/J12))</f>
        <v>7.7965644501374401E-3</v>
      </c>
      <c r="L12" s="15">
        <f>EXP(-Notes!$F$10*LN(2)/J12)</f>
        <v>0.7002749169939958</v>
      </c>
      <c r="M12">
        <f t="shared" si="1"/>
        <v>5.4597385231583339E-3</v>
      </c>
      <c r="O12" s="1">
        <f t="shared" si="2"/>
        <v>16906053.955120958</v>
      </c>
      <c r="P12" s="1">
        <f>O12/Notes!$C$3</f>
        <v>5.2179178873830117E-12</v>
      </c>
      <c r="R12" s="1">
        <f>O12*J12/Notes!$F$9</f>
        <v>91363.13324913285</v>
      </c>
      <c r="S12" s="1">
        <f>R12/Notes!$C$2</f>
        <v>7.3090506599306274E-8</v>
      </c>
    </row>
    <row r="13" spans="1:19" x14ac:dyDescent="0.3">
      <c r="A13" t="s">
        <v>21</v>
      </c>
      <c r="C13">
        <v>49</v>
      </c>
      <c r="D13" s="1">
        <v>135364000000000</v>
      </c>
      <c r="E13" s="1">
        <v>3290800</v>
      </c>
      <c r="F13" s="1">
        <v>7919.99</v>
      </c>
      <c r="G13" s="1">
        <v>87962.2</v>
      </c>
      <c r="H13" s="1"/>
      <c r="I13" s="1">
        <f>G13*densities!$B$12/densities!$B$11</f>
        <v>87738.662007623876</v>
      </c>
      <c r="J13" s="14">
        <f t="shared" si="0"/>
        <v>28511963.999999996</v>
      </c>
      <c r="K13" s="15">
        <f>J13/LN(2)/Notes!$F$9*(1-EXP(-Notes!$F$9*LN(2)/J13))</f>
        <v>0.96914475759068297</v>
      </c>
      <c r="L13" s="15">
        <f>EXP(-Notes!$F$10*LN(2)/J13)</f>
        <v>0.99982497793033498</v>
      </c>
      <c r="M13">
        <f t="shared" si="1"/>
        <v>0.96897513586940442</v>
      </c>
      <c r="O13" s="1">
        <f t="shared" si="2"/>
        <v>90547.898248081605</v>
      </c>
      <c r="P13" s="1">
        <f>O13/Notes!$C$3</f>
        <v>2.7946882175333828E-14</v>
      </c>
      <c r="R13" s="1">
        <f>O13*J13/Notes!$F$9</f>
        <v>996025.62311919953</v>
      </c>
      <c r="S13" s="1">
        <f>R13/Notes!$C$2</f>
        <v>7.9682049849535966E-7</v>
      </c>
    </row>
    <row r="14" spans="1:19" x14ac:dyDescent="0.3">
      <c r="A14" t="s">
        <v>6</v>
      </c>
      <c r="C14">
        <v>59</v>
      </c>
      <c r="D14" s="1">
        <v>17849300000000</v>
      </c>
      <c r="E14" s="1">
        <v>3219930</v>
      </c>
      <c r="F14" s="1">
        <v>1067.33</v>
      </c>
      <c r="G14" s="1">
        <v>86067.9</v>
      </c>
      <c r="H14" s="1"/>
      <c r="I14" s="1">
        <f>G14*densities!$B$12/densities!$B$11</f>
        <v>85849.175984752204</v>
      </c>
      <c r="J14" s="14">
        <f t="shared" si="0"/>
        <v>3842387.9999999995</v>
      </c>
      <c r="K14" s="15">
        <f>J14/LN(2)/Notes!$F$9*(1-EXP(-Notes!$F$9*LN(2)/J14))</f>
        <v>0.79875696137980801</v>
      </c>
      <c r="L14" s="15">
        <f>EXP(-Notes!$F$10*LN(2)/J14)</f>
        <v>0.99870199988640984</v>
      </c>
      <c r="M14">
        <f t="shared" si="1"/>
        <v>0.79772017475320611</v>
      </c>
      <c r="O14" s="1">
        <f t="shared" si="2"/>
        <v>107618.1582236048</v>
      </c>
      <c r="P14" s="1">
        <f>O14/Notes!$C$3</f>
        <v>3.3215480933211359E-14</v>
      </c>
      <c r="R14" s="1">
        <f>O14*J14/Notes!$F$9</f>
        <v>159533.45669000014</v>
      </c>
      <c r="S14" s="1">
        <f>R14/Notes!$C$2</f>
        <v>1.2762676535200011E-7</v>
      </c>
    </row>
    <row r="15" spans="1:19" x14ac:dyDescent="0.3">
      <c r="A15" t="s">
        <v>15</v>
      </c>
      <c r="C15">
        <v>48</v>
      </c>
      <c r="D15" s="1">
        <v>307789000000</v>
      </c>
      <c r="E15" s="1">
        <v>2748700</v>
      </c>
      <c r="F15" s="1">
        <v>21.56</v>
      </c>
      <c r="G15" s="1">
        <v>73472</v>
      </c>
      <c r="H15" s="1"/>
      <c r="I15" s="1">
        <f>G15*densities!$B$12/densities!$B$11</f>
        <v>73285.285895806854</v>
      </c>
      <c r="J15" s="14">
        <f t="shared" si="0"/>
        <v>77616</v>
      </c>
      <c r="K15" s="15">
        <f>J15/LN(2)/Notes!$F$9*(1-EXP(-Notes!$F$9*LN(2)/J15))</f>
        <v>4.3200701498350869E-2</v>
      </c>
      <c r="L15" s="15">
        <f>EXP(-Notes!$F$10*LN(2)/J15)</f>
        <v>0.93772423344208555</v>
      </c>
      <c r="M15">
        <f t="shared" si="1"/>
        <v>4.0510344696701422E-2</v>
      </c>
      <c r="O15" s="1">
        <f t="shared" si="2"/>
        <v>1809051.1558094481</v>
      </c>
      <c r="P15" s="1">
        <f>O15/Notes!$C$3</f>
        <v>5.5834912216340991E-13</v>
      </c>
      <c r="R15" s="1">
        <f>O15*J15/Notes!$F$9</f>
        <v>54171.031832294029</v>
      </c>
      <c r="S15" s="1">
        <f>R15/Notes!$C$2</f>
        <v>4.3336825465835226E-8</v>
      </c>
    </row>
    <row r="16" spans="1:19" x14ac:dyDescent="0.3">
      <c r="A16" t="s">
        <v>26</v>
      </c>
      <c r="C16">
        <v>55</v>
      </c>
      <c r="D16" s="1">
        <v>227342000000</v>
      </c>
      <c r="E16" s="1">
        <v>2497020</v>
      </c>
      <c r="F16" s="1">
        <v>17.529900000000001</v>
      </c>
      <c r="G16" s="1">
        <v>66744.7</v>
      </c>
      <c r="H16" s="1"/>
      <c r="I16" s="1">
        <f>G16*densities!$B$12/densities!$B$11</f>
        <v>66575.081956797963</v>
      </c>
      <c r="J16" s="14">
        <f t="shared" si="0"/>
        <v>63107.640000000007</v>
      </c>
      <c r="K16" s="15">
        <f>J16/LN(2)/Notes!$F$9*(1-EXP(-Notes!$F$9*LN(2)/J16))</f>
        <v>3.512541638509515E-2</v>
      </c>
      <c r="L16" s="15">
        <f>EXP(-Notes!$F$10*LN(2)/J16)</f>
        <v>0.92396442986769056</v>
      </c>
      <c r="M16">
        <f t="shared" si="1"/>
        <v>3.2454635324119678E-2</v>
      </c>
      <c r="O16" s="1">
        <f t="shared" si="2"/>
        <v>2051327.3771811759</v>
      </c>
      <c r="P16" s="1">
        <f>O16/Notes!$C$3</f>
        <v>6.3312573369789381E-13</v>
      </c>
      <c r="R16" s="1">
        <f>O16*J16/Notes!$F$9</f>
        <v>49943.83859617819</v>
      </c>
      <c r="S16" s="1">
        <f>R16/Notes!$C$2</f>
        <v>3.9955070876942553E-8</v>
      </c>
    </row>
    <row r="17" spans="1:19" x14ac:dyDescent="0.3">
      <c r="A17" t="s">
        <v>25</v>
      </c>
      <c r="C17">
        <v>42</v>
      </c>
      <c r="D17" s="1">
        <v>157169000000</v>
      </c>
      <c r="E17" s="1">
        <v>2448330</v>
      </c>
      <c r="F17" s="1">
        <v>12.36</v>
      </c>
      <c r="G17" s="1">
        <v>65443.199999999997</v>
      </c>
      <c r="H17" s="1"/>
      <c r="I17" s="1">
        <f>G17*densities!$B$12/densities!$B$11</f>
        <v>65276.889453621341</v>
      </c>
      <c r="J17" s="14">
        <f t="shared" si="0"/>
        <v>44495.999999999993</v>
      </c>
      <c r="K17" s="15">
        <f>J17/LN(2)/Notes!$F$9*(1-EXP(-Notes!$F$9*LN(2)/J17))</f>
        <v>2.4766264868593867E-2</v>
      </c>
      <c r="L17" s="15">
        <f>EXP(-Notes!$F$10*LN(2)/J17)</f>
        <v>0.89390145610497251</v>
      </c>
      <c r="M17">
        <f t="shared" si="1"/>
        <v>2.2138600228317484E-2</v>
      </c>
      <c r="O17" s="1">
        <f t="shared" si="2"/>
        <v>2948555.409123187</v>
      </c>
      <c r="P17" s="1">
        <f>O17/Notes!$C$3</f>
        <v>9.1004796577876137E-13</v>
      </c>
      <c r="R17" s="1">
        <f>O17*J17/Notes!$F$9</f>
        <v>50616.867856614699</v>
      </c>
      <c r="S17" s="1">
        <f>R17/Notes!$C$2</f>
        <v>4.0493494285291757E-8</v>
      </c>
    </row>
    <row r="18" spans="1:19" x14ac:dyDescent="0.3">
      <c r="A18" t="s">
        <v>8</v>
      </c>
      <c r="C18" t="s">
        <v>24</v>
      </c>
      <c r="D18" s="1">
        <v>3870150000</v>
      </c>
      <c r="E18" s="1">
        <v>2118940</v>
      </c>
      <c r="F18" s="1">
        <v>0.35166700000000001</v>
      </c>
      <c r="G18" s="1">
        <v>56638.7</v>
      </c>
      <c r="H18" s="1"/>
      <c r="I18" s="1">
        <f>G18*densities!$B$12/densities!$B$11</f>
        <v>56494.764294790337</v>
      </c>
      <c r="J18" s="14">
        <f t="shared" si="0"/>
        <v>1266.0012000000002</v>
      </c>
      <c r="K18" s="15">
        <f>J18/LN(2)/Notes!$F$9*(1-EXP(-Notes!$F$9*LN(2)/J18))</f>
        <v>7.0465032908930444E-4</v>
      </c>
      <c r="L18" s="15">
        <f>EXP(-Notes!$F$10*LN(2)/J18)</f>
        <v>1.9408085201476862E-2</v>
      </c>
      <c r="M18">
        <f t="shared" si="1"/>
        <v>1.367591362421393E-5</v>
      </c>
      <c r="O18" s="1">
        <f t="shared" si="2"/>
        <v>4130968200.5276313</v>
      </c>
      <c r="P18" s="1">
        <f>O18/Notes!$C$3</f>
        <v>1.2749901853480344E-9</v>
      </c>
      <c r="R18" s="1">
        <f>O18*J18/Notes!$F$9</f>
        <v>2017673.8807985426</v>
      </c>
      <c r="S18" s="1">
        <f>R18/Notes!$C$2</f>
        <v>1.6141391046388341E-6</v>
      </c>
    </row>
    <row r="19" spans="1:19" x14ac:dyDescent="0.3">
      <c r="A19" t="s">
        <v>6</v>
      </c>
      <c r="C19">
        <v>52</v>
      </c>
      <c r="D19" s="1">
        <v>87282600000</v>
      </c>
      <c r="E19" s="1">
        <v>2030870</v>
      </c>
      <c r="F19" s="1">
        <v>8.27501</v>
      </c>
      <c r="G19" s="1">
        <v>54284.6</v>
      </c>
      <c r="H19" s="1"/>
      <c r="I19" s="1">
        <f>G19*densities!$B$12/densities!$B$11</f>
        <v>54146.646759847521</v>
      </c>
      <c r="J19" s="14">
        <f t="shared" si="0"/>
        <v>29790.036</v>
      </c>
      <c r="K19" s="15">
        <f>J19/LN(2)/Notes!$F$9*(1-EXP(-Notes!$F$9*LN(2)/J19))</f>
        <v>1.6580994292092473E-2</v>
      </c>
      <c r="L19" s="15">
        <f>EXP(-Notes!$F$10*LN(2)/J19)</f>
        <v>0.84575309063086301</v>
      </c>
      <c r="M19">
        <f t="shared" si="1"/>
        <v>1.4023427168269908E-2</v>
      </c>
      <c r="O19" s="1">
        <f t="shared" si="2"/>
        <v>3861156.4855103586</v>
      </c>
      <c r="P19" s="1">
        <f>O19/Notes!$C$3</f>
        <v>1.1917149646636908E-12</v>
      </c>
      <c r="R19" s="1">
        <f>O19*J19/Notes!$F$9</f>
        <v>44376.539623837598</v>
      </c>
      <c r="S19" s="1">
        <f>R19/Notes!$C$2</f>
        <v>3.5501231699070081E-8</v>
      </c>
    </row>
    <row r="20" spans="1:19" x14ac:dyDescent="0.3">
      <c r="A20" t="s">
        <v>9</v>
      </c>
      <c r="C20">
        <v>32</v>
      </c>
      <c r="D20" s="1">
        <v>3595150000000</v>
      </c>
      <c r="E20" s="1">
        <v>2022310</v>
      </c>
      <c r="F20" s="1">
        <v>342.28800000000001</v>
      </c>
      <c r="G20" s="1">
        <v>54055.8</v>
      </c>
      <c r="H20" s="1"/>
      <c r="I20" s="1">
        <f>G20*densities!$B$12/densities!$B$11</f>
        <v>53918.428208386278</v>
      </c>
      <c r="J20" s="14">
        <f t="shared" si="0"/>
        <v>1232236.7999999998</v>
      </c>
      <c r="K20" s="15">
        <f>J20/LN(2)/Notes!$F$9*(1-EXP(-Notes!$F$9*LN(2)/J20))</f>
        <v>0.52626210891698311</v>
      </c>
      <c r="L20" s="15">
        <f>EXP(-Notes!$F$10*LN(2)/J20)</f>
        <v>0.99595810883081781</v>
      </c>
      <c r="M20">
        <f t="shared" si="1"/>
        <v>0.52413501474627633</v>
      </c>
      <c r="O20" s="1">
        <f t="shared" si="2"/>
        <v>102871.25777026583</v>
      </c>
      <c r="P20" s="1">
        <f>O20/Notes!$C$3</f>
        <v>3.1750388200699331E-14</v>
      </c>
      <c r="R20" s="1">
        <f>O20*J20/Notes!$F$9</f>
        <v>48904.995943984366</v>
      </c>
      <c r="S20" s="1">
        <f>R20/Notes!$C$2</f>
        <v>3.9123996755187496E-8</v>
      </c>
    </row>
    <row r="21" spans="1:19" x14ac:dyDescent="0.3">
      <c r="A21" t="s">
        <v>22</v>
      </c>
      <c r="C21">
        <v>46</v>
      </c>
      <c r="D21" s="1">
        <v>20796400000000</v>
      </c>
      <c r="E21" s="1">
        <v>1991160</v>
      </c>
      <c r="F21" s="1">
        <v>2010.97</v>
      </c>
      <c r="G21" s="1">
        <v>53223.199999999997</v>
      </c>
      <c r="H21" s="1"/>
      <c r="I21" s="1">
        <f>G21*densities!$B$12/densities!$B$11</f>
        <v>53087.94409148665</v>
      </c>
      <c r="J21" s="14">
        <f t="shared" si="0"/>
        <v>7239492</v>
      </c>
      <c r="K21" s="15">
        <f>J21/LN(2)/Notes!$F$9*(1-EXP(-Notes!$F$9*LN(2)/J21))</f>
        <v>0.88557247420883756</v>
      </c>
      <c r="L21" s="15">
        <f>EXP(-Notes!$F$10*LN(2)/J21)</f>
        <v>0.99931087155014919</v>
      </c>
      <c r="M21">
        <f t="shared" si="1"/>
        <v>0.88496220102245549</v>
      </c>
      <c r="O21" s="1">
        <f t="shared" si="2"/>
        <v>59988.93967465574</v>
      </c>
      <c r="P21" s="1">
        <f>O21/Notes!$C$3</f>
        <v>1.851510483785671E-14</v>
      </c>
      <c r="R21" s="1">
        <f>O21*J21/Notes!$F$9</f>
        <v>167549.94169103118</v>
      </c>
      <c r="S21" s="1">
        <f>R21/Notes!$C$2</f>
        <v>1.3403995335282495E-7</v>
      </c>
    </row>
    <row r="22" spans="1:19" x14ac:dyDescent="0.3">
      <c r="A22" t="s">
        <v>15</v>
      </c>
      <c r="C22">
        <v>49</v>
      </c>
      <c r="D22" s="1">
        <v>7083840000</v>
      </c>
      <c r="E22" s="1">
        <v>1934650</v>
      </c>
      <c r="F22" s="1">
        <v>0.70499999999999996</v>
      </c>
      <c r="G22" s="1">
        <v>51712.7</v>
      </c>
      <c r="H22" s="1"/>
      <c r="I22" s="1">
        <f>G22*densities!$B$12/densities!$B$11</f>
        <v>51581.282719186776</v>
      </c>
      <c r="J22" s="14">
        <f t="shared" si="0"/>
        <v>2538</v>
      </c>
      <c r="K22" s="15">
        <f>J22/LN(2)/Notes!$F$9*(1-EXP(-Notes!$F$9*LN(2)/J22))</f>
        <v>1.4126388942037767E-3</v>
      </c>
      <c r="L22" s="15">
        <f>EXP(-Notes!$F$10*LN(2)/J22)</f>
        <v>0.13996330745773733</v>
      </c>
      <c r="M22">
        <f t="shared" si="1"/>
        <v>1.9771761187620127E-4</v>
      </c>
      <c r="O22" s="1">
        <f t="shared" si="2"/>
        <v>260883601.76777694</v>
      </c>
      <c r="P22" s="1">
        <f>O22/Notes!$C$3</f>
        <v>8.0519630175239793E-11</v>
      </c>
      <c r="R22" s="1">
        <f>O22*J22/Notes!$F$9</f>
        <v>255448.52673094827</v>
      </c>
      <c r="S22" s="1">
        <f>R22/Notes!$C$2</f>
        <v>2.0435882138475862E-7</v>
      </c>
    </row>
    <row r="23" spans="1:19" x14ac:dyDescent="0.3">
      <c r="A23" t="s">
        <v>28</v>
      </c>
      <c r="C23">
        <v>37</v>
      </c>
      <c r="D23" s="1">
        <v>8267830000000</v>
      </c>
      <c r="E23" s="1">
        <v>1892950</v>
      </c>
      <c r="F23" s="1">
        <v>840.96</v>
      </c>
      <c r="G23" s="1">
        <v>50598.1</v>
      </c>
      <c r="H23" s="1"/>
      <c r="I23" s="1">
        <f>G23*densities!$B$12/densities!$B$11</f>
        <v>50469.515247776362</v>
      </c>
      <c r="J23" s="14">
        <f t="shared" si="0"/>
        <v>3027456.0000000005</v>
      </c>
      <c r="K23" s="15">
        <f>J23/LN(2)/Notes!$F$9*(1-EXP(-Notes!$F$9*LN(2)/J23))</f>
        <v>0.75420383727950169</v>
      </c>
      <c r="L23" s="15">
        <f>EXP(-Notes!$F$10*LN(2)/J23)</f>
        <v>0.99835289150632744</v>
      </c>
      <c r="M23">
        <f t="shared" si="1"/>
        <v>0.75296158173315819</v>
      </c>
      <c r="O23" s="1">
        <f t="shared" si="2"/>
        <v>67028.008429867332</v>
      </c>
      <c r="P23" s="1">
        <f>O23/Notes!$C$3</f>
        <v>2.068765692279856E-14</v>
      </c>
      <c r="R23" s="1">
        <f>O23*J23/Notes!$F$9</f>
        <v>78288.713846085055</v>
      </c>
      <c r="S23" s="1">
        <f>R23/Notes!$C$2</f>
        <v>6.2630971076868042E-8</v>
      </c>
    </row>
    <row r="24" spans="1:19" x14ac:dyDescent="0.3">
      <c r="A24" t="s">
        <v>8</v>
      </c>
      <c r="C24">
        <v>51</v>
      </c>
      <c r="D24" s="1">
        <v>6422310000</v>
      </c>
      <c r="E24" s="1">
        <v>1605920</v>
      </c>
      <c r="F24" s="1">
        <v>0.76999899999999999</v>
      </c>
      <c r="G24" s="1">
        <v>42925.8</v>
      </c>
      <c r="H24" s="1"/>
      <c r="I24" s="1">
        <f>G24*densities!$B$12/densities!$B$11</f>
        <v>42816.712833545113</v>
      </c>
      <c r="J24" s="14">
        <f t="shared" si="0"/>
        <v>2771.9964</v>
      </c>
      <c r="K24" s="15">
        <f>J24/LN(2)/Notes!$F$9*(1-EXP(-Notes!$F$9*LN(2)/J24))</f>
        <v>1.5428801927631402E-3</v>
      </c>
      <c r="L24" s="15">
        <f>EXP(-Notes!$F$10*LN(2)/J24)</f>
        <v>0.16523532230738042</v>
      </c>
      <c r="M24">
        <f t="shared" si="1"/>
        <v>2.5493830593289069E-4</v>
      </c>
      <c r="O24" s="1">
        <f t="shared" si="2"/>
        <v>167949311.01807854</v>
      </c>
      <c r="P24" s="1">
        <f>O24/Notes!$C$3</f>
        <v>5.1836207104345228E-11</v>
      </c>
      <c r="R24" s="1">
        <f>O24*J24/Notes!$F$9</f>
        <v>179612.22435362425</v>
      </c>
      <c r="S24" s="1">
        <f>R24/Notes!$C$2</f>
        <v>1.4368977948289939E-7</v>
      </c>
    </row>
    <row r="25" spans="1:19" x14ac:dyDescent="0.3">
      <c r="A25" t="s">
        <v>22</v>
      </c>
      <c r="C25">
        <v>48</v>
      </c>
      <c r="D25" s="1">
        <v>350453000000</v>
      </c>
      <c r="E25" s="1">
        <v>1545150</v>
      </c>
      <c r="F25" s="1">
        <v>43.669899999999998</v>
      </c>
      <c r="G25" s="1">
        <v>41301.5</v>
      </c>
      <c r="H25" s="1"/>
      <c r="I25" s="1">
        <f>G25*densities!$B$12/densities!$B$11</f>
        <v>41196.540660736973</v>
      </c>
      <c r="J25" s="14">
        <f t="shared" si="0"/>
        <v>157211.63999999998</v>
      </c>
      <c r="K25" s="15">
        <f>J25/LN(2)/Notes!$F$9*(1-EXP(-Notes!$F$9*LN(2)/J25))</f>
        <v>8.7502308888459626E-2</v>
      </c>
      <c r="L25" s="15">
        <f>EXP(-Notes!$F$10*LN(2)/J25)</f>
        <v>0.96875372947934391</v>
      </c>
      <c r="M25">
        <f t="shared" si="1"/>
        <v>8.4768188073748807E-2</v>
      </c>
      <c r="O25" s="1">
        <f t="shared" si="2"/>
        <v>485990.57732478308</v>
      </c>
      <c r="P25" s="1">
        <f>O25/Notes!$C$3</f>
        <v>1.4999709176690835E-13</v>
      </c>
      <c r="R25" s="1">
        <f>O25*J25/Notes!$F$9</f>
        <v>29476.610989882698</v>
      </c>
      <c r="S25" s="1">
        <f>R25/Notes!$C$2</f>
        <v>2.3581288791906157E-8</v>
      </c>
    </row>
    <row r="26" spans="1:19" x14ac:dyDescent="0.3">
      <c r="A26" t="s">
        <v>26</v>
      </c>
      <c r="C26">
        <v>56</v>
      </c>
      <c r="D26" s="1">
        <v>12891400000000</v>
      </c>
      <c r="E26" s="1">
        <v>1339090</v>
      </c>
      <c r="F26" s="1">
        <v>1853.59</v>
      </c>
      <c r="G26" s="1">
        <v>35793.5</v>
      </c>
      <c r="H26" s="1"/>
      <c r="I26" s="1">
        <f>G26*densities!$B$12/densities!$B$11</f>
        <v>35702.538119440913</v>
      </c>
      <c r="J26" s="14">
        <f t="shared" si="0"/>
        <v>6672924</v>
      </c>
      <c r="K26" s="15">
        <f>J26/LN(2)/Notes!$F$9*(1-EXP(-Notes!$F$9*LN(2)/J26))</f>
        <v>0.8766891561846385</v>
      </c>
      <c r="L26" s="15">
        <f>EXP(-Notes!$F$10*LN(2)/J26)</f>
        <v>0.99925238262633553</v>
      </c>
      <c r="M26">
        <f t="shared" si="1"/>
        <v>0.87603372814017166</v>
      </c>
      <c r="O26" s="1">
        <f t="shared" si="2"/>
        <v>40754.752896601087</v>
      </c>
      <c r="P26" s="1">
        <f>O26/Notes!$C$3</f>
        <v>1.2578627437222558E-14</v>
      </c>
      <c r="R26" s="1">
        <f>O26*J26/Notes!$F$9</f>
        <v>104920.28114112612</v>
      </c>
      <c r="S26" s="1">
        <f>R26/Notes!$C$2</f>
        <v>8.3936224912900899E-8</v>
      </c>
    </row>
    <row r="27" spans="1:19" x14ac:dyDescent="0.3">
      <c r="A27" t="s">
        <v>25</v>
      </c>
      <c r="C27">
        <v>43</v>
      </c>
      <c r="D27" s="1">
        <v>118004000000</v>
      </c>
      <c r="E27" s="1">
        <v>1018860</v>
      </c>
      <c r="F27" s="1">
        <v>22.3</v>
      </c>
      <c r="G27" s="1">
        <v>27233.9</v>
      </c>
      <c r="H27" s="1"/>
      <c r="I27" s="1">
        <f>G27*densities!$B$12/densities!$B$11</f>
        <v>27164.690597204572</v>
      </c>
      <c r="J27" s="14">
        <f t="shared" si="0"/>
        <v>80280</v>
      </c>
      <c r="K27" s="15">
        <f>J27/LN(2)/Notes!$F$9*(1-EXP(-Notes!$F$9*LN(2)/J27))</f>
        <v>4.4683471396784018E-2</v>
      </c>
      <c r="L27" s="15">
        <f>EXP(-Notes!$F$10*LN(2)/J27)</f>
        <v>0.93972719265695925</v>
      </c>
      <c r="M27">
        <f t="shared" si="1"/>
        <v>4.1990273133867384E-2</v>
      </c>
      <c r="O27" s="1">
        <f t="shared" si="2"/>
        <v>646928.17097431084</v>
      </c>
      <c r="P27" s="1">
        <f>O27/Notes!$C$3</f>
        <v>1.9966918857231815E-13</v>
      </c>
      <c r="R27" s="1">
        <f>O27*J27/Notes!$F$9</f>
        <v>20036.803073232128</v>
      </c>
      <c r="S27" s="1">
        <f>R27/Notes!$C$2</f>
        <v>1.6029442458585702E-8</v>
      </c>
    </row>
    <row r="28" spans="1:19" x14ac:dyDescent="0.3">
      <c r="A28" t="s">
        <v>9</v>
      </c>
      <c r="C28">
        <v>33</v>
      </c>
      <c r="D28" s="1">
        <v>2889010000000</v>
      </c>
      <c r="E28" s="1">
        <v>914651</v>
      </c>
      <c r="F28" s="1">
        <v>608.15800000000002</v>
      </c>
      <c r="G28" s="1">
        <v>24448.400000000001</v>
      </c>
      <c r="H28" s="1"/>
      <c r="I28" s="1">
        <f>G28*densities!$B$12/densities!$B$11</f>
        <v>24386.269377382465</v>
      </c>
      <c r="J28" s="14">
        <f t="shared" si="0"/>
        <v>2189368.8000000003</v>
      </c>
      <c r="K28" s="15">
        <f>J28/LN(2)/Notes!$F$9*(1-EXP(-Notes!$F$9*LN(2)/J28))</f>
        <v>0.68221781870532061</v>
      </c>
      <c r="L28" s="15">
        <f>EXP(-Notes!$F$10*LN(2)/J28)</f>
        <v>0.99772309903997825</v>
      </c>
      <c r="M28">
        <f t="shared" si="1"/>
        <v>0.68066447629896654</v>
      </c>
      <c r="O28" s="1">
        <f t="shared" si="2"/>
        <v>35827.151594541778</v>
      </c>
      <c r="P28" s="1">
        <f>O28/Notes!$C$3</f>
        <v>1.1057762837821536E-14</v>
      </c>
      <c r="R28" s="1">
        <f>O28*J28/Notes!$F$9</f>
        <v>30261.901193657417</v>
      </c>
      <c r="S28" s="1">
        <f>R28/Notes!$C$2</f>
        <v>2.4209520954925935E-8</v>
      </c>
    </row>
    <row r="29" spans="1:19" x14ac:dyDescent="0.3">
      <c r="A29" t="s">
        <v>21</v>
      </c>
      <c r="C29">
        <v>47</v>
      </c>
      <c r="D29" s="1">
        <v>1830010000</v>
      </c>
      <c r="E29" s="1">
        <v>648501</v>
      </c>
      <c r="F29" s="1">
        <v>0.54333299999999995</v>
      </c>
      <c r="G29" s="1">
        <v>17334.3</v>
      </c>
      <c r="H29" s="1"/>
      <c r="I29" s="1">
        <f>G29*densities!$B$12/densities!$B$11</f>
        <v>17290.248411689958</v>
      </c>
      <c r="J29" s="14">
        <f t="shared" si="0"/>
        <v>1955.9987999999996</v>
      </c>
      <c r="K29" s="15">
        <f>J29/LN(2)/Notes!$F$9*(1-EXP(-Notes!$F$9*LN(2)/J29))</f>
        <v>1.0886997564601708E-3</v>
      </c>
      <c r="L29" s="15">
        <f>EXP(-Notes!$F$10*LN(2)/J29)</f>
        <v>7.7967470851288023E-2</v>
      </c>
      <c r="M29">
        <f t="shared" si="1"/>
        <v>8.4883166527612738E-5</v>
      </c>
      <c r="O29" s="1">
        <f t="shared" si="2"/>
        <v>203694667.84754536</v>
      </c>
      <c r="P29" s="1">
        <f>O29/Notes!$C$3</f>
        <v>6.2868724644304122E-11</v>
      </c>
      <c r="R29" s="1">
        <f>O29*J29/Notes!$F$9</f>
        <v>153713.93745223657</v>
      </c>
      <c r="S29" s="1">
        <f>R29/Notes!$C$2</f>
        <v>1.2297114996178924E-7</v>
      </c>
    </row>
    <row r="30" spans="1:19" x14ac:dyDescent="0.3">
      <c r="A30" t="s">
        <v>10</v>
      </c>
      <c r="C30">
        <v>35</v>
      </c>
      <c r="D30" s="1">
        <v>4121300000000</v>
      </c>
      <c r="E30" s="1">
        <v>377823</v>
      </c>
      <c r="F30" s="1">
        <v>2100.2399999999998</v>
      </c>
      <c r="G30" s="1">
        <v>10099.1</v>
      </c>
      <c r="H30" s="1"/>
      <c r="I30" s="1">
        <f>G30*densities!$B$12/densities!$B$11</f>
        <v>10073.435196950444</v>
      </c>
      <c r="J30" s="14">
        <f t="shared" si="0"/>
        <v>7560864</v>
      </c>
      <c r="K30" s="15">
        <f>J30/LN(2)/Notes!$F$9*(1-EXP(-Notes!$F$9*LN(2)/J30))</f>
        <v>0.89006564809880206</v>
      </c>
      <c r="L30" s="15">
        <f>EXP(-Notes!$F$10*LN(2)/J30)</f>
        <v>0.99934015305881363</v>
      </c>
      <c r="M30">
        <f t="shared" si="1"/>
        <v>0.88947834100344902</v>
      </c>
      <c r="O30" s="1">
        <f t="shared" si="2"/>
        <v>11325.104538898922</v>
      </c>
      <c r="P30" s="1">
        <f>O30/Notes!$C$3</f>
        <v>3.4954026354626305E-15</v>
      </c>
      <c r="R30" s="1">
        <f>O30*J30/Notes!$F$9</f>
        <v>33035.329939968156</v>
      </c>
      <c r="S30" s="1">
        <f>R30/Notes!$C$2</f>
        <v>2.6428263951974524E-8</v>
      </c>
    </row>
    <row r="31" spans="1:19" x14ac:dyDescent="0.3">
      <c r="A31" t="s">
        <v>32</v>
      </c>
      <c r="C31">
        <v>7</v>
      </c>
      <c r="D31" s="1">
        <v>2294370000000</v>
      </c>
      <c r="E31" s="1">
        <v>345861</v>
      </c>
      <c r="F31" s="1">
        <v>1277.28</v>
      </c>
      <c r="G31" s="1">
        <v>9244.77</v>
      </c>
      <c r="H31" s="1"/>
      <c r="I31" s="1">
        <f>G31*densities!$B$12/densities!$B$11</f>
        <v>9221.2763024142314</v>
      </c>
      <c r="J31" s="14">
        <f t="shared" si="0"/>
        <v>4598208</v>
      </c>
      <c r="K31" s="15">
        <f>J31/LN(2)/Notes!$F$9*(1-EXP(-Notes!$F$9*LN(2)/J31))</f>
        <v>0.82777842727450546</v>
      </c>
      <c r="L31" s="15">
        <f>EXP(-Notes!$F$10*LN(2)/J31)</f>
        <v>0.99891523994211751</v>
      </c>
      <c r="M31">
        <f t="shared" si="1"/>
        <v>0.82688048629982125</v>
      </c>
      <c r="O31" s="1">
        <f t="shared" si="2"/>
        <v>11151.885254516284</v>
      </c>
      <c r="P31" s="1">
        <f>O31/Notes!$C$3</f>
        <v>3.4419398933692234E-15</v>
      </c>
      <c r="R31" s="1">
        <f>O31*J31/Notes!$F$9</f>
        <v>19783.444441511889</v>
      </c>
      <c r="S31" s="1">
        <f>R31/Notes!$C$2</f>
        <v>1.5826755553209511E-8</v>
      </c>
    </row>
    <row r="32" spans="1:19" x14ac:dyDescent="0.3">
      <c r="A32" t="s">
        <v>29</v>
      </c>
      <c r="C32">
        <v>3</v>
      </c>
      <c r="D32" s="1">
        <v>191945000000000</v>
      </c>
      <c r="E32" s="1">
        <v>342213</v>
      </c>
      <c r="F32" s="1">
        <v>107995</v>
      </c>
      <c r="G32" s="1">
        <v>9147.26</v>
      </c>
      <c r="H32" s="1"/>
      <c r="I32" s="1">
        <f>G32*densities!$B$12/densities!$B$11</f>
        <v>9124.0141041931383</v>
      </c>
      <c r="J32" s="14">
        <f t="shared" si="0"/>
        <v>388782000</v>
      </c>
      <c r="K32" s="15">
        <f>J32/LN(2)/Notes!$F$9*(1-EXP(-Notes!$F$9*LN(2)/J32))</f>
        <v>0.99769295755861187</v>
      </c>
      <c r="L32" s="15">
        <f>EXP(-Notes!$F$10*LN(2)/J32)</f>
        <v>0.99998716342920069</v>
      </c>
      <c r="M32">
        <f t="shared" si="1"/>
        <v>0.99768015060232618</v>
      </c>
      <c r="O32" s="1">
        <f t="shared" si="2"/>
        <v>9145.229659710807</v>
      </c>
      <c r="P32" s="1">
        <f>O32/Notes!$C$3</f>
        <v>2.8226017468243231E-15</v>
      </c>
      <c r="R32" s="1">
        <f>O32*J32/Notes!$F$9</f>
        <v>1371720.9404173174</v>
      </c>
      <c r="S32" s="1">
        <f>R32/Notes!$C$2</f>
        <v>1.097376752333854E-6</v>
      </c>
    </row>
    <row r="33" spans="1:19" x14ac:dyDescent="0.3">
      <c r="A33" t="s">
        <v>11</v>
      </c>
      <c r="C33">
        <v>31</v>
      </c>
      <c r="D33" s="1">
        <v>4460710000</v>
      </c>
      <c r="E33" s="1">
        <v>327604</v>
      </c>
      <c r="F33" s="1">
        <v>2.6216699999999999</v>
      </c>
      <c r="G33" s="1">
        <v>8756.77</v>
      </c>
      <c r="H33" s="1"/>
      <c r="I33" s="1">
        <f>G33*densities!$B$12/densities!$B$11</f>
        <v>8734.5164548919947</v>
      </c>
      <c r="J33" s="14">
        <f t="shared" si="0"/>
        <v>9438.0119999999988</v>
      </c>
      <c r="K33" s="15">
        <f>J33/LN(2)/Notes!$F$9*(1-EXP(-Notes!$F$9*LN(2)/J33))</f>
        <v>5.2531532053435677E-3</v>
      </c>
      <c r="L33" s="15">
        <f>EXP(-Notes!$F$10*LN(2)/J33)</f>
        <v>0.58932177541659891</v>
      </c>
      <c r="M33">
        <f t="shared" si="1"/>
        <v>3.0957975735084685E-3</v>
      </c>
      <c r="O33" s="1">
        <f t="shared" si="2"/>
        <v>2821410.7180764936</v>
      </c>
      <c r="P33" s="1">
        <f>O33/Notes!$C$3</f>
        <v>8.7080577718410294E-13</v>
      </c>
      <c r="R33" s="1">
        <f>O33*J33/Notes!$F$9</f>
        <v>10273.34421841611</v>
      </c>
      <c r="S33" s="1">
        <f>R33/Notes!$C$2</f>
        <v>8.2186753747328878E-9</v>
      </c>
    </row>
    <row r="34" spans="1:19" x14ac:dyDescent="0.3">
      <c r="A34" t="s">
        <v>27</v>
      </c>
      <c r="C34">
        <v>24</v>
      </c>
      <c r="D34" s="1">
        <v>24472300000</v>
      </c>
      <c r="E34" s="1">
        <v>314988</v>
      </c>
      <c r="F34" s="1">
        <v>14.959</v>
      </c>
      <c r="G34" s="1">
        <v>8419.5499999999993</v>
      </c>
      <c r="H34" s="1"/>
      <c r="I34" s="1">
        <f>G34*densities!$B$12/densities!$B$11</f>
        <v>8398.1534307496804</v>
      </c>
      <c r="J34" s="14">
        <f t="shared" si="0"/>
        <v>53852.399999999994</v>
      </c>
      <c r="K34" s="15">
        <f>J34/LN(2)/Notes!$F$9*(1-EXP(-Notes!$F$9*LN(2)/J34))</f>
        <v>2.9973993217580461E-2</v>
      </c>
      <c r="L34" s="15">
        <f>EXP(-Notes!$F$10*LN(2)/J34)</f>
        <v>0.91149157302080153</v>
      </c>
      <c r="M34">
        <f t="shared" si="1"/>
        <v>2.7321042227607249E-2</v>
      </c>
      <c r="O34" s="1">
        <f t="shared" si="2"/>
        <v>307387.74021818064</v>
      </c>
      <c r="P34" s="1">
        <f>O34/Notes!$C$3</f>
        <v>9.4872759326598959E-14</v>
      </c>
      <c r="R34" s="1">
        <f>O34*J34/Notes!$F$9</f>
        <v>6386.4072304496722</v>
      </c>
      <c r="S34" s="1">
        <f>R34/Notes!$C$2</f>
        <v>5.1091257843597377E-9</v>
      </c>
    </row>
    <row r="35" spans="1:19" x14ac:dyDescent="0.3">
      <c r="A35" t="s">
        <v>30</v>
      </c>
      <c r="C35">
        <v>45</v>
      </c>
      <c r="D35" s="1">
        <v>5123050000000</v>
      </c>
      <c r="E35" s="1">
        <v>252751</v>
      </c>
      <c r="F35" s="1">
        <v>3902.64</v>
      </c>
      <c r="G35" s="1">
        <v>6755.97</v>
      </c>
      <c r="H35" s="1"/>
      <c r="I35" s="1">
        <f>G35*densities!$B$12/densities!$B$11</f>
        <v>6738.8010800508255</v>
      </c>
      <c r="J35" s="14">
        <f t="shared" si="0"/>
        <v>14049504</v>
      </c>
      <c r="K35" s="15">
        <f>J35/LN(2)/Notes!$F$9*(1-EXP(-Notes!$F$9*LN(2)/J35))</f>
        <v>0.93870102283945556</v>
      </c>
      <c r="L35" s="15">
        <f>EXP(-Notes!$F$10*LN(2)/J35)</f>
        <v>0.9996448434467996</v>
      </c>
      <c r="M35">
        <f t="shared" si="1"/>
        <v>0.93836763701969816</v>
      </c>
      <c r="O35" s="1">
        <f t="shared" si="2"/>
        <v>7181.4082393693689</v>
      </c>
      <c r="P35" s="1">
        <f>O35/Notes!$C$3</f>
        <v>2.2164840244967187E-15</v>
      </c>
      <c r="R35" s="1">
        <f>O35*J35/Notes!$F$9</f>
        <v>38925.626460128435</v>
      </c>
      <c r="S35" s="1">
        <f>R35/Notes!$C$2</f>
        <v>3.1140501168102745E-8</v>
      </c>
    </row>
    <row r="36" spans="1:19" x14ac:dyDescent="0.3">
      <c r="A36" t="s">
        <v>31</v>
      </c>
      <c r="C36">
        <v>18</v>
      </c>
      <c r="D36" s="1">
        <v>1940730000</v>
      </c>
      <c r="E36" s="1">
        <v>204246</v>
      </c>
      <c r="F36" s="1">
        <v>1.82951</v>
      </c>
      <c r="G36" s="1">
        <v>5459.44</v>
      </c>
      <c r="H36" s="1"/>
      <c r="I36" s="1">
        <f>G36*densities!$B$12/densities!$B$11</f>
        <v>5445.5659466327816</v>
      </c>
      <c r="J36" s="14">
        <f t="shared" si="0"/>
        <v>6586.2359999999999</v>
      </c>
      <c r="K36" s="15">
        <f>J36/LN(2)/Notes!$F$9*(1-EXP(-Notes!$F$9*LN(2)/J36))</f>
        <v>3.6658680614677325E-3</v>
      </c>
      <c r="L36" s="15">
        <f>EXP(-Notes!$F$10*LN(2)/J36)</f>
        <v>0.46872417591557247</v>
      </c>
      <c r="M36">
        <f t="shared" si="1"/>
        <v>1.7182809861266801E-3</v>
      </c>
      <c r="O36" s="1">
        <f t="shared" si="2"/>
        <v>3169194.0902564977</v>
      </c>
      <c r="P36" s="1">
        <f>O36/Notes!$C$3</f>
        <v>9.7814632415324001E-13</v>
      </c>
      <c r="R36" s="1">
        <f>O36*J36/Notes!$F$9</f>
        <v>8052.8781667571729</v>
      </c>
      <c r="S36" s="1">
        <f>R36/Notes!$C$2</f>
        <v>6.4423025334057382E-9</v>
      </c>
    </row>
    <row r="37" spans="1:19" x14ac:dyDescent="0.3">
      <c r="A37" t="s">
        <v>22</v>
      </c>
      <c r="C37">
        <v>49</v>
      </c>
      <c r="D37" s="1">
        <v>680787000</v>
      </c>
      <c r="E37" s="1">
        <v>137496</v>
      </c>
      <c r="F37" s="1">
        <v>0.95333199999999996</v>
      </c>
      <c r="G37" s="1">
        <v>3675.23</v>
      </c>
      <c r="H37" s="1"/>
      <c r="I37" s="1">
        <f>G37*densities!$B$12/densities!$B$11</f>
        <v>3665.8901524777634</v>
      </c>
      <c r="J37" s="14">
        <f t="shared" si="0"/>
        <v>3431.9951999999998</v>
      </c>
      <c r="K37" s="15">
        <f>J37/LN(2)/Notes!$F$9*(1-EXP(-Notes!$F$9*LN(2)/J37))</f>
        <v>1.9102324287788293E-3</v>
      </c>
      <c r="L37" s="15">
        <f>EXP(-Notes!$F$10*LN(2)/J37)</f>
        <v>0.23359721316639875</v>
      </c>
      <c r="M37">
        <f t="shared" si="1"/>
        <v>4.4622497186281581E-4</v>
      </c>
      <c r="O37" s="1">
        <f t="shared" si="2"/>
        <v>8215340.6546794027</v>
      </c>
      <c r="P37" s="1">
        <f>O37/Notes!$C$3</f>
        <v>2.5355989674936429E-12</v>
      </c>
      <c r="R37" s="1">
        <f>O37*J37/Notes!$F$9</f>
        <v>10877.704356953922</v>
      </c>
      <c r="S37" s="1">
        <f>R37/Notes!$C$2</f>
        <v>8.7021634855631373E-9</v>
      </c>
    </row>
    <row r="38" spans="1:19" x14ac:dyDescent="0.3">
      <c r="A38" t="s">
        <v>33</v>
      </c>
      <c r="C38">
        <v>38</v>
      </c>
      <c r="D38" s="1">
        <v>358319000</v>
      </c>
      <c r="E38" s="1">
        <v>111156</v>
      </c>
      <c r="F38" s="1">
        <v>0.62066900000000003</v>
      </c>
      <c r="G38" s="1">
        <v>2971.17</v>
      </c>
      <c r="H38" s="1"/>
      <c r="I38" s="1">
        <f>G38*densities!$B$12/densities!$B$11</f>
        <v>2963.6193773824648</v>
      </c>
      <c r="J38" s="14">
        <f t="shared" si="0"/>
        <v>2234.4084000000003</v>
      </c>
      <c r="K38" s="15">
        <f>J38/LN(2)/Notes!$F$9*(1-EXP(-Notes!$F$9*LN(2)/J38))</f>
        <v>1.2436612337965447E-3</v>
      </c>
      <c r="L38" s="15">
        <f>EXP(-Notes!$F$10*LN(2)/J38)</f>
        <v>0.10714753354880041</v>
      </c>
      <c r="M38">
        <f t="shared" si="1"/>
        <v>1.3325523377155779E-4</v>
      </c>
      <c r="O38" s="1">
        <f t="shared" si="2"/>
        <v>22240172.438277803</v>
      </c>
      <c r="P38" s="1">
        <f>O38/Notes!$C$3</f>
        <v>6.8642507525548774E-12</v>
      </c>
      <c r="R38" s="1">
        <f>O38*J38/Notes!$F$9</f>
        <v>19171.924426518675</v>
      </c>
      <c r="S38" s="1">
        <f>R38/Notes!$C$2</f>
        <v>1.5337539541214941E-8</v>
      </c>
    </row>
    <row r="39" spans="1:19" x14ac:dyDescent="0.3">
      <c r="A39" t="s">
        <v>28</v>
      </c>
      <c r="C39">
        <v>41</v>
      </c>
      <c r="D39" s="1">
        <v>867921000</v>
      </c>
      <c r="E39" s="1">
        <v>91475.4</v>
      </c>
      <c r="F39" s="1">
        <v>1.82683</v>
      </c>
      <c r="G39" s="1">
        <v>2445.11</v>
      </c>
      <c r="H39" s="1"/>
      <c r="I39" s="1">
        <f>G39*densities!$B$12/densities!$B$11</f>
        <v>2438.89625158831</v>
      </c>
      <c r="J39" s="14">
        <f t="shared" si="0"/>
        <v>6576.5879999999997</v>
      </c>
      <c r="K39" s="15">
        <f>J39/LN(2)/Notes!$F$9*(1-EXP(-Notes!$F$9*LN(2)/J39))</f>
        <v>3.6604980299266461E-3</v>
      </c>
      <c r="L39" s="15">
        <f>EXP(-Notes!$F$10*LN(2)/J39)</f>
        <v>0.46820342107091073</v>
      </c>
      <c r="M39">
        <f t="shared" si="1"/>
        <v>1.7138577004349846E-3</v>
      </c>
      <c r="O39" s="1">
        <f t="shared" si="2"/>
        <v>1423044.7784371523</v>
      </c>
      <c r="P39" s="1">
        <f>O39/Notes!$C$3</f>
        <v>4.3921135136949144E-13</v>
      </c>
      <c r="R39" s="1">
        <f>O39*J39/Notes!$F$9</f>
        <v>3610.6401286004761</v>
      </c>
      <c r="S39" s="1">
        <f>R39/Notes!$C$2</f>
        <v>2.8885121028803809E-9</v>
      </c>
    </row>
    <row r="40" spans="1:19" x14ac:dyDescent="0.3">
      <c r="A40" t="s">
        <v>30</v>
      </c>
      <c r="C40">
        <v>47</v>
      </c>
      <c r="D40" s="1">
        <v>49813300000</v>
      </c>
      <c r="E40" s="1">
        <v>88101.7</v>
      </c>
      <c r="F40" s="1">
        <v>108.864</v>
      </c>
      <c r="G40" s="1">
        <v>2354.94</v>
      </c>
      <c r="H40" s="1"/>
      <c r="I40" s="1">
        <f>G40*densities!$B$12/densities!$B$11</f>
        <v>2348.9554002541295</v>
      </c>
      <c r="J40" s="14">
        <f t="shared" si="0"/>
        <v>391910.40000000002</v>
      </c>
      <c r="K40" s="15">
        <f>J40/LN(2)/Notes!$F$9*(1-EXP(-Notes!$F$9*LN(2)/J40))</f>
        <v>0.21590814664937014</v>
      </c>
      <c r="L40" s="15">
        <f>EXP(-Notes!$F$10*LN(2)/J40)</f>
        <v>0.98734655125456527</v>
      </c>
      <c r="M40">
        <f t="shared" si="1"/>
        <v>0.21317616398202052</v>
      </c>
      <c r="O40" s="1">
        <f t="shared" si="2"/>
        <v>11018.846368078199</v>
      </c>
      <c r="P40" s="1">
        <f>O40/Notes!$C$3</f>
        <v>3.4008785086661108E-15</v>
      </c>
      <c r="R40" s="1">
        <f>O40*J40/Notes!$F$9</f>
        <v>1666.049570853424</v>
      </c>
      <c r="S40" s="1">
        <f>R40/Notes!$C$2</f>
        <v>1.3328396566827392E-9</v>
      </c>
    </row>
    <row r="41" spans="1:19" x14ac:dyDescent="0.3">
      <c r="A41" t="s">
        <v>33</v>
      </c>
      <c r="C41">
        <v>39</v>
      </c>
      <c r="D41" s="1">
        <v>404995000</v>
      </c>
      <c r="E41" s="1">
        <v>84149.1</v>
      </c>
      <c r="F41" s="1">
        <v>0.92666599999999999</v>
      </c>
      <c r="G41" s="1">
        <v>2249.2800000000002</v>
      </c>
      <c r="H41" s="1"/>
      <c r="I41" s="1">
        <f>G41*densities!$B$12/densities!$B$11</f>
        <v>2243.5639135959341</v>
      </c>
      <c r="J41" s="14">
        <f t="shared" si="0"/>
        <v>3335.9975999999997</v>
      </c>
      <c r="K41" s="15">
        <f>J41/LN(2)/Notes!$F$9*(1-EXP(-Notes!$F$9*LN(2)/J41))</f>
        <v>1.8568006149450168E-3</v>
      </c>
      <c r="L41" s="15">
        <f>EXP(-Notes!$F$10*LN(2)/J41)</f>
        <v>0.22402397863406848</v>
      </c>
      <c r="M41">
        <f t="shared" si="1"/>
        <v>4.1596786129016766E-4</v>
      </c>
      <c r="O41" s="1">
        <f t="shared" si="2"/>
        <v>5393599.1752759144</v>
      </c>
      <c r="P41" s="1">
        <f>O41/Notes!$C$3</f>
        <v>1.6646911034802205E-12</v>
      </c>
      <c r="R41" s="1">
        <f>O41*J41/Notes!$F$9</f>
        <v>6941.7569074392086</v>
      </c>
      <c r="S41" s="1">
        <f>R41/Notes!$C$2</f>
        <v>5.5534055259513669E-9</v>
      </c>
    </row>
    <row r="42" spans="1:19" x14ac:dyDescent="0.3">
      <c r="A42" t="s">
        <v>26</v>
      </c>
      <c r="C42">
        <v>57</v>
      </c>
      <c r="D42" s="1">
        <v>1607860000000</v>
      </c>
      <c r="E42" s="1">
        <v>47468.6</v>
      </c>
      <c r="F42" s="1">
        <v>6521.76</v>
      </c>
      <c r="G42" s="1">
        <v>1268.82</v>
      </c>
      <c r="H42" s="1"/>
      <c r="I42" s="1">
        <f>G42*densities!$B$12/densities!$B$11</f>
        <v>1265.5955527318931</v>
      </c>
      <c r="J42" s="14">
        <f t="shared" si="0"/>
        <v>23478336.000000004</v>
      </c>
      <c r="K42" s="15">
        <f>J42/LN(2)/Notes!$F$9*(1-EXP(-Notes!$F$9*LN(2)/J42))</f>
        <v>0.96269597598035428</v>
      </c>
      <c r="L42" s="15">
        <f>EXP(-Notes!$F$10*LN(2)/J42)</f>
        <v>0.99978745813505765</v>
      </c>
      <c r="M42">
        <f t="shared" si="1"/>
        <v>0.9624913627822469</v>
      </c>
      <c r="O42" s="1">
        <f t="shared" si="2"/>
        <v>1314.9162700779686</v>
      </c>
      <c r="P42" s="1">
        <f>O42/Notes!$C$3</f>
        <v>4.0583835496233599E-16</v>
      </c>
      <c r="R42" s="1">
        <f>O42*J42/Notes!$F$9</f>
        <v>11910.511574366241</v>
      </c>
      <c r="S42" s="1">
        <f>R42/Notes!$C$2</f>
        <v>9.5284092594929927E-9</v>
      </c>
    </row>
    <row r="43" spans="1:19" x14ac:dyDescent="0.3">
      <c r="A43" t="s">
        <v>26</v>
      </c>
      <c r="C43">
        <v>58</v>
      </c>
      <c r="D43" s="1">
        <v>322363000000</v>
      </c>
      <c r="E43" s="1">
        <v>36496.9</v>
      </c>
      <c r="F43" s="1">
        <v>1700.64</v>
      </c>
      <c r="G43" s="1">
        <v>975.553</v>
      </c>
      <c r="H43" s="1"/>
      <c r="I43" s="1">
        <f>G43*densities!$B$12/densities!$B$11</f>
        <v>973.07383100381196</v>
      </c>
      <c r="J43" s="14">
        <f t="shared" si="0"/>
        <v>6122304.0000000009</v>
      </c>
      <c r="K43" s="15">
        <f>J43/LN(2)/Notes!$F$9*(1-EXP(-Notes!$F$9*LN(2)/J43))</f>
        <v>0.86662994610909549</v>
      </c>
      <c r="L43" s="15">
        <f>EXP(-Notes!$F$10*LN(2)/J43)</f>
        <v>0.99918517176563326</v>
      </c>
      <c r="M43">
        <f t="shared" si="1"/>
        <v>0.86592379156025812</v>
      </c>
      <c r="O43" s="1">
        <f t="shared" si="2"/>
        <v>1123.7407269414396</v>
      </c>
      <c r="P43" s="1">
        <f>O43/Notes!$C$3</f>
        <v>3.4683355769797515E-16</v>
      </c>
      <c r="R43" s="1">
        <f>O43*J43/Notes!$F$9</f>
        <v>2654.2755970356807</v>
      </c>
      <c r="S43" s="1">
        <f>R43/Notes!$C$2</f>
        <v>2.1234204776285445E-9</v>
      </c>
    </row>
    <row r="44" spans="1:19" x14ac:dyDescent="0.3">
      <c r="A44" t="s">
        <v>16</v>
      </c>
      <c r="C44">
        <v>56</v>
      </c>
      <c r="D44" s="1">
        <v>10902300000</v>
      </c>
      <c r="E44" s="1">
        <v>14397.4</v>
      </c>
      <c r="F44" s="1">
        <v>145.80000000000001</v>
      </c>
      <c r="G44" s="1">
        <v>384.839</v>
      </c>
      <c r="H44" s="1"/>
      <c r="I44" s="1">
        <f>G44*densities!$B$12/densities!$B$11</f>
        <v>383.86101016518421</v>
      </c>
      <c r="J44" s="14">
        <f t="shared" si="0"/>
        <v>524880</v>
      </c>
      <c r="K44" s="15">
        <f>J44/LN(2)/Notes!$F$9*(1-EXP(-Notes!$F$9*LN(2)/J44))</f>
        <v>0.28261708894209392</v>
      </c>
      <c r="L44" s="15">
        <f>EXP(-Notes!$F$10*LN(2)/J44)</f>
        <v>0.99053686815230491</v>
      </c>
      <c r="M44">
        <f t="shared" si="1"/>
        <v>0.27994264616702313</v>
      </c>
      <c r="O44" s="1">
        <f t="shared" si="2"/>
        <v>1371.213051748321</v>
      </c>
      <c r="P44" s="1">
        <f>O44/Notes!$C$3</f>
        <v>4.2321390486059291E-16</v>
      </c>
      <c r="R44" s="1">
        <f>O44*J44/Notes!$F$9</f>
        <v>277.67064297903499</v>
      </c>
      <c r="S44" s="1">
        <f>R44/Notes!$C$2</f>
        <v>2.2213651438322801E-10</v>
      </c>
    </row>
    <row r="45" spans="1:19" x14ac:dyDescent="0.3">
      <c r="A45" t="s">
        <v>10</v>
      </c>
      <c r="C45">
        <v>38</v>
      </c>
      <c r="D45" s="1">
        <v>135906000</v>
      </c>
      <c r="E45" s="1">
        <v>9219.2800000000007</v>
      </c>
      <c r="F45" s="1">
        <v>2.8383400000000001</v>
      </c>
      <c r="G45" s="1">
        <v>246.429</v>
      </c>
      <c r="H45" s="1"/>
      <c r="I45" s="1">
        <f>G45*densities!$B$12/densities!$B$11</f>
        <v>245.802750952986</v>
      </c>
      <c r="J45" s="14">
        <f t="shared" si="0"/>
        <v>10218.023999999999</v>
      </c>
      <c r="K45" s="15">
        <f>J45/LN(2)/Notes!$F$9*(1-EXP(-Notes!$F$9*LN(2)/J45))</f>
        <v>5.6873042254955283E-3</v>
      </c>
      <c r="L45" s="15">
        <f>EXP(-Notes!$F$10*LN(2)/J45)</f>
        <v>0.61359676528209606</v>
      </c>
      <c r="M45">
        <f t="shared" si="1"/>
        <v>3.4897114759392528E-3</v>
      </c>
      <c r="O45" s="1">
        <f t="shared" si="2"/>
        <v>70436.41075995499</v>
      </c>
      <c r="P45" s="1">
        <f>O45/Notes!$C$3</f>
        <v>2.1739632950603392E-14</v>
      </c>
      <c r="R45" s="1">
        <f>O45*J45/Notes!$F$9</f>
        <v>277.67011405057031</v>
      </c>
      <c r="S45" s="1">
        <f>R45/Notes!$C$2</f>
        <v>2.2213609124045625E-10</v>
      </c>
    </row>
    <row r="46" spans="1:19" x14ac:dyDescent="0.3">
      <c r="A46" t="s">
        <v>27</v>
      </c>
      <c r="C46">
        <v>22</v>
      </c>
      <c r="D46" s="1">
        <v>847300000000</v>
      </c>
      <c r="E46" s="1">
        <v>7152.82</v>
      </c>
      <c r="F46" s="1">
        <v>22807.8</v>
      </c>
      <c r="G46" s="1">
        <v>191.19300000000001</v>
      </c>
      <c r="H46" s="1"/>
      <c r="I46" s="1">
        <f>G46*densities!$B$12/densities!$B$11</f>
        <v>190.70712198221094</v>
      </c>
      <c r="J46" s="14">
        <f t="shared" si="0"/>
        <v>82108080</v>
      </c>
      <c r="K46" s="15">
        <f>J46/LN(2)/Notes!$F$9*(1-EXP(-Notes!$F$9*LN(2)/J46))</f>
        <v>0.98913867815253176</v>
      </c>
      <c r="L46" s="15">
        <f>EXP(-Notes!$F$10*LN(2)/J46)</f>
        <v>0.99993922025660587</v>
      </c>
      <c r="M46">
        <f t="shared" si="1"/>
        <v>0.98907855855749238</v>
      </c>
      <c r="O46" s="1">
        <f t="shared" si="2"/>
        <v>192.81291696419447</v>
      </c>
      <c r="P46" s="1">
        <f>O46/Notes!$C$3</f>
        <v>5.9510159556850152E-17</v>
      </c>
      <c r="R46" s="1">
        <f>O46*J46/Notes!$F$9</f>
        <v>6107.8311771332701</v>
      </c>
      <c r="S46" s="1">
        <f>R46/Notes!$C$2</f>
        <v>4.886264941706616E-9</v>
      </c>
    </row>
    <row r="47" spans="1:19" x14ac:dyDescent="0.3">
      <c r="A47" t="s">
        <v>16</v>
      </c>
      <c r="C47">
        <v>57</v>
      </c>
      <c r="D47" s="1">
        <v>1259950000</v>
      </c>
      <c r="E47" s="1">
        <v>6814.4</v>
      </c>
      <c r="F47" s="1">
        <v>35.599899999999998</v>
      </c>
      <c r="G47" s="1">
        <v>182.14699999999999</v>
      </c>
      <c r="H47" s="1"/>
      <c r="I47" s="1">
        <f>G47*densities!$B$12/densities!$B$11</f>
        <v>181.68411054637863</v>
      </c>
      <c r="J47" s="14">
        <f t="shared" si="0"/>
        <v>128159.63999999998</v>
      </c>
      <c r="K47" s="15">
        <f>J47/LN(2)/Notes!$F$9*(1-EXP(-Notes!$F$9*LN(2)/J47))</f>
        <v>7.1332996211309355E-2</v>
      </c>
      <c r="L47" s="15">
        <f>EXP(-Notes!$F$10*LN(2)/J47)</f>
        <v>0.96180749044427849</v>
      </c>
      <c r="M47">
        <f t="shared" si="1"/>
        <v>6.8608610071870677E-2</v>
      </c>
      <c r="O47" s="1">
        <f t="shared" si="2"/>
        <v>2648.1240525942176</v>
      </c>
      <c r="P47" s="1">
        <f>O47/Notes!$C$3</f>
        <v>8.1732223845500539E-16</v>
      </c>
      <c r="R47" s="1">
        <f>O47*J47/Notes!$F$9</f>
        <v>130.93465480548454</v>
      </c>
      <c r="S47" s="1">
        <f>R47/Notes!$C$2</f>
        <v>1.0474772384438763E-10</v>
      </c>
    </row>
    <row r="48" spans="1:19" x14ac:dyDescent="0.3">
      <c r="A48" t="s">
        <v>25</v>
      </c>
      <c r="C48">
        <v>44</v>
      </c>
      <c r="D48" s="1">
        <v>8720900</v>
      </c>
      <c r="E48" s="1">
        <v>4552.54</v>
      </c>
      <c r="F48" s="1">
        <v>0.368834</v>
      </c>
      <c r="G48" s="1">
        <v>121.688</v>
      </c>
      <c r="H48" s="1"/>
      <c r="I48" s="1">
        <f>G48*densities!$B$12/densities!$B$11</f>
        <v>121.37875476493012</v>
      </c>
      <c r="J48" s="14">
        <f t="shared" si="0"/>
        <v>1327.8024</v>
      </c>
      <c r="K48" s="15">
        <f>J48/LN(2)/Notes!$F$9*(1-EXP(-Notes!$F$9*LN(2)/J48))</f>
        <v>7.390485870989444E-4</v>
      </c>
      <c r="L48" s="15">
        <f>EXP(-Notes!$F$10*LN(2)/J48)</f>
        <v>2.3316683559144655E-2</v>
      </c>
      <c r="M48">
        <f t="shared" si="1"/>
        <v>1.7232162040219042E-5</v>
      </c>
      <c r="O48" s="1">
        <f t="shared" si="2"/>
        <v>7043733.3679684484</v>
      </c>
      <c r="P48" s="1">
        <f>O48/Notes!$C$3</f>
        <v>2.1739917802371756E-12</v>
      </c>
      <c r="R48" s="1">
        <f>O48*J48/Notes!$F$9</f>
        <v>3608.2893792239929</v>
      </c>
      <c r="S48" s="1">
        <f>R48/Notes!$C$2</f>
        <v>2.8866315033791942E-9</v>
      </c>
    </row>
    <row r="49" spans="1:19" x14ac:dyDescent="0.3">
      <c r="A49" t="s">
        <v>23</v>
      </c>
      <c r="C49">
        <v>44</v>
      </c>
      <c r="D49" s="1">
        <v>7522930000000</v>
      </c>
      <c r="E49" s="1">
        <v>2754.02</v>
      </c>
      <c r="F49" s="1">
        <v>525948</v>
      </c>
      <c r="G49" s="1">
        <v>73.614199999999997</v>
      </c>
      <c r="H49" s="1"/>
      <c r="I49" s="1">
        <f>G49*densities!$B$12/densities!$B$11</f>
        <v>73.427124523506976</v>
      </c>
      <c r="J49" s="14">
        <f t="shared" si="0"/>
        <v>1893412800</v>
      </c>
      <c r="K49" s="15">
        <f>J49/LN(2)/Notes!$F$9*(1-EXP(-Notes!$F$9*LN(2)/J49))</f>
        <v>0.99952570581620304</v>
      </c>
      <c r="L49" s="15">
        <f>EXP(-Notes!$F$10*LN(2)/J49)</f>
        <v>0.99999736420228968</v>
      </c>
      <c r="M49">
        <f t="shared" si="1"/>
        <v>0.99952307126863627</v>
      </c>
      <c r="O49" s="1">
        <f t="shared" si="2"/>
        <v>73.462160738631283</v>
      </c>
      <c r="P49" s="1">
        <f>O49/Notes!$C$3</f>
        <v>2.2673506400812124E-17</v>
      </c>
      <c r="R49" s="1">
        <f>O49*J49/Notes!$F$9</f>
        <v>53662.884050224508</v>
      </c>
      <c r="S49" s="1">
        <f>R49/Notes!$C$2</f>
        <v>4.2930307240179603E-8</v>
      </c>
    </row>
    <row r="50" spans="1:19" x14ac:dyDescent="0.3">
      <c r="A50" t="s">
        <v>6</v>
      </c>
      <c r="C50">
        <v>53</v>
      </c>
      <c r="D50" s="1">
        <v>826202</v>
      </c>
      <c r="E50" s="1">
        <v>1121.5899999999999</v>
      </c>
      <c r="F50" s="1">
        <v>0.14183200000000001</v>
      </c>
      <c r="G50" s="1">
        <v>29.979800000000001</v>
      </c>
      <c r="H50" s="1"/>
      <c r="I50" s="1">
        <f>G50*densities!$B$12/densities!$B$11</f>
        <v>29.9036124523507</v>
      </c>
      <c r="J50" s="14">
        <f t="shared" si="0"/>
        <v>510.59520000000009</v>
      </c>
      <c r="K50" s="15">
        <f>J50/LN(2)/Notes!$F$9*(1-EXP(-Notes!$F$9*LN(2)/J50))</f>
        <v>2.8419489311022709E-4</v>
      </c>
      <c r="L50" s="15">
        <f>EXP(-Notes!$F$10*LN(2)/J50)</f>
        <v>5.6900855124710612E-5</v>
      </c>
      <c r="M50">
        <f t="shared" si="1"/>
        <v>1.617093244004765E-8</v>
      </c>
      <c r="O50" s="1">
        <f t="shared" si="2"/>
        <v>1849220047.3420928</v>
      </c>
      <c r="P50" s="1">
        <f>O50/Notes!$C$3</f>
        <v>5.7074692819200393E-10</v>
      </c>
      <c r="R50" s="1">
        <f>O50*J50/Notes!$F$9</f>
        <v>364275.80243697745</v>
      </c>
      <c r="S50" s="1">
        <f>R50/Notes!$C$2</f>
        <v>2.9142064194958195E-7</v>
      </c>
    </row>
    <row r="51" spans="1:19" x14ac:dyDescent="0.3">
      <c r="A51" t="s">
        <v>28</v>
      </c>
      <c r="C51">
        <v>39</v>
      </c>
      <c r="D51" s="1">
        <v>9240710000000</v>
      </c>
      <c r="E51" s="1">
        <v>754.54300000000001</v>
      </c>
      <c r="F51" s="1">
        <v>2358000</v>
      </c>
      <c r="G51" s="1">
        <v>20.168700000000001</v>
      </c>
      <c r="H51" s="1"/>
      <c r="I51" s="1">
        <f>G51*densities!$B$12/densities!$B$11</f>
        <v>20.117445362134688</v>
      </c>
      <c r="J51" s="14">
        <f t="shared" si="0"/>
        <v>8488800000</v>
      </c>
      <c r="K51" s="15">
        <f>J51/LN(2)/Notes!$F$9*(1-EXP(-Notes!$F$9*LN(2)/J51))</f>
        <v>0.99989418346824699</v>
      </c>
      <c r="L51" s="15">
        <f>EXP(-Notes!$F$10*LN(2)/J51)</f>
        <v>0.99999941208907817</v>
      </c>
      <c r="M51">
        <f t="shared" si="1"/>
        <v>0.99989359561953584</v>
      </c>
      <c r="O51" s="1">
        <f t="shared" si="2"/>
        <v>20.119586174236755</v>
      </c>
      <c r="P51" s="1">
        <f>O51/Notes!$C$3</f>
        <v>6.2097488192088748E-18</v>
      </c>
      <c r="R51" s="1">
        <f>O51*J51/Notes!$F$9</f>
        <v>65891.644720625365</v>
      </c>
      <c r="S51" s="1">
        <f>R51/Notes!$C$2</f>
        <v>5.271331577650029E-8</v>
      </c>
    </row>
    <row r="52" spans="1:19" x14ac:dyDescent="0.3">
      <c r="A52" t="s">
        <v>25</v>
      </c>
      <c r="C52">
        <v>45</v>
      </c>
      <c r="D52" s="1">
        <v>367406</v>
      </c>
      <c r="E52" s="1">
        <v>245.34399999999999</v>
      </c>
      <c r="F52" s="1">
        <v>0.28833300000000001</v>
      </c>
      <c r="G52" s="1">
        <v>6.5579799999999997</v>
      </c>
      <c r="H52" s="1"/>
      <c r="I52" s="1">
        <f>G52*densities!$B$12/densities!$B$11</f>
        <v>6.5413142312579415</v>
      </c>
      <c r="J52" s="14">
        <f t="shared" si="0"/>
        <v>1037.9988000000001</v>
      </c>
      <c r="K52" s="15">
        <f>J52/LN(2)/Notes!$F$9*(1-EXP(-Notes!$F$9*LN(2)/J52))</f>
        <v>5.7774526281199662E-4</v>
      </c>
      <c r="L52" s="15">
        <f>EXP(-Notes!$F$10*LN(2)/J52)</f>
        <v>8.1644747821863935E-3</v>
      </c>
      <c r="M52">
        <f t="shared" si="1"/>
        <v>4.7169866287561964E-6</v>
      </c>
      <c r="O52" s="1">
        <f t="shared" si="2"/>
        <v>1386757.0010438624</v>
      </c>
      <c r="P52" s="1">
        <f>O52/Notes!$C$3</f>
        <v>4.280114200752662E-13</v>
      </c>
      <c r="R52" s="1">
        <f>O52*J52/Notes!$F$9</f>
        <v>555.34417553052776</v>
      </c>
      <c r="S52" s="1">
        <f>R52/Notes!$C$2</f>
        <v>4.442753404244222E-10</v>
      </c>
    </row>
    <row r="53" spans="1:19" x14ac:dyDescent="0.3">
      <c r="A53" t="s">
        <v>28</v>
      </c>
      <c r="C53">
        <v>42</v>
      </c>
      <c r="D53" s="1">
        <v>233466000000</v>
      </c>
      <c r="E53" s="1">
        <v>155.86799999999999</v>
      </c>
      <c r="F53" s="1">
        <v>288396</v>
      </c>
      <c r="G53" s="1">
        <v>4.1663100000000002</v>
      </c>
      <c r="H53" s="1"/>
      <c r="I53" s="1">
        <f>G53*densities!$B$12/densities!$B$11</f>
        <v>4.1557221728081322</v>
      </c>
      <c r="J53" s="14">
        <f t="shared" si="0"/>
        <v>1038225600</v>
      </c>
      <c r="K53" s="15">
        <f>J53/LN(2)/Notes!$F$9*(1-EXP(-Notes!$F$9*LN(2)/J53))</f>
        <v>0.99913525461774966</v>
      </c>
      <c r="L53" s="15">
        <f>EXP(-Notes!$F$10*LN(2)/J53)</f>
        <v>0.99999519309897078</v>
      </c>
      <c r="M53">
        <f t="shared" si="1"/>
        <v>0.99913045187346594</v>
      </c>
      <c r="O53" s="1">
        <f t="shared" si="2"/>
        <v>4.1593389181720486</v>
      </c>
      <c r="P53" s="1">
        <f>O53/Notes!$C$3</f>
        <v>1.283746579682731E-18</v>
      </c>
      <c r="R53" s="1">
        <f>O53*J53/Notes!$F$9</f>
        <v>1666.0232036738141</v>
      </c>
      <c r="S53" s="1">
        <f>R53/Notes!$C$2</f>
        <v>1.3328185629390512E-9</v>
      </c>
    </row>
    <row r="54" spans="1:19" x14ac:dyDescent="0.3">
      <c r="A54" t="s">
        <v>11</v>
      </c>
      <c r="C54">
        <v>32</v>
      </c>
      <c r="D54" s="1">
        <v>428235000000</v>
      </c>
      <c r="E54" s="1">
        <v>71.258799999999994</v>
      </c>
      <c r="F54" s="1">
        <v>1157090</v>
      </c>
      <c r="G54" s="1">
        <v>1.90473</v>
      </c>
      <c r="H54" s="1"/>
      <c r="I54" s="1">
        <f>G54*densities!$B$12/densities!$B$11</f>
        <v>1.8998895171537482</v>
      </c>
      <c r="J54" s="14">
        <f t="shared" si="0"/>
        <v>4165524000</v>
      </c>
      <c r="K54" s="15">
        <f>J54/LN(2)/Notes!$F$9*(1-EXP(-Notes!$F$9*LN(2)/J54))</f>
        <v>0.99978437536102116</v>
      </c>
      <c r="L54" s="15">
        <f>EXP(-Notes!$F$10*LN(2)/J54)</f>
        <v>0.9999988019138264</v>
      </c>
      <c r="M54">
        <f t="shared" si="1"/>
        <v>0.99978317753318446</v>
      </c>
      <c r="O54" s="1">
        <f t="shared" si="2"/>
        <v>1.9003015452224767</v>
      </c>
      <c r="P54" s="1">
        <f>O54/Notes!$C$3</f>
        <v>5.8651282259952985E-19</v>
      </c>
      <c r="R54" s="1">
        <f>O54*J54/Notes!$F$9</f>
        <v>3053.916548557605</v>
      </c>
      <c r="S54" s="1">
        <f>R54/Notes!$C$2</f>
        <v>2.4431332388460839E-9</v>
      </c>
    </row>
    <row r="55" spans="1:19" x14ac:dyDescent="0.3">
      <c r="A55" t="s">
        <v>37</v>
      </c>
      <c r="C55">
        <v>27</v>
      </c>
      <c r="D55" s="1">
        <v>29828.9</v>
      </c>
      <c r="E55" s="1">
        <v>36.4345</v>
      </c>
      <c r="F55" s="1">
        <v>0.157633</v>
      </c>
      <c r="G55" s="1">
        <v>0.973885</v>
      </c>
      <c r="H55" s="1"/>
      <c r="I55" s="1">
        <f>G55*densities!$B$12/densities!$B$11</f>
        <v>0.9714100698856416</v>
      </c>
      <c r="J55" s="14">
        <f t="shared" si="0"/>
        <v>567.47879999999998</v>
      </c>
      <c r="K55" s="15">
        <f>J55/LN(2)/Notes!$F$9*(1-EXP(-Notes!$F$9*LN(2)/J55))</f>
        <v>3.1585603802840274E-4</v>
      </c>
      <c r="L55" s="15">
        <f>EXP(-Notes!$F$10*LN(2)/J55)</f>
        <v>1.5157309996792048E-4</v>
      </c>
      <c r="M55">
        <f t="shared" si="1"/>
        <v>4.7875278827550382E-8</v>
      </c>
      <c r="O55" s="1">
        <f t="shared" si="2"/>
        <v>20290431.589646064</v>
      </c>
      <c r="P55" s="1">
        <f>O55/Notes!$C$3</f>
        <v>6.2624788856932295E-12</v>
      </c>
      <c r="R55" s="1">
        <f>O55*J55/Notes!$F$9</f>
        <v>4442.2800038481637</v>
      </c>
      <c r="S55" s="1">
        <f>R55/Notes!$C$2</f>
        <v>3.553824003078531E-9</v>
      </c>
    </row>
    <row r="56" spans="1:19" x14ac:dyDescent="0.3">
      <c r="A56" t="s">
        <v>13</v>
      </c>
      <c r="C56">
        <v>13</v>
      </c>
      <c r="D56" s="1">
        <v>27663.200000000001</v>
      </c>
      <c r="E56" s="1">
        <v>32.07</v>
      </c>
      <c r="F56" s="1">
        <v>0.16608300000000001</v>
      </c>
      <c r="G56" s="1">
        <v>0.85722299999999996</v>
      </c>
      <c r="H56" s="1"/>
      <c r="I56" s="1">
        <f>G56*densities!$B$12/densities!$B$11</f>
        <v>0.85504454256670892</v>
      </c>
      <c r="J56" s="14">
        <f t="shared" si="0"/>
        <v>597.89880000000005</v>
      </c>
      <c r="K56" s="15">
        <f>J56/LN(2)/Notes!$F$9*(1-EXP(-Notes!$F$9*LN(2)/J56))</f>
        <v>3.3278766732772462E-4</v>
      </c>
      <c r="L56" s="15">
        <f>EXP(-Notes!$F$10*LN(2)/J56)</f>
        <v>2.3710740082421577E-4</v>
      </c>
      <c r="M56">
        <f t="shared" si="1"/>
        <v>7.8906418826430578E-8</v>
      </c>
      <c r="O56" s="1">
        <f t="shared" si="2"/>
        <v>10836184.879300369</v>
      </c>
      <c r="P56" s="1">
        <f>O56/Notes!$C$3</f>
        <v>3.3445015059569038E-12</v>
      </c>
      <c r="R56" s="1">
        <f>O56*J56/Notes!$F$9</f>
        <v>2499.5917962622821</v>
      </c>
      <c r="S56" s="1">
        <f>R56/Notes!$C$2</f>
        <v>1.9996734370098256E-9</v>
      </c>
    </row>
    <row r="57" spans="1:19" x14ac:dyDescent="0.3">
      <c r="A57" t="s">
        <v>25</v>
      </c>
      <c r="C57">
        <v>38</v>
      </c>
      <c r="D57" s="1">
        <v>11262.6</v>
      </c>
      <c r="E57" s="1">
        <v>17.039100000000001</v>
      </c>
      <c r="F57" s="1">
        <v>0.12726699999999999</v>
      </c>
      <c r="G57" s="1">
        <v>0.45545099999999999</v>
      </c>
      <c r="H57" s="1"/>
      <c r="I57" s="1">
        <f>G57*densities!$B$12/densities!$B$11</f>
        <v>0.45429356416772554</v>
      </c>
      <c r="J57" s="14">
        <f t="shared" si="0"/>
        <v>458.16119999999995</v>
      </c>
      <c r="K57" s="15">
        <f>J57/LN(2)/Notes!$F$9*(1-EXP(-Notes!$F$9*LN(2)/J57))</f>
        <v>2.5501037467891069E-4</v>
      </c>
      <c r="L57" s="15">
        <f>EXP(-Notes!$F$10*LN(2)/J57)</f>
        <v>1.8591556842439182E-5</v>
      </c>
      <c r="M57">
        <f t="shared" si="1"/>
        <v>4.7410398762546816E-9</v>
      </c>
      <c r="O57" s="1">
        <f t="shared" si="2"/>
        <v>95821502.460470244</v>
      </c>
      <c r="P57" s="1">
        <f>O57/Notes!$C$3</f>
        <v>2.9574537796441434E-11</v>
      </c>
      <c r="R57" s="1">
        <f>O57*J57/Notes!$F$9</f>
        <v>16937.382157828702</v>
      </c>
      <c r="S57" s="1">
        <f>R57/Notes!$C$2</f>
        <v>1.3549905726262962E-8</v>
      </c>
    </row>
    <row r="58" spans="1:19" x14ac:dyDescent="0.3">
      <c r="A58" t="s">
        <v>30</v>
      </c>
      <c r="C58">
        <v>41</v>
      </c>
      <c r="D58" s="1">
        <v>15150200000000</v>
      </c>
      <c r="E58" s="1">
        <v>3.2625000000000002</v>
      </c>
      <c r="F58" s="1">
        <v>894110000</v>
      </c>
      <c r="G58" s="1">
        <v>8.72058E-2</v>
      </c>
      <c r="H58" s="1"/>
      <c r="I58" s="1">
        <f>G58*densities!$B$12/densities!$B$11</f>
        <v>8.6984184243964424E-2</v>
      </c>
      <c r="J58" s="14">
        <f t="shared" si="0"/>
        <v>3218796000000</v>
      </c>
      <c r="K58" s="15">
        <f>J58/LN(2)/Notes!$F$9*(1-EXP(-Notes!$F$9*LN(2)/J58))</f>
        <v>0.99999972098483536</v>
      </c>
      <c r="L58" s="15">
        <f>EXP(-Notes!$F$10*LN(2)/J58)</f>
        <v>0.99999999844952592</v>
      </c>
      <c r="M58">
        <f t="shared" si="1"/>
        <v>0.99999971943436172</v>
      </c>
      <c r="O58" s="1">
        <f t="shared" si="2"/>
        <v>8.698420864874444E-2</v>
      </c>
      <c r="P58" s="1">
        <f>O58/Notes!$C$3</f>
        <v>2.6846977978007543E-20</v>
      </c>
      <c r="R58" s="1">
        <f>O58*J58/Notes!$F$9</f>
        <v>108018.68165962347</v>
      </c>
      <c r="S58" s="1">
        <f>R58/Notes!$C$2</f>
        <v>8.6414945327698779E-8</v>
      </c>
    </row>
    <row r="59" spans="1:19" x14ac:dyDescent="0.3">
      <c r="A59" t="s">
        <v>8</v>
      </c>
      <c r="C59">
        <v>53</v>
      </c>
      <c r="D59" s="1">
        <v>411053000000000</v>
      </c>
      <c r="E59" s="1">
        <v>2.41411</v>
      </c>
      <c r="F59" s="1">
        <v>32784100000</v>
      </c>
      <c r="G59" s="1">
        <v>6.4528500000000003E-2</v>
      </c>
      <c r="H59" s="1"/>
      <c r="I59" s="1">
        <f>G59*densities!$B$12/densities!$B$11</f>
        <v>6.4364513977128335E-2</v>
      </c>
      <c r="J59" s="14">
        <f t="shared" si="0"/>
        <v>118022760000000</v>
      </c>
      <c r="K59" s="15">
        <f>J59/LN(2)/Notes!$F$9*(1-EXP(-Notes!$F$9*LN(2)/J59))</f>
        <v>0.99999999114182303</v>
      </c>
      <c r="L59" s="15">
        <f>EXP(-Notes!$F$10*LN(2)/J59)</f>
        <v>0.99999999995771438</v>
      </c>
      <c r="M59">
        <f t="shared" si="1"/>
        <v>0.99999999109953741</v>
      </c>
      <c r="O59" s="1">
        <f t="shared" si="2"/>
        <v>6.4364514550002291E-2</v>
      </c>
      <c r="P59" s="1">
        <f>O59/Notes!$C$3</f>
        <v>1.9865590910494534E-20</v>
      </c>
      <c r="R59" s="1">
        <f>O59*J59/Notes!$F$9</f>
        <v>2930739.8353593475</v>
      </c>
      <c r="S59" s="1">
        <f>R59/Notes!$C$2</f>
        <v>2.344591868287478E-6</v>
      </c>
    </row>
    <row r="60" spans="1:19" x14ac:dyDescent="0.3">
      <c r="A60" t="s">
        <v>12</v>
      </c>
      <c r="C60">
        <v>29</v>
      </c>
      <c r="D60" s="1">
        <v>823.66800000000001</v>
      </c>
      <c r="E60" s="1">
        <v>1.45051</v>
      </c>
      <c r="F60" s="1">
        <v>0.109334</v>
      </c>
      <c r="G60" s="1">
        <v>3.8771800000000002E-2</v>
      </c>
      <c r="H60" s="1"/>
      <c r="I60" s="1">
        <f>G60*densities!$B$12/densities!$B$11</f>
        <v>3.8673269377382469E-2</v>
      </c>
      <c r="J60" s="14">
        <f t="shared" si="0"/>
        <v>393.60239999999999</v>
      </c>
      <c r="K60" s="15">
        <f>J60/LN(2)/Notes!$F$9*(1-EXP(-Notes!$F$9*LN(2)/J60))</f>
        <v>2.1907724944521378E-4</v>
      </c>
      <c r="L60" s="15">
        <f>EXP(-Notes!$F$10*LN(2)/J60)</f>
        <v>3.1144926819554706E-6</v>
      </c>
      <c r="M60">
        <f t="shared" si="1"/>
        <v>6.8231449018005151E-10</v>
      </c>
      <c r="O60" s="1">
        <f t="shared" si="2"/>
        <v>56679536.978874996</v>
      </c>
      <c r="P60" s="1">
        <f>O60/Notes!$C$3</f>
        <v>1.7493684252739197E-11</v>
      </c>
      <c r="R60" s="1">
        <f>O60*J60/Notes!$F$9</f>
        <v>8606.9451334004425</v>
      </c>
      <c r="S60" s="1">
        <f>R60/Notes!$C$2</f>
        <v>6.885556106720354E-9</v>
      </c>
    </row>
    <row r="61" spans="1:19" x14ac:dyDescent="0.3">
      <c r="A61" t="s">
        <v>30</v>
      </c>
      <c r="C61">
        <v>49</v>
      </c>
      <c r="D61" s="1">
        <v>814.66700000000003</v>
      </c>
      <c r="E61" s="1">
        <v>1.0795399999999999</v>
      </c>
      <c r="F61" s="1">
        <v>0.14530000000000001</v>
      </c>
      <c r="G61" s="1">
        <v>2.8855800000000001E-2</v>
      </c>
      <c r="H61" s="1"/>
      <c r="I61" s="1">
        <f>G61*densities!$B$12/densities!$B$11</f>
        <v>2.8782468869123255E-2</v>
      </c>
      <c r="J61" s="14">
        <f t="shared" si="0"/>
        <v>523.08000000000004</v>
      </c>
      <c r="K61" s="15">
        <f>J61/LN(2)/Notes!$F$9*(1-EXP(-Notes!$F$9*LN(2)/J61))</f>
        <v>2.9114387422384224E-4</v>
      </c>
      <c r="L61" s="15">
        <f>EXP(-Notes!$F$10*LN(2)/J61)</f>
        <v>7.1851364793293555E-5</v>
      </c>
      <c r="M61">
        <f t="shared" si="1"/>
        <v>2.0919084714190064E-8</v>
      </c>
      <c r="O61" s="1">
        <f t="shared" si="2"/>
        <v>1375895.2297563581</v>
      </c>
      <c r="P61" s="1">
        <f>O61/Notes!$C$3</f>
        <v>4.2465902152974016E-13</v>
      </c>
      <c r="R61" s="1">
        <f>O61*J61/Notes!$F$9</f>
        <v>277.66330122722059</v>
      </c>
      <c r="S61" s="1">
        <f>R61/Notes!$C$2</f>
        <v>2.2213064098177648E-10</v>
      </c>
    </row>
  </sheetData>
  <mergeCells count="3">
    <mergeCell ref="K1:M1"/>
    <mergeCell ref="O1:P1"/>
    <mergeCell ref="R1:S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D2437-595E-48A3-96D4-0CC8490E41B4}">
  <dimension ref="A1:Z154"/>
  <sheetViews>
    <sheetView workbookViewId="0">
      <selection activeCell="J68" sqref="J68"/>
    </sheetView>
    <sheetView topLeftCell="N1" workbookViewId="1"/>
  </sheetViews>
  <sheetFormatPr defaultRowHeight="15.6" x14ac:dyDescent="0.3"/>
  <sheetData>
    <row r="1" spans="1:26" x14ac:dyDescent="0.3">
      <c r="A1" t="s">
        <v>5</v>
      </c>
      <c r="B1" t="s">
        <v>96</v>
      </c>
      <c r="D1" t="s">
        <v>5</v>
      </c>
      <c r="E1" t="s">
        <v>96</v>
      </c>
      <c r="G1" t="s">
        <v>5</v>
      </c>
      <c r="H1" t="s">
        <v>96</v>
      </c>
      <c r="J1" t="s">
        <v>5</v>
      </c>
      <c r="K1" t="s">
        <v>96</v>
      </c>
      <c r="M1" t="s">
        <v>5</v>
      </c>
      <c r="N1" t="s">
        <v>96</v>
      </c>
      <c r="P1" t="s">
        <v>5</v>
      </c>
      <c r="Q1" t="s">
        <v>96</v>
      </c>
      <c r="S1" t="s">
        <v>5</v>
      </c>
      <c r="T1" t="s">
        <v>96</v>
      </c>
      <c r="V1" t="s">
        <v>5</v>
      </c>
      <c r="W1" t="s">
        <v>96</v>
      </c>
    </row>
    <row r="2" spans="1:26" x14ac:dyDescent="0.3">
      <c r="A2" t="s">
        <v>101</v>
      </c>
      <c r="B2" s="3" t="s">
        <v>109</v>
      </c>
      <c r="D2" t="s">
        <v>102</v>
      </c>
      <c r="E2" s="3" t="s">
        <v>110</v>
      </c>
      <c r="G2" t="s">
        <v>103</v>
      </c>
      <c r="H2" s="3" t="s">
        <v>111</v>
      </c>
      <c r="J2" t="s">
        <v>104</v>
      </c>
      <c r="K2" s="3" t="s">
        <v>6</v>
      </c>
      <c r="M2" t="s">
        <v>105</v>
      </c>
      <c r="N2" s="3" t="s">
        <v>109</v>
      </c>
      <c r="P2" t="s">
        <v>106</v>
      </c>
      <c r="Q2" s="3" t="s">
        <v>110</v>
      </c>
      <c r="S2" t="s">
        <v>107</v>
      </c>
      <c r="T2" s="3" t="s">
        <v>111</v>
      </c>
      <c r="V2" t="s">
        <v>108</v>
      </c>
      <c r="W2" s="3" t="s">
        <v>6</v>
      </c>
      <c r="Y2" t="s">
        <v>112</v>
      </c>
    </row>
    <row r="3" spans="1:26" x14ac:dyDescent="0.3">
      <c r="A3" t="s">
        <v>8</v>
      </c>
      <c r="B3">
        <v>56</v>
      </c>
      <c r="D3" t="s">
        <v>8</v>
      </c>
      <c r="E3">
        <v>56</v>
      </c>
      <c r="G3" t="s">
        <v>8</v>
      </c>
      <c r="H3">
        <v>56</v>
      </c>
      <c r="J3" t="s">
        <v>15</v>
      </c>
      <c r="K3">
        <v>51</v>
      </c>
      <c r="M3" t="s">
        <v>15</v>
      </c>
      <c r="N3">
        <v>51</v>
      </c>
      <c r="P3" t="s">
        <v>8</v>
      </c>
      <c r="Q3">
        <v>56</v>
      </c>
      <c r="S3" t="s">
        <v>15</v>
      </c>
      <c r="T3">
        <v>51</v>
      </c>
      <c r="V3" t="s">
        <v>15</v>
      </c>
      <c r="W3">
        <v>51</v>
      </c>
      <c r="Y3" t="s">
        <v>15</v>
      </c>
      <c r="Z3">
        <v>51</v>
      </c>
    </row>
    <row r="4" spans="1:26" x14ac:dyDescent="0.3">
      <c r="A4" t="s">
        <v>14</v>
      </c>
      <c r="B4">
        <v>122</v>
      </c>
      <c r="D4" t="s">
        <v>17</v>
      </c>
      <c r="E4">
        <v>99</v>
      </c>
      <c r="G4" t="s">
        <v>18</v>
      </c>
      <c r="H4">
        <v>64</v>
      </c>
      <c r="J4" t="s">
        <v>8</v>
      </c>
      <c r="K4">
        <v>52</v>
      </c>
      <c r="M4" t="s">
        <v>8</v>
      </c>
      <c r="N4">
        <v>52</v>
      </c>
      <c r="P4" t="s">
        <v>15</v>
      </c>
      <c r="Q4">
        <v>51</v>
      </c>
      <c r="S4" t="s">
        <v>8</v>
      </c>
      <c r="T4">
        <v>52</v>
      </c>
      <c r="V4" t="s">
        <v>8</v>
      </c>
      <c r="W4">
        <v>52</v>
      </c>
      <c r="Y4" t="s">
        <v>8</v>
      </c>
      <c r="Z4">
        <v>52</v>
      </c>
    </row>
    <row r="5" spans="1:26" x14ac:dyDescent="0.3">
      <c r="A5" t="s">
        <v>15</v>
      </c>
      <c r="B5">
        <v>51</v>
      </c>
      <c r="D5" t="s">
        <v>39</v>
      </c>
      <c r="E5" t="s">
        <v>40</v>
      </c>
      <c r="G5" t="s">
        <v>15</v>
      </c>
      <c r="H5">
        <v>51</v>
      </c>
      <c r="J5" t="s">
        <v>6</v>
      </c>
      <c r="K5">
        <v>55</v>
      </c>
      <c r="M5" t="s">
        <v>8</v>
      </c>
      <c r="N5">
        <v>56</v>
      </c>
      <c r="P5" t="s">
        <v>17</v>
      </c>
      <c r="Q5">
        <v>99</v>
      </c>
      <c r="S5" t="s">
        <v>21</v>
      </c>
      <c r="T5">
        <v>48</v>
      </c>
      <c r="V5" t="s">
        <v>21</v>
      </c>
      <c r="W5">
        <v>48</v>
      </c>
      <c r="Y5" t="s">
        <v>6</v>
      </c>
      <c r="Z5">
        <v>55</v>
      </c>
    </row>
    <row r="6" spans="1:26" x14ac:dyDescent="0.3">
      <c r="A6" t="s">
        <v>8</v>
      </c>
      <c r="B6">
        <v>52</v>
      </c>
      <c r="D6" t="s">
        <v>15</v>
      </c>
      <c r="E6">
        <v>51</v>
      </c>
      <c r="G6" t="s">
        <v>8</v>
      </c>
      <c r="H6">
        <v>52</v>
      </c>
      <c r="J6" t="s">
        <v>21</v>
      </c>
      <c r="K6">
        <v>48</v>
      </c>
      <c r="M6" t="s">
        <v>21</v>
      </c>
      <c r="N6">
        <v>48</v>
      </c>
      <c r="P6" t="s">
        <v>39</v>
      </c>
      <c r="Q6" t="s">
        <v>40</v>
      </c>
      <c r="S6" t="s">
        <v>8</v>
      </c>
      <c r="T6">
        <v>56</v>
      </c>
      <c r="V6" t="s">
        <v>6</v>
      </c>
      <c r="W6">
        <v>55</v>
      </c>
      <c r="Y6" t="s">
        <v>21</v>
      </c>
      <c r="Z6">
        <v>48</v>
      </c>
    </row>
    <row r="7" spans="1:26" x14ac:dyDescent="0.3">
      <c r="A7" t="s">
        <v>6</v>
      </c>
      <c r="B7">
        <v>55</v>
      </c>
      <c r="D7" t="s">
        <v>8</v>
      </c>
      <c r="E7">
        <v>52</v>
      </c>
      <c r="G7" t="s">
        <v>6</v>
      </c>
      <c r="H7">
        <v>55</v>
      </c>
      <c r="J7" t="s">
        <v>8</v>
      </c>
      <c r="K7">
        <v>54</v>
      </c>
      <c r="M7" t="s">
        <v>6</v>
      </c>
      <c r="N7">
        <v>55</v>
      </c>
      <c r="P7" t="s">
        <v>8</v>
      </c>
      <c r="Q7">
        <v>52</v>
      </c>
      <c r="S7" t="s">
        <v>6</v>
      </c>
      <c r="T7">
        <v>55</v>
      </c>
      <c r="V7" t="s">
        <v>8</v>
      </c>
      <c r="W7">
        <v>54</v>
      </c>
      <c r="Y7" t="s">
        <v>8</v>
      </c>
      <c r="Z7">
        <v>54</v>
      </c>
    </row>
    <row r="8" spans="1:26" x14ac:dyDescent="0.3">
      <c r="A8" t="s">
        <v>14</v>
      </c>
      <c r="B8">
        <v>124</v>
      </c>
      <c r="D8" t="s">
        <v>21</v>
      </c>
      <c r="E8">
        <v>48</v>
      </c>
      <c r="G8" t="s">
        <v>21</v>
      </c>
      <c r="H8">
        <v>48</v>
      </c>
      <c r="J8" t="s">
        <v>6</v>
      </c>
      <c r="K8">
        <v>59</v>
      </c>
      <c r="M8" t="s">
        <v>8</v>
      </c>
      <c r="N8">
        <v>54</v>
      </c>
      <c r="P8" t="s">
        <v>21</v>
      </c>
      <c r="Q8">
        <v>48</v>
      </c>
      <c r="S8" t="s">
        <v>8</v>
      </c>
      <c r="T8">
        <v>54</v>
      </c>
      <c r="V8" t="s">
        <v>22</v>
      </c>
      <c r="W8">
        <v>44</v>
      </c>
      <c r="Y8" t="s">
        <v>6</v>
      </c>
      <c r="Z8">
        <v>59</v>
      </c>
    </row>
    <row r="9" spans="1:26" x14ac:dyDescent="0.3">
      <c r="A9" t="s">
        <v>8</v>
      </c>
      <c r="B9">
        <v>54</v>
      </c>
      <c r="D9" t="s">
        <v>6</v>
      </c>
      <c r="E9">
        <v>55</v>
      </c>
      <c r="G9" t="s">
        <v>8</v>
      </c>
      <c r="H9">
        <v>54</v>
      </c>
      <c r="J9" t="s">
        <v>8</v>
      </c>
      <c r="K9">
        <v>56</v>
      </c>
      <c r="M9" t="s">
        <v>22</v>
      </c>
      <c r="N9">
        <v>44</v>
      </c>
      <c r="P9" t="s">
        <v>16</v>
      </c>
      <c r="Q9">
        <v>57</v>
      </c>
      <c r="S9" t="s">
        <v>22</v>
      </c>
      <c r="T9">
        <v>44</v>
      </c>
      <c r="V9" t="s">
        <v>8</v>
      </c>
      <c r="W9">
        <v>56</v>
      </c>
      <c r="Y9" t="s">
        <v>8</v>
      </c>
      <c r="Z9">
        <v>56</v>
      </c>
    </row>
    <row r="10" spans="1:26" x14ac:dyDescent="0.3">
      <c r="A10" t="s">
        <v>21</v>
      </c>
      <c r="B10">
        <v>48</v>
      </c>
      <c r="D10" t="s">
        <v>16</v>
      </c>
      <c r="E10">
        <v>57</v>
      </c>
      <c r="G10" t="s">
        <v>6</v>
      </c>
      <c r="H10">
        <v>59</v>
      </c>
      <c r="J10" t="s">
        <v>22</v>
      </c>
      <c r="K10">
        <v>44</v>
      </c>
      <c r="M10" t="s">
        <v>22</v>
      </c>
      <c r="N10">
        <v>47</v>
      </c>
      <c r="P10" t="s">
        <v>22</v>
      </c>
      <c r="Q10">
        <v>44</v>
      </c>
      <c r="S10" t="s">
        <v>18</v>
      </c>
      <c r="T10">
        <v>64</v>
      </c>
      <c r="V10" t="s">
        <v>22</v>
      </c>
      <c r="W10">
        <v>47</v>
      </c>
      <c r="Y10" t="s">
        <v>22</v>
      </c>
      <c r="Z10">
        <v>44</v>
      </c>
    </row>
    <row r="11" spans="1:26" x14ac:dyDescent="0.3">
      <c r="A11" t="s">
        <v>6</v>
      </c>
      <c r="B11">
        <v>59</v>
      </c>
      <c r="D11" t="s">
        <v>8</v>
      </c>
      <c r="E11">
        <v>54</v>
      </c>
      <c r="G11" t="s">
        <v>22</v>
      </c>
      <c r="H11">
        <v>44</v>
      </c>
      <c r="J11" t="s">
        <v>22</v>
      </c>
      <c r="K11">
        <v>47</v>
      </c>
      <c r="M11" t="s">
        <v>23</v>
      </c>
      <c r="N11">
        <v>45</v>
      </c>
      <c r="P11" t="s">
        <v>6</v>
      </c>
      <c r="Q11">
        <v>55</v>
      </c>
      <c r="S11" t="s">
        <v>23</v>
      </c>
      <c r="T11">
        <v>45</v>
      </c>
      <c r="V11" t="s">
        <v>23</v>
      </c>
      <c r="W11">
        <v>45</v>
      </c>
      <c r="Y11" t="s">
        <v>22</v>
      </c>
      <c r="Z11">
        <v>47</v>
      </c>
    </row>
    <row r="12" spans="1:26" x14ac:dyDescent="0.3">
      <c r="A12" t="s">
        <v>22</v>
      </c>
      <c r="B12">
        <v>44</v>
      </c>
      <c r="D12" t="s">
        <v>16</v>
      </c>
      <c r="E12">
        <v>65</v>
      </c>
      <c r="G12" t="s">
        <v>22</v>
      </c>
      <c r="H12">
        <v>47</v>
      </c>
      <c r="J12" t="s">
        <v>21</v>
      </c>
      <c r="K12">
        <v>49</v>
      </c>
      <c r="M12" t="s">
        <v>6</v>
      </c>
      <c r="N12">
        <v>59</v>
      </c>
      <c r="P12" t="s">
        <v>8</v>
      </c>
      <c r="Q12">
        <v>54</v>
      </c>
      <c r="S12" t="s">
        <v>22</v>
      </c>
      <c r="T12">
        <v>47</v>
      </c>
      <c r="V12" t="s">
        <v>22</v>
      </c>
      <c r="W12">
        <v>43</v>
      </c>
      <c r="Y12" t="s">
        <v>21</v>
      </c>
      <c r="Z12">
        <v>49</v>
      </c>
    </row>
    <row r="13" spans="1:26" x14ac:dyDescent="0.3">
      <c r="A13" t="s">
        <v>9</v>
      </c>
      <c r="B13">
        <v>32</v>
      </c>
      <c r="D13" t="s">
        <v>6</v>
      </c>
      <c r="E13">
        <v>59</v>
      </c>
      <c r="G13" t="s">
        <v>21</v>
      </c>
      <c r="H13">
        <v>49</v>
      </c>
      <c r="J13" t="s">
        <v>23</v>
      </c>
      <c r="K13">
        <v>45</v>
      </c>
      <c r="M13" t="s">
        <v>21</v>
      </c>
      <c r="N13">
        <v>49</v>
      </c>
      <c r="P13" t="s">
        <v>22</v>
      </c>
      <c r="Q13">
        <v>47</v>
      </c>
      <c r="S13" t="s">
        <v>6</v>
      </c>
      <c r="T13">
        <v>59</v>
      </c>
      <c r="V13" t="s">
        <v>21</v>
      </c>
      <c r="W13">
        <v>49</v>
      </c>
      <c r="Y13" t="s">
        <v>23</v>
      </c>
      <c r="Z13">
        <v>45</v>
      </c>
    </row>
    <row r="14" spans="1:26" x14ac:dyDescent="0.3">
      <c r="A14" t="s">
        <v>22</v>
      </c>
      <c r="B14">
        <v>47</v>
      </c>
      <c r="D14" t="s">
        <v>22</v>
      </c>
      <c r="E14">
        <v>47</v>
      </c>
      <c r="G14" t="s">
        <v>32</v>
      </c>
      <c r="H14">
        <v>7</v>
      </c>
      <c r="J14" t="s">
        <v>15</v>
      </c>
      <c r="K14">
        <v>48</v>
      </c>
      <c r="M14" t="s">
        <v>22</v>
      </c>
      <c r="N14">
        <v>43</v>
      </c>
      <c r="P14" t="s">
        <v>23</v>
      </c>
      <c r="Q14">
        <v>45</v>
      </c>
      <c r="S14" t="s">
        <v>22</v>
      </c>
      <c r="T14">
        <v>43</v>
      </c>
      <c r="V14" t="s">
        <v>6</v>
      </c>
      <c r="W14">
        <v>59</v>
      </c>
      <c r="Y14" t="s">
        <v>15</v>
      </c>
      <c r="Z14">
        <v>48</v>
      </c>
    </row>
    <row r="15" spans="1:26" x14ac:dyDescent="0.3">
      <c r="A15" t="s">
        <v>21</v>
      </c>
      <c r="B15">
        <v>49</v>
      </c>
      <c r="D15" t="s">
        <v>26</v>
      </c>
      <c r="E15">
        <v>56</v>
      </c>
      <c r="G15" t="s">
        <v>11</v>
      </c>
      <c r="H15">
        <v>31</v>
      </c>
      <c r="J15" t="s">
        <v>8</v>
      </c>
      <c r="K15" t="s">
        <v>24</v>
      </c>
      <c r="M15" t="s">
        <v>9</v>
      </c>
      <c r="N15">
        <v>32</v>
      </c>
      <c r="P15" t="s">
        <v>26</v>
      </c>
      <c r="Q15">
        <v>55</v>
      </c>
      <c r="S15" t="s">
        <v>32</v>
      </c>
      <c r="T15">
        <v>7</v>
      </c>
      <c r="V15" t="s">
        <v>15</v>
      </c>
      <c r="W15">
        <v>48</v>
      </c>
      <c r="Y15" t="s">
        <v>8</v>
      </c>
      <c r="Z15" t="s">
        <v>24</v>
      </c>
    </row>
    <row r="16" spans="1:26" x14ac:dyDescent="0.3">
      <c r="A16" t="s">
        <v>23</v>
      </c>
      <c r="B16">
        <v>45</v>
      </c>
      <c r="D16" t="s">
        <v>22</v>
      </c>
      <c r="E16">
        <v>44</v>
      </c>
      <c r="G16" t="s">
        <v>23</v>
      </c>
      <c r="H16">
        <v>45</v>
      </c>
      <c r="J16" t="s">
        <v>6</v>
      </c>
      <c r="K16">
        <v>52</v>
      </c>
      <c r="M16" t="s">
        <v>14</v>
      </c>
      <c r="N16">
        <v>122</v>
      </c>
      <c r="P16" t="s">
        <v>26</v>
      </c>
      <c r="Q16">
        <v>56</v>
      </c>
      <c r="S16" t="s">
        <v>21</v>
      </c>
      <c r="T16">
        <v>49</v>
      </c>
      <c r="V16" t="s">
        <v>26</v>
      </c>
      <c r="W16">
        <v>55</v>
      </c>
      <c r="Y16" t="s">
        <v>6</v>
      </c>
      <c r="Z16">
        <v>52</v>
      </c>
    </row>
    <row r="17" spans="1:26" x14ac:dyDescent="0.3">
      <c r="A17" t="s">
        <v>15</v>
      </c>
      <c r="B17">
        <v>48</v>
      </c>
      <c r="D17" t="s">
        <v>26</v>
      </c>
      <c r="E17">
        <v>57</v>
      </c>
      <c r="G17" t="s">
        <v>15</v>
      </c>
      <c r="H17">
        <v>48</v>
      </c>
      <c r="J17" t="s">
        <v>15</v>
      </c>
      <c r="K17">
        <v>49</v>
      </c>
      <c r="M17" t="s">
        <v>15</v>
      </c>
      <c r="N17">
        <v>48</v>
      </c>
      <c r="P17" t="s">
        <v>21</v>
      </c>
      <c r="Q17">
        <v>49</v>
      </c>
      <c r="S17" t="s">
        <v>26</v>
      </c>
      <c r="T17">
        <v>55</v>
      </c>
      <c r="V17" t="s">
        <v>25</v>
      </c>
      <c r="W17">
        <v>42</v>
      </c>
      <c r="Y17" t="s">
        <v>15</v>
      </c>
      <c r="Z17">
        <v>49</v>
      </c>
    </row>
    <row r="18" spans="1:26" x14ac:dyDescent="0.3">
      <c r="A18" t="s">
        <v>8</v>
      </c>
      <c r="B18" t="s">
        <v>24</v>
      </c>
      <c r="D18" t="s">
        <v>26</v>
      </c>
      <c r="E18">
        <v>55</v>
      </c>
      <c r="G18" t="s">
        <v>8</v>
      </c>
      <c r="H18" t="s">
        <v>24</v>
      </c>
      <c r="J18" t="s">
        <v>8</v>
      </c>
      <c r="K18">
        <v>51</v>
      </c>
      <c r="M18" t="s">
        <v>25</v>
      </c>
      <c r="N18">
        <v>42</v>
      </c>
      <c r="P18" t="s">
        <v>25</v>
      </c>
      <c r="Q18">
        <v>42</v>
      </c>
      <c r="S18" t="s">
        <v>25</v>
      </c>
      <c r="T18">
        <v>42</v>
      </c>
      <c r="V18" t="s">
        <v>8</v>
      </c>
      <c r="W18" t="s">
        <v>24</v>
      </c>
      <c r="Y18" t="s">
        <v>8</v>
      </c>
      <c r="Z18">
        <v>51</v>
      </c>
    </row>
    <row r="19" spans="1:26" x14ac:dyDescent="0.3">
      <c r="A19" t="s">
        <v>6</v>
      </c>
      <c r="B19">
        <v>52</v>
      </c>
      <c r="D19" t="s">
        <v>21</v>
      </c>
      <c r="E19">
        <v>49</v>
      </c>
      <c r="G19" t="s">
        <v>6</v>
      </c>
      <c r="H19">
        <v>52</v>
      </c>
      <c r="J19" t="s">
        <v>22</v>
      </c>
      <c r="K19">
        <v>46</v>
      </c>
      <c r="M19" t="s">
        <v>22</v>
      </c>
      <c r="N19">
        <v>46</v>
      </c>
      <c r="P19" t="s">
        <v>26</v>
      </c>
      <c r="Q19">
        <v>57</v>
      </c>
      <c r="S19" t="s">
        <v>15</v>
      </c>
      <c r="T19">
        <v>48</v>
      </c>
      <c r="V19" t="s">
        <v>6</v>
      </c>
      <c r="W19">
        <v>52</v>
      </c>
      <c r="Y19" t="s">
        <v>22</v>
      </c>
      <c r="Z19">
        <v>46</v>
      </c>
    </row>
    <row r="20" spans="1:26" x14ac:dyDescent="0.3">
      <c r="A20" t="s">
        <v>8</v>
      </c>
      <c r="B20">
        <v>51</v>
      </c>
      <c r="D20" t="s">
        <v>26</v>
      </c>
      <c r="E20">
        <v>58</v>
      </c>
      <c r="G20" t="s">
        <v>8</v>
      </c>
      <c r="H20">
        <v>51</v>
      </c>
      <c r="J20" t="s">
        <v>22</v>
      </c>
      <c r="K20">
        <v>43</v>
      </c>
      <c r="M20" t="s">
        <v>26</v>
      </c>
      <c r="N20">
        <v>55</v>
      </c>
      <c r="P20" t="s">
        <v>22</v>
      </c>
      <c r="Q20">
        <v>43</v>
      </c>
      <c r="S20" t="s">
        <v>9</v>
      </c>
      <c r="T20">
        <v>32</v>
      </c>
      <c r="V20" t="s">
        <v>9</v>
      </c>
      <c r="W20">
        <v>32</v>
      </c>
      <c r="Y20" t="s">
        <v>22</v>
      </c>
      <c r="Z20">
        <v>43</v>
      </c>
    </row>
    <row r="21" spans="1:26" x14ac:dyDescent="0.3">
      <c r="A21" t="s">
        <v>15</v>
      </c>
      <c r="B21">
        <v>49</v>
      </c>
      <c r="D21" t="s">
        <v>23</v>
      </c>
      <c r="E21">
        <v>45</v>
      </c>
      <c r="G21" t="s">
        <v>15</v>
      </c>
      <c r="H21">
        <v>49</v>
      </c>
      <c r="J21" t="s">
        <v>22</v>
      </c>
      <c r="K21">
        <v>48</v>
      </c>
      <c r="M21" t="s">
        <v>8</v>
      </c>
      <c r="N21" t="s">
        <v>24</v>
      </c>
      <c r="P21" t="s">
        <v>15</v>
      </c>
      <c r="Q21">
        <v>48</v>
      </c>
      <c r="S21" t="s">
        <v>8</v>
      </c>
      <c r="T21" t="s">
        <v>24</v>
      </c>
      <c r="V21" t="s">
        <v>22</v>
      </c>
      <c r="W21">
        <v>46</v>
      </c>
      <c r="Y21" t="s">
        <v>22</v>
      </c>
      <c r="Z21">
        <v>48</v>
      </c>
    </row>
    <row r="22" spans="1:26" x14ac:dyDescent="0.3">
      <c r="A22" t="s">
        <v>22</v>
      </c>
      <c r="B22">
        <v>43</v>
      </c>
      <c r="D22" t="s">
        <v>16</v>
      </c>
      <c r="E22">
        <v>56</v>
      </c>
      <c r="G22" t="s">
        <v>22</v>
      </c>
      <c r="H22">
        <v>43</v>
      </c>
      <c r="J22" t="s">
        <v>25</v>
      </c>
      <c r="K22">
        <v>42</v>
      </c>
      <c r="M22" t="s">
        <v>15</v>
      </c>
      <c r="N22">
        <v>49</v>
      </c>
      <c r="P22" t="s">
        <v>6</v>
      </c>
      <c r="Q22">
        <v>59</v>
      </c>
      <c r="S22" t="s">
        <v>15</v>
      </c>
      <c r="T22">
        <v>49</v>
      </c>
      <c r="V22" t="s">
        <v>15</v>
      </c>
      <c r="W22">
        <v>49</v>
      </c>
      <c r="Y22" t="s">
        <v>25</v>
      </c>
      <c r="Z22">
        <v>42</v>
      </c>
    </row>
    <row r="23" spans="1:26" x14ac:dyDescent="0.3">
      <c r="A23" t="s">
        <v>22</v>
      </c>
      <c r="B23">
        <v>46</v>
      </c>
      <c r="D23" t="s">
        <v>22</v>
      </c>
      <c r="E23">
        <v>48</v>
      </c>
      <c r="G23" t="s">
        <v>22</v>
      </c>
      <c r="H23">
        <v>46</v>
      </c>
      <c r="J23" t="s">
        <v>26</v>
      </c>
      <c r="K23">
        <v>55</v>
      </c>
      <c r="M23" t="s">
        <v>6</v>
      </c>
      <c r="N23">
        <v>52</v>
      </c>
      <c r="P23" t="s">
        <v>22</v>
      </c>
      <c r="Q23">
        <v>46</v>
      </c>
      <c r="S23" t="s">
        <v>22</v>
      </c>
      <c r="T23">
        <v>46</v>
      </c>
      <c r="V23" t="s">
        <v>28</v>
      </c>
      <c r="W23">
        <v>37</v>
      </c>
      <c r="Y23" t="s">
        <v>26</v>
      </c>
      <c r="Z23">
        <v>55</v>
      </c>
    </row>
    <row r="24" spans="1:26" x14ac:dyDescent="0.3">
      <c r="A24" t="s">
        <v>22</v>
      </c>
      <c r="B24">
        <v>48</v>
      </c>
      <c r="D24" t="s">
        <v>15</v>
      </c>
      <c r="E24">
        <v>49</v>
      </c>
      <c r="G24" t="s">
        <v>22</v>
      </c>
      <c r="H24">
        <v>48</v>
      </c>
      <c r="J24" t="s">
        <v>26</v>
      </c>
      <c r="K24">
        <v>56</v>
      </c>
      <c r="M24" t="s">
        <v>22</v>
      </c>
      <c r="N24">
        <v>48</v>
      </c>
      <c r="P24" t="s">
        <v>22</v>
      </c>
      <c r="Q24">
        <v>48</v>
      </c>
      <c r="S24" t="s">
        <v>6</v>
      </c>
      <c r="T24">
        <v>52</v>
      </c>
      <c r="V24" t="s">
        <v>8</v>
      </c>
      <c r="W24">
        <v>51</v>
      </c>
      <c r="Y24" t="s">
        <v>26</v>
      </c>
      <c r="Z24">
        <v>56</v>
      </c>
    </row>
    <row r="25" spans="1:26" x14ac:dyDescent="0.3">
      <c r="A25" t="s">
        <v>25</v>
      </c>
      <c r="B25">
        <v>42</v>
      </c>
      <c r="D25" t="s">
        <v>15</v>
      </c>
      <c r="E25">
        <v>48</v>
      </c>
      <c r="G25" t="s">
        <v>25</v>
      </c>
      <c r="H25">
        <v>42</v>
      </c>
      <c r="J25" t="s">
        <v>25</v>
      </c>
      <c r="K25">
        <v>43</v>
      </c>
      <c r="M25" t="s">
        <v>8</v>
      </c>
      <c r="N25">
        <v>51</v>
      </c>
      <c r="P25" t="s">
        <v>26</v>
      </c>
      <c r="Q25">
        <v>58</v>
      </c>
      <c r="S25" t="s">
        <v>28</v>
      </c>
      <c r="T25">
        <v>37</v>
      </c>
      <c r="V25" t="s">
        <v>22</v>
      </c>
      <c r="W25">
        <v>48</v>
      </c>
      <c r="Y25" t="s">
        <v>25</v>
      </c>
      <c r="Z25">
        <v>43</v>
      </c>
    </row>
    <row r="26" spans="1:26" x14ac:dyDescent="0.3">
      <c r="A26" t="s">
        <v>26</v>
      </c>
      <c r="B26">
        <v>55</v>
      </c>
      <c r="D26" t="s">
        <v>22</v>
      </c>
      <c r="E26">
        <v>46</v>
      </c>
      <c r="G26" t="s">
        <v>26</v>
      </c>
      <c r="H26">
        <v>55</v>
      </c>
      <c r="J26" t="s">
        <v>21</v>
      </c>
      <c r="K26">
        <v>47</v>
      </c>
      <c r="M26" t="s">
        <v>28</v>
      </c>
      <c r="N26">
        <v>37</v>
      </c>
      <c r="P26" t="s">
        <v>15</v>
      </c>
      <c r="Q26">
        <v>49</v>
      </c>
      <c r="S26" t="s">
        <v>8</v>
      </c>
      <c r="T26">
        <v>51</v>
      </c>
      <c r="V26" t="s">
        <v>26</v>
      </c>
      <c r="W26">
        <v>56</v>
      </c>
      <c r="Y26" t="s">
        <v>21</v>
      </c>
      <c r="Z26">
        <v>47</v>
      </c>
    </row>
    <row r="27" spans="1:26" x14ac:dyDescent="0.3">
      <c r="A27" t="s">
        <v>25</v>
      </c>
      <c r="B27">
        <v>43</v>
      </c>
      <c r="D27" t="s">
        <v>41</v>
      </c>
      <c r="E27">
        <v>90</v>
      </c>
      <c r="G27" t="s">
        <v>27</v>
      </c>
      <c r="H27">
        <v>24</v>
      </c>
      <c r="J27" t="s">
        <v>28</v>
      </c>
      <c r="K27">
        <v>37</v>
      </c>
      <c r="M27" t="s">
        <v>26</v>
      </c>
      <c r="N27">
        <v>56</v>
      </c>
      <c r="P27" t="s">
        <v>16</v>
      </c>
      <c r="Q27">
        <v>56</v>
      </c>
      <c r="S27" t="s">
        <v>22</v>
      </c>
      <c r="T27">
        <v>48</v>
      </c>
      <c r="V27" t="s">
        <v>25</v>
      </c>
      <c r="W27">
        <v>43</v>
      </c>
      <c r="Y27" t="s">
        <v>28</v>
      </c>
      <c r="Z27">
        <v>37</v>
      </c>
    </row>
    <row r="28" spans="1:26" x14ac:dyDescent="0.3">
      <c r="A28" t="s">
        <v>26</v>
      </c>
      <c r="B28">
        <v>56</v>
      </c>
      <c r="D28" t="s">
        <v>42</v>
      </c>
      <c r="E28">
        <v>89</v>
      </c>
      <c r="G28" t="s">
        <v>26</v>
      </c>
      <c r="H28">
        <v>56</v>
      </c>
      <c r="J28" t="s">
        <v>29</v>
      </c>
      <c r="K28">
        <v>3</v>
      </c>
      <c r="M28" t="s">
        <v>25</v>
      </c>
      <c r="N28">
        <v>43</v>
      </c>
      <c r="P28" t="s">
        <v>9</v>
      </c>
      <c r="Q28">
        <v>32</v>
      </c>
      <c r="S28" t="s">
        <v>26</v>
      </c>
      <c r="T28">
        <v>56</v>
      </c>
      <c r="V28" t="s">
        <v>9</v>
      </c>
      <c r="W28">
        <v>33</v>
      </c>
      <c r="Y28" t="s">
        <v>29</v>
      </c>
      <c r="Z28">
        <v>3</v>
      </c>
    </row>
    <row r="29" spans="1:26" x14ac:dyDescent="0.3">
      <c r="A29" t="s">
        <v>21</v>
      </c>
      <c r="B29">
        <v>47</v>
      </c>
      <c r="D29" t="s">
        <v>22</v>
      </c>
      <c r="E29">
        <v>43</v>
      </c>
      <c r="G29" t="s">
        <v>21</v>
      </c>
      <c r="H29">
        <v>47</v>
      </c>
      <c r="J29" t="s">
        <v>9</v>
      </c>
      <c r="K29">
        <v>32</v>
      </c>
      <c r="M29" t="s">
        <v>9</v>
      </c>
      <c r="N29">
        <v>33</v>
      </c>
      <c r="P29" t="s">
        <v>16</v>
      </c>
      <c r="Q29">
        <v>65</v>
      </c>
      <c r="S29" t="s">
        <v>11</v>
      </c>
      <c r="T29">
        <v>31</v>
      </c>
      <c r="V29" t="s">
        <v>21</v>
      </c>
      <c r="W29">
        <v>47</v>
      </c>
      <c r="Y29" t="s">
        <v>9</v>
      </c>
      <c r="Z29">
        <v>32</v>
      </c>
    </row>
    <row r="30" spans="1:26" x14ac:dyDescent="0.3">
      <c r="A30" t="s">
        <v>11</v>
      </c>
      <c r="B30">
        <v>31</v>
      </c>
      <c r="D30" t="s">
        <v>8</v>
      </c>
      <c r="E30" t="s">
        <v>24</v>
      </c>
      <c r="G30" t="s">
        <v>25</v>
      </c>
      <c r="H30">
        <v>43</v>
      </c>
      <c r="J30" t="s">
        <v>30</v>
      </c>
      <c r="K30">
        <v>45</v>
      </c>
      <c r="M30" t="s">
        <v>21</v>
      </c>
      <c r="N30">
        <v>47</v>
      </c>
      <c r="P30" t="s">
        <v>25</v>
      </c>
      <c r="Q30">
        <v>43</v>
      </c>
      <c r="S30" t="s">
        <v>25</v>
      </c>
      <c r="T30">
        <v>43</v>
      </c>
      <c r="V30" t="s">
        <v>10</v>
      </c>
      <c r="W30">
        <v>35</v>
      </c>
      <c r="Y30" t="s">
        <v>30</v>
      </c>
      <c r="Z30">
        <v>45</v>
      </c>
    </row>
    <row r="31" spans="1:26" x14ac:dyDescent="0.3">
      <c r="A31" t="s">
        <v>27</v>
      </c>
      <c r="B31">
        <v>24</v>
      </c>
      <c r="D31" t="s">
        <v>6</v>
      </c>
      <c r="E31">
        <v>52</v>
      </c>
      <c r="G31" t="s">
        <v>28</v>
      </c>
      <c r="H31">
        <v>37</v>
      </c>
      <c r="J31" t="s">
        <v>9</v>
      </c>
      <c r="K31">
        <v>33</v>
      </c>
      <c r="M31" t="s">
        <v>14</v>
      </c>
      <c r="N31">
        <v>124</v>
      </c>
      <c r="P31" t="s">
        <v>28</v>
      </c>
      <c r="Q31">
        <v>37</v>
      </c>
      <c r="S31" t="s">
        <v>9</v>
      </c>
      <c r="T31">
        <v>33</v>
      </c>
      <c r="V31" t="s">
        <v>32</v>
      </c>
      <c r="W31">
        <v>7</v>
      </c>
      <c r="Y31" t="s">
        <v>9</v>
      </c>
      <c r="Z31">
        <v>33</v>
      </c>
    </row>
    <row r="32" spans="1:26" x14ac:dyDescent="0.3">
      <c r="A32" t="s">
        <v>28</v>
      </c>
      <c r="B32">
        <v>37</v>
      </c>
      <c r="D32" t="s">
        <v>25</v>
      </c>
      <c r="E32">
        <v>42</v>
      </c>
      <c r="G32" t="s">
        <v>29</v>
      </c>
      <c r="H32">
        <v>3</v>
      </c>
      <c r="J32" t="s">
        <v>30</v>
      </c>
      <c r="K32">
        <v>47</v>
      </c>
      <c r="M32" t="s">
        <v>27</v>
      </c>
      <c r="N32">
        <v>24</v>
      </c>
      <c r="P32" t="s">
        <v>8</v>
      </c>
      <c r="Q32">
        <v>51</v>
      </c>
      <c r="S32" t="s">
        <v>27</v>
      </c>
      <c r="T32">
        <v>24</v>
      </c>
      <c r="V32" t="s">
        <v>29</v>
      </c>
      <c r="W32">
        <v>3</v>
      </c>
      <c r="Y32" t="s">
        <v>30</v>
      </c>
      <c r="Z32">
        <v>47</v>
      </c>
    </row>
    <row r="33" spans="1:26" x14ac:dyDescent="0.3">
      <c r="A33" t="s">
        <v>29</v>
      </c>
      <c r="B33">
        <v>3</v>
      </c>
      <c r="D33" t="s">
        <v>8</v>
      </c>
      <c r="E33">
        <v>51</v>
      </c>
      <c r="G33" t="s">
        <v>31</v>
      </c>
      <c r="H33">
        <v>18</v>
      </c>
      <c r="J33" t="s">
        <v>22</v>
      </c>
      <c r="K33">
        <v>49</v>
      </c>
      <c r="M33" t="s">
        <v>11</v>
      </c>
      <c r="N33">
        <v>31</v>
      </c>
      <c r="P33" t="s">
        <v>8</v>
      </c>
      <c r="Q33" t="s">
        <v>24</v>
      </c>
      <c r="S33" t="s">
        <v>31</v>
      </c>
      <c r="T33">
        <v>18</v>
      </c>
      <c r="V33" t="s">
        <v>11</v>
      </c>
      <c r="W33">
        <v>31</v>
      </c>
      <c r="Y33" t="s">
        <v>22</v>
      </c>
      <c r="Z33">
        <v>49</v>
      </c>
    </row>
    <row r="34" spans="1:26" x14ac:dyDescent="0.3">
      <c r="A34" t="s">
        <v>30</v>
      </c>
      <c r="B34">
        <v>45</v>
      </c>
      <c r="D34" t="s">
        <v>43</v>
      </c>
      <c r="E34" t="s">
        <v>44</v>
      </c>
      <c r="G34" t="s">
        <v>7</v>
      </c>
      <c r="H34">
        <v>11</v>
      </c>
      <c r="J34" t="s">
        <v>10</v>
      </c>
      <c r="K34">
        <v>35</v>
      </c>
      <c r="M34" t="s">
        <v>32</v>
      </c>
      <c r="N34">
        <v>7</v>
      </c>
      <c r="P34" t="s">
        <v>41</v>
      </c>
      <c r="Q34">
        <v>90</v>
      </c>
      <c r="S34" t="s">
        <v>21</v>
      </c>
      <c r="T34">
        <v>47</v>
      </c>
      <c r="V34" t="s">
        <v>27</v>
      </c>
      <c r="W34">
        <v>24</v>
      </c>
      <c r="Y34" t="s">
        <v>10</v>
      </c>
      <c r="Z34">
        <v>35</v>
      </c>
    </row>
    <row r="35" spans="1:26" x14ac:dyDescent="0.3">
      <c r="A35" t="s">
        <v>14</v>
      </c>
      <c r="B35">
        <v>119</v>
      </c>
      <c r="D35" t="s">
        <v>45</v>
      </c>
      <c r="E35">
        <v>87</v>
      </c>
      <c r="G35" t="s">
        <v>9</v>
      </c>
      <c r="H35">
        <v>32</v>
      </c>
      <c r="J35" t="s">
        <v>32</v>
      </c>
      <c r="K35">
        <v>7</v>
      </c>
      <c r="M35" t="s">
        <v>29</v>
      </c>
      <c r="N35">
        <v>3</v>
      </c>
      <c r="P35" t="s">
        <v>6</v>
      </c>
      <c r="Q35">
        <v>52</v>
      </c>
      <c r="S35" t="s">
        <v>29</v>
      </c>
      <c r="T35">
        <v>3</v>
      </c>
      <c r="V35" t="s">
        <v>30</v>
      </c>
      <c r="W35">
        <v>45</v>
      </c>
      <c r="Y35" t="s">
        <v>32</v>
      </c>
      <c r="Z35">
        <v>7</v>
      </c>
    </row>
    <row r="36" spans="1:26" x14ac:dyDescent="0.3">
      <c r="A36" t="s">
        <v>9</v>
      </c>
      <c r="B36">
        <v>33</v>
      </c>
      <c r="D36" t="s">
        <v>11</v>
      </c>
      <c r="E36">
        <v>31</v>
      </c>
      <c r="G36" t="s">
        <v>18</v>
      </c>
      <c r="H36">
        <v>61</v>
      </c>
      <c r="J36" t="s">
        <v>28</v>
      </c>
      <c r="K36">
        <v>41</v>
      </c>
      <c r="M36" t="s">
        <v>10</v>
      </c>
      <c r="N36">
        <v>35</v>
      </c>
      <c r="P36" t="s">
        <v>42</v>
      </c>
      <c r="Q36">
        <v>89</v>
      </c>
      <c r="S36" t="s">
        <v>10</v>
      </c>
      <c r="T36">
        <v>35</v>
      </c>
      <c r="V36" t="s">
        <v>31</v>
      </c>
      <c r="W36">
        <v>18</v>
      </c>
      <c r="Y36" t="s">
        <v>28</v>
      </c>
      <c r="Z36">
        <v>41</v>
      </c>
    </row>
    <row r="37" spans="1:26" x14ac:dyDescent="0.3">
      <c r="A37" t="s">
        <v>30</v>
      </c>
      <c r="B37">
        <v>47</v>
      </c>
      <c r="D37" t="s">
        <v>45</v>
      </c>
      <c r="E37" t="s">
        <v>44</v>
      </c>
      <c r="G37" t="s">
        <v>30</v>
      </c>
      <c r="H37">
        <v>45</v>
      </c>
      <c r="J37" t="s">
        <v>26</v>
      </c>
      <c r="K37">
        <v>57</v>
      </c>
      <c r="M37" t="s">
        <v>31</v>
      </c>
      <c r="N37">
        <v>18</v>
      </c>
      <c r="P37" t="s">
        <v>9</v>
      </c>
      <c r="Q37">
        <v>33</v>
      </c>
      <c r="S37" t="s">
        <v>7</v>
      </c>
      <c r="T37">
        <v>11</v>
      </c>
      <c r="V37" t="s">
        <v>22</v>
      </c>
      <c r="W37">
        <v>49</v>
      </c>
      <c r="Y37" t="s">
        <v>26</v>
      </c>
      <c r="Z37">
        <v>57</v>
      </c>
    </row>
    <row r="38" spans="1:26" x14ac:dyDescent="0.3">
      <c r="A38" t="s">
        <v>31</v>
      </c>
      <c r="B38">
        <v>18</v>
      </c>
      <c r="D38" t="s">
        <v>41</v>
      </c>
      <c r="E38">
        <v>96</v>
      </c>
      <c r="G38" t="s">
        <v>9</v>
      </c>
      <c r="H38">
        <v>33</v>
      </c>
      <c r="J38" t="s">
        <v>11</v>
      </c>
      <c r="K38">
        <v>31</v>
      </c>
      <c r="M38" t="s">
        <v>30</v>
      </c>
      <c r="N38">
        <v>45</v>
      </c>
      <c r="P38" t="s">
        <v>43</v>
      </c>
      <c r="Q38" t="s">
        <v>44</v>
      </c>
      <c r="S38" t="s">
        <v>18</v>
      </c>
      <c r="T38">
        <v>61</v>
      </c>
      <c r="V38" t="s">
        <v>33</v>
      </c>
      <c r="W38">
        <v>38</v>
      </c>
      <c r="Y38" t="s">
        <v>11</v>
      </c>
      <c r="Z38">
        <v>31</v>
      </c>
    </row>
    <row r="39" spans="1:26" x14ac:dyDescent="0.3">
      <c r="A39" t="s">
        <v>22</v>
      </c>
      <c r="B39">
        <v>49</v>
      </c>
      <c r="D39" t="s">
        <v>17</v>
      </c>
      <c r="E39">
        <v>90</v>
      </c>
      <c r="G39" t="s">
        <v>22</v>
      </c>
      <c r="H39">
        <v>49</v>
      </c>
      <c r="J39" t="s">
        <v>33</v>
      </c>
      <c r="K39">
        <v>38</v>
      </c>
      <c r="M39" t="s">
        <v>30</v>
      </c>
      <c r="N39">
        <v>47</v>
      </c>
      <c r="P39" t="s">
        <v>45</v>
      </c>
      <c r="Q39">
        <v>87</v>
      </c>
      <c r="S39" t="s">
        <v>30</v>
      </c>
      <c r="T39">
        <v>45</v>
      </c>
      <c r="V39" t="s">
        <v>28</v>
      </c>
      <c r="W39">
        <v>41</v>
      </c>
      <c r="Y39" t="s">
        <v>33</v>
      </c>
      <c r="Z39">
        <v>38</v>
      </c>
    </row>
    <row r="40" spans="1:26" x14ac:dyDescent="0.3">
      <c r="A40" t="s">
        <v>10</v>
      </c>
      <c r="B40">
        <v>35</v>
      </c>
      <c r="D40" t="s">
        <v>25</v>
      </c>
      <c r="E40">
        <v>43</v>
      </c>
      <c r="G40" t="s">
        <v>10</v>
      </c>
      <c r="H40">
        <v>35</v>
      </c>
      <c r="J40" t="s">
        <v>33</v>
      </c>
      <c r="K40">
        <v>39</v>
      </c>
      <c r="M40" t="s">
        <v>28</v>
      </c>
      <c r="N40">
        <v>41</v>
      </c>
      <c r="P40" t="s">
        <v>11</v>
      </c>
      <c r="Q40">
        <v>31</v>
      </c>
      <c r="S40" t="s">
        <v>28</v>
      </c>
      <c r="T40">
        <v>41</v>
      </c>
      <c r="V40" t="s">
        <v>30</v>
      </c>
      <c r="W40">
        <v>47</v>
      </c>
      <c r="Y40" t="s">
        <v>33</v>
      </c>
      <c r="Z40">
        <v>39</v>
      </c>
    </row>
    <row r="41" spans="1:26" x14ac:dyDescent="0.3">
      <c r="A41" t="s">
        <v>32</v>
      </c>
      <c r="B41">
        <v>7</v>
      </c>
      <c r="D41" t="s">
        <v>45</v>
      </c>
      <c r="E41">
        <v>86</v>
      </c>
      <c r="G41" t="s">
        <v>26</v>
      </c>
      <c r="H41">
        <v>58</v>
      </c>
      <c r="J41" t="s">
        <v>26</v>
      </c>
      <c r="K41">
        <v>58</v>
      </c>
      <c r="M41" t="s">
        <v>22</v>
      </c>
      <c r="N41">
        <v>49</v>
      </c>
      <c r="P41" t="s">
        <v>45</v>
      </c>
      <c r="Q41">
        <v>86</v>
      </c>
      <c r="S41" t="s">
        <v>33</v>
      </c>
      <c r="T41">
        <v>38</v>
      </c>
      <c r="V41" t="s">
        <v>33</v>
      </c>
      <c r="W41">
        <v>39</v>
      </c>
      <c r="Y41" t="s">
        <v>26</v>
      </c>
      <c r="Z41">
        <v>58</v>
      </c>
    </row>
    <row r="42" spans="1:26" x14ac:dyDescent="0.3">
      <c r="A42" t="s">
        <v>26</v>
      </c>
      <c r="B42">
        <v>57</v>
      </c>
      <c r="D42" t="s">
        <v>21</v>
      </c>
      <c r="E42">
        <v>47</v>
      </c>
      <c r="G42" t="s">
        <v>26</v>
      </c>
      <c r="H42">
        <v>57</v>
      </c>
      <c r="J42" t="s">
        <v>27</v>
      </c>
      <c r="K42">
        <v>24</v>
      </c>
      <c r="M42" t="s">
        <v>33</v>
      </c>
      <c r="N42">
        <v>38</v>
      </c>
      <c r="P42" t="s">
        <v>21</v>
      </c>
      <c r="Q42">
        <v>47</v>
      </c>
      <c r="S42" t="s">
        <v>30</v>
      </c>
      <c r="T42">
        <v>47</v>
      </c>
      <c r="V42" t="s">
        <v>26</v>
      </c>
      <c r="W42">
        <v>57</v>
      </c>
      <c r="Y42" t="s">
        <v>27</v>
      </c>
      <c r="Z42">
        <v>24</v>
      </c>
    </row>
    <row r="43" spans="1:26" x14ac:dyDescent="0.3">
      <c r="A43" t="s">
        <v>28</v>
      </c>
      <c r="B43">
        <v>41</v>
      </c>
      <c r="D43" t="s">
        <v>41</v>
      </c>
      <c r="E43">
        <v>95</v>
      </c>
      <c r="G43" t="s">
        <v>30</v>
      </c>
      <c r="H43">
        <v>47</v>
      </c>
      <c r="J43" t="s">
        <v>25</v>
      </c>
      <c r="K43">
        <v>44</v>
      </c>
      <c r="M43" t="s">
        <v>14</v>
      </c>
      <c r="N43">
        <v>119</v>
      </c>
      <c r="P43" t="s">
        <v>45</v>
      </c>
      <c r="Q43" t="s">
        <v>44</v>
      </c>
      <c r="S43" t="s">
        <v>22</v>
      </c>
      <c r="T43">
        <v>49</v>
      </c>
      <c r="V43" t="s">
        <v>26</v>
      </c>
      <c r="W43">
        <v>58</v>
      </c>
      <c r="Y43" t="s">
        <v>25</v>
      </c>
      <c r="Z43">
        <v>44</v>
      </c>
    </row>
    <row r="44" spans="1:26" x14ac:dyDescent="0.3">
      <c r="A44" t="s">
        <v>14</v>
      </c>
      <c r="B44">
        <v>117</v>
      </c>
      <c r="D44" t="s">
        <v>28</v>
      </c>
      <c r="E44">
        <v>37</v>
      </c>
      <c r="G44" t="s">
        <v>28</v>
      </c>
      <c r="H44">
        <v>41</v>
      </c>
      <c r="J44" t="s">
        <v>10</v>
      </c>
      <c r="K44">
        <v>38</v>
      </c>
      <c r="M44" t="s">
        <v>26</v>
      </c>
      <c r="N44">
        <v>57</v>
      </c>
      <c r="P44" t="s">
        <v>41</v>
      </c>
      <c r="Q44">
        <v>96</v>
      </c>
      <c r="S44" t="s">
        <v>37</v>
      </c>
      <c r="T44">
        <v>28</v>
      </c>
      <c r="V44" t="s">
        <v>16</v>
      </c>
      <c r="W44">
        <v>56</v>
      </c>
      <c r="Y44" t="s">
        <v>10</v>
      </c>
      <c r="Z44">
        <v>38</v>
      </c>
    </row>
    <row r="45" spans="1:26" x14ac:dyDescent="0.3">
      <c r="A45" t="s">
        <v>33</v>
      </c>
      <c r="B45">
        <v>38</v>
      </c>
      <c r="D45" t="s">
        <v>42</v>
      </c>
      <c r="E45">
        <v>86</v>
      </c>
      <c r="G45" t="s">
        <v>27</v>
      </c>
      <c r="H45">
        <v>22</v>
      </c>
      <c r="J45" t="s">
        <v>31</v>
      </c>
      <c r="K45">
        <v>18</v>
      </c>
      <c r="M45" t="s">
        <v>33</v>
      </c>
      <c r="N45">
        <v>39</v>
      </c>
      <c r="P45" t="s">
        <v>17</v>
      </c>
      <c r="Q45">
        <v>90</v>
      </c>
      <c r="S45" t="s">
        <v>33</v>
      </c>
      <c r="T45">
        <v>39</v>
      </c>
      <c r="V45" t="s">
        <v>10</v>
      </c>
      <c r="W45">
        <v>38</v>
      </c>
      <c r="Y45" t="s">
        <v>31</v>
      </c>
      <c r="Z45">
        <v>18</v>
      </c>
    </row>
    <row r="46" spans="1:26" x14ac:dyDescent="0.3">
      <c r="A46" t="s">
        <v>26</v>
      </c>
      <c r="B46">
        <v>58</v>
      </c>
      <c r="D46" t="s">
        <v>42</v>
      </c>
      <c r="E46">
        <v>88</v>
      </c>
      <c r="G46" t="s">
        <v>26</v>
      </c>
      <c r="H46">
        <v>61</v>
      </c>
      <c r="J46" t="s">
        <v>6</v>
      </c>
      <c r="K46">
        <v>53</v>
      </c>
      <c r="M46" t="s">
        <v>37</v>
      </c>
      <c r="N46">
        <v>28</v>
      </c>
      <c r="P46" t="s">
        <v>27</v>
      </c>
      <c r="Q46">
        <v>24</v>
      </c>
      <c r="S46" t="s">
        <v>26</v>
      </c>
      <c r="T46">
        <v>57</v>
      </c>
      <c r="V46" t="s">
        <v>27</v>
      </c>
      <c r="W46">
        <v>22</v>
      </c>
      <c r="Y46" t="s">
        <v>6</v>
      </c>
      <c r="Z46">
        <v>53</v>
      </c>
    </row>
    <row r="47" spans="1:26" x14ac:dyDescent="0.3">
      <c r="A47" t="s">
        <v>33</v>
      </c>
      <c r="B47">
        <v>39</v>
      </c>
      <c r="D47" t="s">
        <v>42</v>
      </c>
      <c r="E47">
        <v>87</v>
      </c>
      <c r="G47" t="s">
        <v>33</v>
      </c>
      <c r="H47">
        <v>38</v>
      </c>
      <c r="J47" t="s">
        <v>23</v>
      </c>
      <c r="K47">
        <v>44</v>
      </c>
      <c r="M47" t="s">
        <v>26</v>
      </c>
      <c r="N47">
        <v>58</v>
      </c>
      <c r="P47" t="s">
        <v>42</v>
      </c>
      <c r="Q47">
        <v>86</v>
      </c>
      <c r="S47" t="s">
        <v>27</v>
      </c>
      <c r="T47">
        <v>22</v>
      </c>
      <c r="V47" t="s">
        <v>16</v>
      </c>
      <c r="W47">
        <v>57</v>
      </c>
      <c r="Y47" t="s">
        <v>23</v>
      </c>
      <c r="Z47">
        <v>44</v>
      </c>
    </row>
    <row r="48" spans="1:26" x14ac:dyDescent="0.3">
      <c r="A48" t="s">
        <v>27</v>
      </c>
      <c r="B48">
        <v>22</v>
      </c>
      <c r="D48" t="s">
        <v>26</v>
      </c>
      <c r="E48">
        <v>61</v>
      </c>
      <c r="G48" t="s">
        <v>37</v>
      </c>
      <c r="H48">
        <v>28</v>
      </c>
      <c r="J48" t="s">
        <v>16</v>
      </c>
      <c r="K48">
        <v>57</v>
      </c>
      <c r="M48" t="s">
        <v>10</v>
      </c>
      <c r="N48">
        <v>38</v>
      </c>
      <c r="P48" t="s">
        <v>10</v>
      </c>
      <c r="Q48">
        <v>35</v>
      </c>
      <c r="S48" t="s">
        <v>26</v>
      </c>
      <c r="T48">
        <v>58</v>
      </c>
      <c r="V48" t="s">
        <v>25</v>
      </c>
      <c r="W48">
        <v>44</v>
      </c>
      <c r="Y48" t="s">
        <v>16</v>
      </c>
      <c r="Z48">
        <v>57</v>
      </c>
    </row>
    <row r="49" spans="1:26" x14ac:dyDescent="0.3">
      <c r="A49" t="s">
        <v>34</v>
      </c>
      <c r="B49" t="s">
        <v>115</v>
      </c>
      <c r="D49" t="s">
        <v>41</v>
      </c>
      <c r="E49">
        <v>89</v>
      </c>
      <c r="G49" t="s">
        <v>33</v>
      </c>
      <c r="H49">
        <v>39</v>
      </c>
      <c r="J49" t="s">
        <v>25</v>
      </c>
      <c r="K49">
        <v>45</v>
      </c>
      <c r="M49" t="s">
        <v>14</v>
      </c>
      <c r="N49">
        <v>117</v>
      </c>
      <c r="P49" t="s">
        <v>32</v>
      </c>
      <c r="Q49">
        <v>7</v>
      </c>
      <c r="S49" t="s">
        <v>26</v>
      </c>
      <c r="T49">
        <v>61</v>
      </c>
      <c r="V49" t="s">
        <v>23</v>
      </c>
      <c r="W49">
        <v>44</v>
      </c>
      <c r="Y49" t="s">
        <v>25</v>
      </c>
      <c r="Z49">
        <v>45</v>
      </c>
    </row>
    <row r="50" spans="1:26" x14ac:dyDescent="0.3">
      <c r="A50" t="s">
        <v>35</v>
      </c>
      <c r="B50">
        <v>115</v>
      </c>
      <c r="D50" t="s">
        <v>29</v>
      </c>
      <c r="E50">
        <v>3</v>
      </c>
      <c r="G50" t="s">
        <v>25</v>
      </c>
      <c r="H50">
        <v>44</v>
      </c>
      <c r="J50" t="s">
        <v>27</v>
      </c>
      <c r="K50">
        <v>22</v>
      </c>
      <c r="M50" t="s">
        <v>27</v>
      </c>
      <c r="N50">
        <v>22</v>
      </c>
      <c r="P50" t="s">
        <v>41</v>
      </c>
      <c r="Q50">
        <v>95</v>
      </c>
      <c r="S50" t="s">
        <v>16</v>
      </c>
      <c r="T50">
        <v>57</v>
      </c>
      <c r="V50" t="s">
        <v>6</v>
      </c>
      <c r="W50">
        <v>53</v>
      </c>
      <c r="Y50" t="s">
        <v>27</v>
      </c>
      <c r="Z50">
        <v>22</v>
      </c>
    </row>
    <row r="51" spans="1:26" x14ac:dyDescent="0.3">
      <c r="A51" t="s">
        <v>34</v>
      </c>
      <c r="B51">
        <v>111</v>
      </c>
      <c r="D51" t="s">
        <v>9</v>
      </c>
      <c r="E51">
        <v>32</v>
      </c>
      <c r="G51" t="s">
        <v>6</v>
      </c>
      <c r="H51">
        <v>53</v>
      </c>
      <c r="J51" t="s">
        <v>28</v>
      </c>
      <c r="K51">
        <v>39</v>
      </c>
      <c r="M51" t="s">
        <v>16</v>
      </c>
      <c r="N51">
        <v>57</v>
      </c>
      <c r="P51" t="s">
        <v>29</v>
      </c>
      <c r="Q51">
        <v>3</v>
      </c>
      <c r="S51" t="s">
        <v>16</v>
      </c>
      <c r="T51">
        <v>56</v>
      </c>
      <c r="V51" t="s">
        <v>28</v>
      </c>
      <c r="W51">
        <v>39</v>
      </c>
      <c r="Y51" t="s">
        <v>28</v>
      </c>
      <c r="Z51">
        <v>39</v>
      </c>
    </row>
    <row r="52" spans="1:26" x14ac:dyDescent="0.3">
      <c r="A52" t="s">
        <v>16</v>
      </c>
      <c r="B52">
        <v>56</v>
      </c>
      <c r="D52" t="s">
        <v>27</v>
      </c>
      <c r="E52">
        <v>24</v>
      </c>
      <c r="G52" t="s">
        <v>23</v>
      </c>
      <c r="H52">
        <v>44</v>
      </c>
      <c r="J52" t="s">
        <v>28</v>
      </c>
      <c r="K52">
        <v>42</v>
      </c>
      <c r="M52" t="s">
        <v>16</v>
      </c>
      <c r="N52">
        <v>56</v>
      </c>
      <c r="P52" t="s">
        <v>31</v>
      </c>
      <c r="Q52">
        <v>18</v>
      </c>
      <c r="S52" t="s">
        <v>25</v>
      </c>
      <c r="T52">
        <v>44</v>
      </c>
      <c r="V52" t="s">
        <v>25</v>
      </c>
      <c r="W52">
        <v>45</v>
      </c>
      <c r="Y52" t="s">
        <v>28</v>
      </c>
      <c r="Z52">
        <v>42</v>
      </c>
    </row>
    <row r="53" spans="1:26" x14ac:dyDescent="0.3">
      <c r="A53" t="s">
        <v>36</v>
      </c>
      <c r="B53">
        <v>121</v>
      </c>
      <c r="D53" t="s">
        <v>43</v>
      </c>
      <c r="E53">
        <v>83</v>
      </c>
      <c r="G53" t="s">
        <v>26</v>
      </c>
      <c r="H53">
        <v>60</v>
      </c>
      <c r="J53" t="s">
        <v>28</v>
      </c>
      <c r="K53">
        <v>44</v>
      </c>
      <c r="M53" t="s">
        <v>62</v>
      </c>
      <c r="N53">
        <v>119</v>
      </c>
      <c r="P53" t="s">
        <v>43</v>
      </c>
      <c r="Q53">
        <v>83</v>
      </c>
      <c r="S53" t="s">
        <v>23</v>
      </c>
      <c r="T53">
        <v>44</v>
      </c>
      <c r="V53" t="s">
        <v>28</v>
      </c>
      <c r="W53">
        <v>42</v>
      </c>
      <c r="Y53" t="s">
        <v>28</v>
      </c>
      <c r="Z53">
        <v>44</v>
      </c>
    </row>
    <row r="54" spans="1:26" x14ac:dyDescent="0.3">
      <c r="A54" t="s">
        <v>37</v>
      </c>
      <c r="B54">
        <v>28</v>
      </c>
      <c r="D54" t="s">
        <v>30</v>
      </c>
      <c r="E54">
        <v>45</v>
      </c>
      <c r="G54" t="s">
        <v>18</v>
      </c>
      <c r="H54">
        <v>60</v>
      </c>
      <c r="J54" t="s">
        <v>25</v>
      </c>
      <c r="K54">
        <v>38</v>
      </c>
      <c r="M54" t="s">
        <v>34</v>
      </c>
      <c r="N54" t="s">
        <v>38</v>
      </c>
      <c r="P54" t="s">
        <v>26</v>
      </c>
      <c r="Q54">
        <v>61</v>
      </c>
      <c r="S54" t="s">
        <v>6</v>
      </c>
      <c r="T54">
        <v>53</v>
      </c>
      <c r="V54" t="s">
        <v>11</v>
      </c>
      <c r="W54">
        <v>32</v>
      </c>
      <c r="Y54" t="s">
        <v>25</v>
      </c>
      <c r="Z54">
        <v>38</v>
      </c>
    </row>
    <row r="55" spans="1:26" x14ac:dyDescent="0.3">
      <c r="A55" t="s">
        <v>116</v>
      </c>
      <c r="B55">
        <v>100</v>
      </c>
      <c r="D55" t="s">
        <v>43</v>
      </c>
      <c r="E55" t="s">
        <v>46</v>
      </c>
      <c r="G55" t="s">
        <v>28</v>
      </c>
      <c r="H55">
        <v>39</v>
      </c>
      <c r="J55" t="s">
        <v>11</v>
      </c>
      <c r="K55">
        <v>32</v>
      </c>
      <c r="M55" t="s">
        <v>34</v>
      </c>
      <c r="N55">
        <v>109</v>
      </c>
      <c r="P55" t="s">
        <v>30</v>
      </c>
      <c r="Q55">
        <v>45</v>
      </c>
      <c r="S55" t="s">
        <v>25</v>
      </c>
      <c r="T55">
        <v>45</v>
      </c>
      <c r="V55" t="s">
        <v>37</v>
      </c>
      <c r="W55">
        <v>27</v>
      </c>
      <c r="Y55" t="s">
        <v>11</v>
      </c>
      <c r="Z55">
        <v>32</v>
      </c>
    </row>
    <row r="56" spans="1:26" x14ac:dyDescent="0.3">
      <c r="A56" t="s">
        <v>34</v>
      </c>
      <c r="B56" t="s">
        <v>38</v>
      </c>
      <c r="D56" t="s">
        <v>43</v>
      </c>
      <c r="E56">
        <v>85</v>
      </c>
      <c r="G56" t="s">
        <v>18</v>
      </c>
      <c r="H56">
        <v>62</v>
      </c>
      <c r="J56" t="s">
        <v>8</v>
      </c>
      <c r="K56">
        <v>53</v>
      </c>
      <c r="M56" t="s">
        <v>36</v>
      </c>
      <c r="N56">
        <v>110</v>
      </c>
      <c r="P56" t="s">
        <v>42</v>
      </c>
      <c r="Q56">
        <v>87</v>
      </c>
      <c r="S56" t="s">
        <v>57</v>
      </c>
      <c r="T56">
        <v>65</v>
      </c>
      <c r="V56" t="s">
        <v>13</v>
      </c>
      <c r="W56">
        <v>13</v>
      </c>
      <c r="Y56" t="s">
        <v>8</v>
      </c>
      <c r="Z56">
        <v>53</v>
      </c>
    </row>
    <row r="57" spans="1:26" x14ac:dyDescent="0.3">
      <c r="A57" t="s">
        <v>25</v>
      </c>
      <c r="B57">
        <v>44</v>
      </c>
      <c r="D57" t="s">
        <v>9</v>
      </c>
      <c r="E57">
        <v>33</v>
      </c>
      <c r="G57" t="s">
        <v>25</v>
      </c>
      <c r="H57">
        <v>45</v>
      </c>
      <c r="J57" t="s">
        <v>37</v>
      </c>
      <c r="K57">
        <v>27</v>
      </c>
      <c r="M57" t="s">
        <v>63</v>
      </c>
      <c r="N57" t="s">
        <v>64</v>
      </c>
      <c r="P57" t="s">
        <v>28</v>
      </c>
      <c r="Q57">
        <v>41</v>
      </c>
      <c r="S57" t="s">
        <v>26</v>
      </c>
      <c r="T57">
        <v>60</v>
      </c>
      <c r="V57" t="s">
        <v>25</v>
      </c>
      <c r="W57">
        <v>38</v>
      </c>
      <c r="Y57" t="s">
        <v>37</v>
      </c>
      <c r="Z57">
        <v>27</v>
      </c>
    </row>
    <row r="58" spans="1:26" x14ac:dyDescent="0.3">
      <c r="A58" t="s">
        <v>34</v>
      </c>
      <c r="B58">
        <v>110</v>
      </c>
      <c r="D58" t="s">
        <v>22</v>
      </c>
      <c r="E58">
        <v>49</v>
      </c>
      <c r="G58" t="s">
        <v>16</v>
      </c>
      <c r="H58">
        <v>63</v>
      </c>
      <c r="J58" t="s">
        <v>30</v>
      </c>
      <c r="K58">
        <v>41</v>
      </c>
      <c r="M58" t="s">
        <v>25</v>
      </c>
      <c r="N58">
        <v>44</v>
      </c>
      <c r="P58" t="s">
        <v>49</v>
      </c>
      <c r="Q58">
        <v>79</v>
      </c>
      <c r="S58" t="s">
        <v>28</v>
      </c>
      <c r="T58">
        <v>39</v>
      </c>
      <c r="V58" t="s">
        <v>30</v>
      </c>
      <c r="W58">
        <v>41</v>
      </c>
      <c r="Y58" t="s">
        <v>30</v>
      </c>
      <c r="Z58">
        <v>41</v>
      </c>
    </row>
    <row r="59" spans="1:26" x14ac:dyDescent="0.3">
      <c r="A59" t="s">
        <v>36</v>
      </c>
      <c r="B59">
        <v>110</v>
      </c>
      <c r="D59" t="s">
        <v>45</v>
      </c>
      <c r="E59">
        <v>85</v>
      </c>
      <c r="G59" t="s">
        <v>37</v>
      </c>
      <c r="H59">
        <v>27</v>
      </c>
      <c r="M59" t="s">
        <v>35</v>
      </c>
      <c r="N59">
        <v>104</v>
      </c>
      <c r="P59" t="s">
        <v>42</v>
      </c>
      <c r="Q59">
        <v>88</v>
      </c>
      <c r="S59" t="s">
        <v>28</v>
      </c>
      <c r="T59">
        <v>42</v>
      </c>
      <c r="V59" t="s">
        <v>8</v>
      </c>
      <c r="W59">
        <v>53</v>
      </c>
    </row>
    <row r="60" spans="1:26" x14ac:dyDescent="0.3">
      <c r="A60" t="s">
        <v>10</v>
      </c>
      <c r="B60">
        <v>38</v>
      </c>
      <c r="D60" t="s">
        <v>41</v>
      </c>
      <c r="E60">
        <v>97</v>
      </c>
      <c r="G60" t="s">
        <v>28</v>
      </c>
      <c r="H60">
        <v>42</v>
      </c>
      <c r="M60" t="s">
        <v>23</v>
      </c>
      <c r="N60">
        <v>44</v>
      </c>
      <c r="P60" t="s">
        <v>43</v>
      </c>
      <c r="Q60" t="s">
        <v>46</v>
      </c>
      <c r="S60" t="s">
        <v>18</v>
      </c>
      <c r="T60">
        <v>62</v>
      </c>
      <c r="V60" t="s">
        <v>12</v>
      </c>
      <c r="W60">
        <v>29</v>
      </c>
    </row>
    <row r="61" spans="1:26" x14ac:dyDescent="0.3">
      <c r="A61" t="s">
        <v>6</v>
      </c>
      <c r="B61">
        <v>53</v>
      </c>
      <c r="D61" t="s">
        <v>30</v>
      </c>
      <c r="E61">
        <v>47</v>
      </c>
      <c r="G61" t="s">
        <v>13</v>
      </c>
      <c r="H61">
        <v>13</v>
      </c>
      <c r="M61" t="s">
        <v>7</v>
      </c>
      <c r="N61">
        <v>11</v>
      </c>
      <c r="P61" t="s">
        <v>47</v>
      </c>
      <c r="Q61">
        <v>81</v>
      </c>
      <c r="S61" t="s">
        <v>16</v>
      </c>
      <c r="T61">
        <v>63</v>
      </c>
      <c r="V61" t="s">
        <v>30</v>
      </c>
      <c r="W61">
        <v>49</v>
      </c>
    </row>
    <row r="62" spans="1:26" x14ac:dyDescent="0.3">
      <c r="A62" t="s">
        <v>23</v>
      </c>
      <c r="B62">
        <v>44</v>
      </c>
      <c r="D62" t="s">
        <v>45</v>
      </c>
      <c r="E62" t="s">
        <v>46</v>
      </c>
      <c r="G62" t="s">
        <v>11</v>
      </c>
      <c r="H62">
        <v>32</v>
      </c>
      <c r="M62" t="s">
        <v>6</v>
      </c>
      <c r="N62">
        <v>53</v>
      </c>
      <c r="P62" t="s">
        <v>41</v>
      </c>
      <c r="Q62">
        <v>89</v>
      </c>
      <c r="S62" t="s">
        <v>11</v>
      </c>
      <c r="T62">
        <v>32</v>
      </c>
    </row>
    <row r="63" spans="1:26" x14ac:dyDescent="0.3">
      <c r="A63" t="s">
        <v>34</v>
      </c>
      <c r="B63">
        <v>117</v>
      </c>
      <c r="D63" t="s">
        <v>47</v>
      </c>
      <c r="E63">
        <v>81</v>
      </c>
      <c r="G63" t="s">
        <v>8</v>
      </c>
      <c r="H63">
        <v>53</v>
      </c>
      <c r="M63" t="s">
        <v>25</v>
      </c>
      <c r="N63">
        <v>45</v>
      </c>
      <c r="P63" t="s">
        <v>48</v>
      </c>
      <c r="Q63">
        <v>77</v>
      </c>
      <c r="S63" t="s">
        <v>37</v>
      </c>
      <c r="T63">
        <v>27</v>
      </c>
    </row>
    <row r="64" spans="1:26" x14ac:dyDescent="0.3">
      <c r="A64" t="s">
        <v>14</v>
      </c>
      <c r="B64">
        <v>115</v>
      </c>
      <c r="D64" t="s">
        <v>28</v>
      </c>
      <c r="E64">
        <v>41</v>
      </c>
      <c r="G64" t="s">
        <v>7</v>
      </c>
      <c r="H64">
        <v>14</v>
      </c>
      <c r="M64" t="s">
        <v>28</v>
      </c>
      <c r="N64">
        <v>39</v>
      </c>
      <c r="P64" t="s">
        <v>30</v>
      </c>
      <c r="Q64">
        <v>47</v>
      </c>
      <c r="S64" t="s">
        <v>13</v>
      </c>
      <c r="T64">
        <v>13</v>
      </c>
    </row>
    <row r="65" spans="1:20" x14ac:dyDescent="0.3">
      <c r="A65" t="s">
        <v>14</v>
      </c>
      <c r="B65">
        <v>120</v>
      </c>
      <c r="D65" t="s">
        <v>45</v>
      </c>
      <c r="E65">
        <v>88</v>
      </c>
      <c r="G65" t="s">
        <v>25</v>
      </c>
      <c r="H65">
        <v>38</v>
      </c>
      <c r="M65" t="s">
        <v>35</v>
      </c>
      <c r="N65">
        <v>109</v>
      </c>
      <c r="P65" t="s">
        <v>45</v>
      </c>
      <c r="Q65">
        <v>85</v>
      </c>
      <c r="S65" t="s">
        <v>25</v>
      </c>
      <c r="T65">
        <v>38</v>
      </c>
    </row>
    <row r="66" spans="1:20" x14ac:dyDescent="0.3">
      <c r="A66" t="s">
        <v>36</v>
      </c>
      <c r="B66">
        <v>113</v>
      </c>
      <c r="D66" t="s">
        <v>31</v>
      </c>
      <c r="E66">
        <v>18</v>
      </c>
      <c r="G66" t="s">
        <v>12</v>
      </c>
      <c r="H66">
        <v>29</v>
      </c>
      <c r="M66" t="s">
        <v>14</v>
      </c>
      <c r="N66">
        <v>120</v>
      </c>
      <c r="P66" t="s">
        <v>43</v>
      </c>
      <c r="Q66">
        <v>85</v>
      </c>
      <c r="S66" t="s">
        <v>7</v>
      </c>
      <c r="T66">
        <v>14</v>
      </c>
    </row>
    <row r="67" spans="1:20" x14ac:dyDescent="0.3">
      <c r="A67" t="s">
        <v>34</v>
      </c>
      <c r="B67" t="s">
        <v>117</v>
      </c>
      <c r="D67" t="s">
        <v>10</v>
      </c>
      <c r="E67">
        <v>35</v>
      </c>
      <c r="G67" t="s">
        <v>30</v>
      </c>
      <c r="H67">
        <v>41</v>
      </c>
      <c r="M67" t="s">
        <v>28</v>
      </c>
      <c r="N67">
        <v>42</v>
      </c>
      <c r="P67" t="s">
        <v>39</v>
      </c>
      <c r="Q67">
        <v>95</v>
      </c>
      <c r="S67" t="s">
        <v>30</v>
      </c>
      <c r="T67">
        <v>41</v>
      </c>
    </row>
    <row r="68" spans="1:20" x14ac:dyDescent="0.3">
      <c r="A68" t="s">
        <v>36</v>
      </c>
      <c r="B68">
        <v>111</v>
      </c>
      <c r="D68" t="s">
        <v>45</v>
      </c>
      <c r="E68">
        <v>90</v>
      </c>
      <c r="G68" t="s">
        <v>12</v>
      </c>
      <c r="H68">
        <v>26</v>
      </c>
      <c r="M68" t="s">
        <v>14</v>
      </c>
      <c r="N68">
        <v>116</v>
      </c>
      <c r="P68" t="s">
        <v>43</v>
      </c>
      <c r="Q68">
        <v>82</v>
      </c>
      <c r="S68" t="s">
        <v>8</v>
      </c>
      <c r="T68">
        <v>53</v>
      </c>
    </row>
    <row r="69" spans="1:20" x14ac:dyDescent="0.3">
      <c r="A69" t="s">
        <v>7</v>
      </c>
      <c r="B69">
        <v>11</v>
      </c>
      <c r="D69" t="s">
        <v>43</v>
      </c>
      <c r="E69">
        <v>82</v>
      </c>
      <c r="M69" t="s">
        <v>11</v>
      </c>
      <c r="N69">
        <v>32</v>
      </c>
      <c r="P69" t="s">
        <v>33</v>
      </c>
      <c r="Q69">
        <v>38</v>
      </c>
      <c r="S69" t="s">
        <v>12</v>
      </c>
      <c r="T69">
        <v>29</v>
      </c>
    </row>
    <row r="70" spans="1:20" x14ac:dyDescent="0.3">
      <c r="A70" t="s">
        <v>25</v>
      </c>
      <c r="B70">
        <v>45</v>
      </c>
      <c r="D70" t="s">
        <v>48</v>
      </c>
      <c r="E70">
        <v>76</v>
      </c>
      <c r="M70" t="s">
        <v>34</v>
      </c>
      <c r="N70">
        <v>112</v>
      </c>
      <c r="P70" t="s">
        <v>41</v>
      </c>
      <c r="Q70">
        <v>97</v>
      </c>
    </row>
    <row r="71" spans="1:20" x14ac:dyDescent="0.3">
      <c r="A71" t="s">
        <v>28</v>
      </c>
      <c r="B71">
        <v>39</v>
      </c>
      <c r="D71" t="s">
        <v>49</v>
      </c>
      <c r="E71">
        <v>79</v>
      </c>
      <c r="M71" t="s">
        <v>37</v>
      </c>
      <c r="N71">
        <v>27</v>
      </c>
      <c r="P71" t="s">
        <v>22</v>
      </c>
      <c r="Q71">
        <v>49</v>
      </c>
    </row>
    <row r="72" spans="1:20" x14ac:dyDescent="0.3">
      <c r="A72" t="s">
        <v>35</v>
      </c>
      <c r="B72">
        <v>109</v>
      </c>
      <c r="D72" t="s">
        <v>47</v>
      </c>
      <c r="E72">
        <v>83</v>
      </c>
      <c r="M72" t="s">
        <v>13</v>
      </c>
      <c r="N72">
        <v>13</v>
      </c>
      <c r="P72" t="s">
        <v>48</v>
      </c>
      <c r="Q72">
        <v>76</v>
      </c>
    </row>
    <row r="73" spans="1:20" x14ac:dyDescent="0.3">
      <c r="A73" t="s">
        <v>14</v>
      </c>
      <c r="B73">
        <v>116</v>
      </c>
      <c r="D73" t="s">
        <v>39</v>
      </c>
      <c r="E73">
        <v>96</v>
      </c>
      <c r="M73" t="s">
        <v>25</v>
      </c>
      <c r="N73">
        <v>38</v>
      </c>
      <c r="P73" t="s">
        <v>47</v>
      </c>
      <c r="Q73">
        <v>83</v>
      </c>
    </row>
    <row r="74" spans="1:20" x14ac:dyDescent="0.3">
      <c r="A74" t="s">
        <v>37</v>
      </c>
      <c r="B74">
        <v>27</v>
      </c>
      <c r="D74" t="s">
        <v>32</v>
      </c>
      <c r="E74">
        <v>7</v>
      </c>
      <c r="M74" t="s">
        <v>63</v>
      </c>
      <c r="N74">
        <v>104</v>
      </c>
      <c r="P74" t="s">
        <v>45</v>
      </c>
      <c r="Q74" t="s">
        <v>46</v>
      </c>
    </row>
    <row r="75" spans="1:20" x14ac:dyDescent="0.3">
      <c r="A75" t="s">
        <v>36</v>
      </c>
      <c r="B75" t="s">
        <v>118</v>
      </c>
      <c r="D75" t="s">
        <v>16</v>
      </c>
      <c r="E75">
        <v>63</v>
      </c>
      <c r="M75" t="s">
        <v>30</v>
      </c>
      <c r="N75">
        <v>41</v>
      </c>
      <c r="P75" t="s">
        <v>39</v>
      </c>
      <c r="Q75">
        <v>94</v>
      </c>
    </row>
    <row r="76" spans="1:20" x14ac:dyDescent="0.3">
      <c r="A76" t="s">
        <v>28</v>
      </c>
      <c r="B76">
        <v>42</v>
      </c>
      <c r="D76" t="s">
        <v>49</v>
      </c>
      <c r="E76" t="s">
        <v>50</v>
      </c>
      <c r="M76" t="s">
        <v>8</v>
      </c>
      <c r="N76">
        <v>53</v>
      </c>
      <c r="P76" t="s">
        <v>53</v>
      </c>
      <c r="Q76">
        <v>72</v>
      </c>
    </row>
    <row r="77" spans="1:20" x14ac:dyDescent="0.3">
      <c r="A77" t="s">
        <v>11</v>
      </c>
      <c r="B77">
        <v>32</v>
      </c>
      <c r="D77" t="s">
        <v>48</v>
      </c>
      <c r="E77">
        <v>77</v>
      </c>
      <c r="M77" t="s">
        <v>12</v>
      </c>
      <c r="N77">
        <v>29</v>
      </c>
      <c r="P77" t="s">
        <v>55</v>
      </c>
      <c r="Q77">
        <v>71</v>
      </c>
    </row>
    <row r="78" spans="1:20" x14ac:dyDescent="0.3">
      <c r="A78" t="s">
        <v>36</v>
      </c>
      <c r="B78" t="s">
        <v>119</v>
      </c>
      <c r="D78" t="s">
        <v>33</v>
      </c>
      <c r="E78">
        <v>38</v>
      </c>
      <c r="P78" t="s">
        <v>49</v>
      </c>
      <c r="Q78" t="s">
        <v>50</v>
      </c>
    </row>
    <row r="79" spans="1:20" x14ac:dyDescent="0.3">
      <c r="A79" t="s">
        <v>8</v>
      </c>
      <c r="B79">
        <v>53</v>
      </c>
      <c r="D79" t="s">
        <v>39</v>
      </c>
      <c r="E79">
        <v>95</v>
      </c>
      <c r="P79" t="s">
        <v>52</v>
      </c>
      <c r="Q79">
        <v>73</v>
      </c>
    </row>
    <row r="80" spans="1:20" x14ac:dyDescent="0.3">
      <c r="A80" t="s">
        <v>13</v>
      </c>
      <c r="B80">
        <v>13</v>
      </c>
      <c r="D80" t="s">
        <v>49</v>
      </c>
      <c r="E80">
        <v>76</v>
      </c>
      <c r="P80" t="s">
        <v>53</v>
      </c>
      <c r="Q80">
        <v>71</v>
      </c>
    </row>
    <row r="81" spans="1:17" x14ac:dyDescent="0.3">
      <c r="A81" t="s">
        <v>25</v>
      </c>
      <c r="B81">
        <v>38</v>
      </c>
      <c r="D81" t="s">
        <v>39</v>
      </c>
      <c r="E81">
        <v>94</v>
      </c>
      <c r="P81" t="s">
        <v>33</v>
      </c>
      <c r="Q81">
        <v>39</v>
      </c>
    </row>
    <row r="82" spans="1:17" x14ac:dyDescent="0.3">
      <c r="A82" t="s">
        <v>30</v>
      </c>
      <c r="B82">
        <v>41</v>
      </c>
      <c r="D82" t="s">
        <v>42</v>
      </c>
      <c r="E82">
        <v>95</v>
      </c>
      <c r="P82" t="s">
        <v>39</v>
      </c>
      <c r="Q82">
        <v>96</v>
      </c>
    </row>
    <row r="83" spans="1:17" x14ac:dyDescent="0.3">
      <c r="A83" t="s">
        <v>34</v>
      </c>
      <c r="B83" t="s">
        <v>120</v>
      </c>
      <c r="D83" t="s">
        <v>26</v>
      </c>
      <c r="E83">
        <v>60</v>
      </c>
      <c r="P83" t="s">
        <v>45</v>
      </c>
      <c r="Q83">
        <v>88</v>
      </c>
    </row>
    <row r="84" spans="1:17" x14ac:dyDescent="0.3">
      <c r="A84" t="s">
        <v>12</v>
      </c>
      <c r="B84">
        <v>29</v>
      </c>
      <c r="D84" t="s">
        <v>41</v>
      </c>
      <c r="E84" t="s">
        <v>51</v>
      </c>
      <c r="P84" t="s">
        <v>39</v>
      </c>
      <c r="Q84">
        <v>93</v>
      </c>
    </row>
    <row r="85" spans="1:17" x14ac:dyDescent="0.3">
      <c r="A85" t="s">
        <v>35</v>
      </c>
      <c r="B85" t="s">
        <v>120</v>
      </c>
      <c r="D85" t="s">
        <v>45</v>
      </c>
      <c r="E85">
        <v>91</v>
      </c>
      <c r="P85" t="s">
        <v>49</v>
      </c>
      <c r="Q85">
        <v>76</v>
      </c>
    </row>
    <row r="86" spans="1:17" x14ac:dyDescent="0.3">
      <c r="D86" t="s">
        <v>47</v>
      </c>
      <c r="E86">
        <v>84</v>
      </c>
      <c r="P86" t="s">
        <v>45</v>
      </c>
      <c r="Q86">
        <v>90</v>
      </c>
    </row>
    <row r="87" spans="1:17" x14ac:dyDescent="0.3">
      <c r="D87" t="s">
        <v>52</v>
      </c>
      <c r="E87">
        <v>73</v>
      </c>
      <c r="P87" t="s">
        <v>55</v>
      </c>
      <c r="Q87">
        <v>69</v>
      </c>
    </row>
    <row r="88" spans="1:17" x14ac:dyDescent="0.3">
      <c r="D88" t="s">
        <v>53</v>
      </c>
      <c r="E88">
        <v>72</v>
      </c>
      <c r="P88" t="s">
        <v>18</v>
      </c>
      <c r="Q88">
        <v>64</v>
      </c>
    </row>
    <row r="89" spans="1:17" x14ac:dyDescent="0.3">
      <c r="D89" t="s">
        <v>45</v>
      </c>
      <c r="E89">
        <v>93</v>
      </c>
      <c r="P89" t="s">
        <v>49</v>
      </c>
      <c r="Q89">
        <v>77</v>
      </c>
    </row>
    <row r="90" spans="1:17" x14ac:dyDescent="0.3">
      <c r="D90" t="s">
        <v>18</v>
      </c>
      <c r="E90">
        <v>61</v>
      </c>
      <c r="P90" t="s">
        <v>56</v>
      </c>
      <c r="Q90">
        <v>66</v>
      </c>
    </row>
    <row r="91" spans="1:17" x14ac:dyDescent="0.3">
      <c r="D91" t="s">
        <v>17</v>
      </c>
      <c r="E91">
        <v>91</v>
      </c>
      <c r="P91" t="s">
        <v>18</v>
      </c>
      <c r="Q91">
        <v>61</v>
      </c>
    </row>
    <row r="92" spans="1:17" x14ac:dyDescent="0.3">
      <c r="D92" t="s">
        <v>39</v>
      </c>
      <c r="E92">
        <v>93</v>
      </c>
      <c r="P92" t="s">
        <v>47</v>
      </c>
      <c r="Q92">
        <v>84</v>
      </c>
    </row>
    <row r="93" spans="1:17" x14ac:dyDescent="0.3">
      <c r="D93" t="s">
        <v>27</v>
      </c>
      <c r="E93">
        <v>22</v>
      </c>
      <c r="P93" t="s">
        <v>48</v>
      </c>
      <c r="Q93">
        <v>75</v>
      </c>
    </row>
    <row r="94" spans="1:17" x14ac:dyDescent="0.3">
      <c r="D94" t="s">
        <v>43</v>
      </c>
      <c r="E94">
        <v>80</v>
      </c>
      <c r="P94" t="s">
        <v>42</v>
      </c>
      <c r="Q94">
        <v>95</v>
      </c>
    </row>
    <row r="95" spans="1:17" x14ac:dyDescent="0.3">
      <c r="D95" t="s">
        <v>17</v>
      </c>
      <c r="E95">
        <v>93</v>
      </c>
      <c r="P95" t="s">
        <v>52</v>
      </c>
      <c r="Q95">
        <v>75</v>
      </c>
    </row>
    <row r="96" spans="1:17" x14ac:dyDescent="0.3">
      <c r="D96" t="s">
        <v>33</v>
      </c>
      <c r="E96">
        <v>39</v>
      </c>
      <c r="P96" t="s">
        <v>53</v>
      </c>
      <c r="Q96">
        <v>73</v>
      </c>
    </row>
    <row r="97" spans="4:17" x14ac:dyDescent="0.3">
      <c r="D97" t="s">
        <v>45</v>
      </c>
      <c r="E97" t="s">
        <v>54</v>
      </c>
      <c r="P97" t="s">
        <v>45</v>
      </c>
      <c r="Q97">
        <v>92</v>
      </c>
    </row>
    <row r="98" spans="4:17" x14ac:dyDescent="0.3">
      <c r="D98" t="s">
        <v>55</v>
      </c>
      <c r="E98">
        <v>71</v>
      </c>
      <c r="P98" t="s">
        <v>10</v>
      </c>
      <c r="Q98">
        <v>38</v>
      </c>
    </row>
    <row r="99" spans="4:17" x14ac:dyDescent="0.3">
      <c r="D99" t="s">
        <v>45</v>
      </c>
      <c r="E99">
        <v>92</v>
      </c>
      <c r="P99" t="s">
        <v>45</v>
      </c>
      <c r="Q99">
        <v>91</v>
      </c>
    </row>
    <row r="100" spans="4:17" x14ac:dyDescent="0.3">
      <c r="D100" t="s">
        <v>53</v>
      </c>
      <c r="E100">
        <v>73</v>
      </c>
      <c r="P100" t="s">
        <v>45</v>
      </c>
      <c r="Q100" t="s">
        <v>54</v>
      </c>
    </row>
    <row r="101" spans="4:17" x14ac:dyDescent="0.3">
      <c r="D101" t="s">
        <v>48</v>
      </c>
      <c r="E101">
        <v>75</v>
      </c>
      <c r="P101" t="s">
        <v>27</v>
      </c>
      <c r="Q101">
        <v>22</v>
      </c>
    </row>
    <row r="102" spans="4:17" x14ac:dyDescent="0.3">
      <c r="D102" t="s">
        <v>18</v>
      </c>
      <c r="E102">
        <v>64</v>
      </c>
      <c r="P102" t="s">
        <v>37</v>
      </c>
      <c r="Q102">
        <v>28</v>
      </c>
    </row>
    <row r="103" spans="4:17" x14ac:dyDescent="0.3">
      <c r="D103" t="s">
        <v>42</v>
      </c>
      <c r="E103">
        <v>97</v>
      </c>
      <c r="P103" t="s">
        <v>42</v>
      </c>
      <c r="Q103">
        <v>97</v>
      </c>
    </row>
    <row r="104" spans="4:17" x14ac:dyDescent="0.3">
      <c r="D104" t="s">
        <v>49</v>
      </c>
      <c r="E104">
        <v>77</v>
      </c>
      <c r="P104" t="s">
        <v>26</v>
      </c>
      <c r="Q104">
        <v>60</v>
      </c>
    </row>
    <row r="105" spans="4:17" x14ac:dyDescent="0.3">
      <c r="D105" t="s">
        <v>25</v>
      </c>
      <c r="E105">
        <v>44</v>
      </c>
      <c r="P105" t="s">
        <v>52</v>
      </c>
      <c r="Q105">
        <v>72</v>
      </c>
    </row>
    <row r="106" spans="4:17" x14ac:dyDescent="0.3">
      <c r="D106" t="s">
        <v>52</v>
      </c>
      <c r="E106">
        <v>75</v>
      </c>
      <c r="P106" t="s">
        <v>25</v>
      </c>
      <c r="Q106">
        <v>44</v>
      </c>
    </row>
    <row r="107" spans="4:17" x14ac:dyDescent="0.3">
      <c r="D107" t="s">
        <v>43</v>
      </c>
      <c r="E107">
        <v>89</v>
      </c>
      <c r="P107" t="s">
        <v>56</v>
      </c>
      <c r="Q107">
        <v>68</v>
      </c>
    </row>
    <row r="108" spans="4:17" x14ac:dyDescent="0.3">
      <c r="D108" t="s">
        <v>53</v>
      </c>
      <c r="E108">
        <v>71</v>
      </c>
      <c r="P108" t="s">
        <v>65</v>
      </c>
      <c r="Q108">
        <v>97</v>
      </c>
    </row>
    <row r="109" spans="4:17" x14ac:dyDescent="0.3">
      <c r="D109" t="s">
        <v>37</v>
      </c>
      <c r="E109">
        <v>28</v>
      </c>
      <c r="P109" t="s">
        <v>53</v>
      </c>
      <c r="Q109">
        <v>74</v>
      </c>
    </row>
    <row r="110" spans="4:17" x14ac:dyDescent="0.3">
      <c r="D110" t="s">
        <v>52</v>
      </c>
      <c r="E110">
        <v>72</v>
      </c>
      <c r="P110" t="s">
        <v>47</v>
      </c>
      <c r="Q110">
        <v>86</v>
      </c>
    </row>
    <row r="111" spans="4:17" x14ac:dyDescent="0.3">
      <c r="D111" t="s">
        <v>43</v>
      </c>
      <c r="E111">
        <v>91</v>
      </c>
      <c r="P111" t="s">
        <v>17</v>
      </c>
      <c r="Q111">
        <v>91</v>
      </c>
    </row>
    <row r="112" spans="4:17" x14ac:dyDescent="0.3">
      <c r="D112" t="s">
        <v>56</v>
      </c>
      <c r="E112">
        <v>66</v>
      </c>
      <c r="P112" t="s">
        <v>16</v>
      </c>
      <c r="Q112">
        <v>63</v>
      </c>
    </row>
    <row r="113" spans="4:17" x14ac:dyDescent="0.3">
      <c r="D113" t="s">
        <v>47</v>
      </c>
      <c r="E113">
        <v>86</v>
      </c>
      <c r="P113" t="s">
        <v>41</v>
      </c>
      <c r="Q113" t="s">
        <v>51</v>
      </c>
    </row>
    <row r="114" spans="4:17" x14ac:dyDescent="0.3">
      <c r="D114" t="s">
        <v>10</v>
      </c>
      <c r="E114">
        <v>38</v>
      </c>
      <c r="P114" t="s">
        <v>43</v>
      </c>
      <c r="Q114">
        <v>80</v>
      </c>
    </row>
    <row r="115" spans="4:17" x14ac:dyDescent="0.3">
      <c r="D115" t="s">
        <v>18</v>
      </c>
      <c r="E115">
        <v>60</v>
      </c>
      <c r="P115" t="s">
        <v>55</v>
      </c>
      <c r="Q115">
        <v>68</v>
      </c>
    </row>
    <row r="116" spans="4:17" x14ac:dyDescent="0.3">
      <c r="D116" t="s">
        <v>45</v>
      </c>
      <c r="E116" t="s">
        <v>113</v>
      </c>
      <c r="P116" t="s">
        <v>53</v>
      </c>
      <c r="Q116">
        <v>70</v>
      </c>
    </row>
    <row r="117" spans="4:17" x14ac:dyDescent="0.3">
      <c r="D117" t="s">
        <v>23</v>
      </c>
      <c r="E117">
        <v>44</v>
      </c>
      <c r="P117" t="s">
        <v>18</v>
      </c>
      <c r="Q117">
        <v>60</v>
      </c>
    </row>
    <row r="118" spans="4:17" x14ac:dyDescent="0.3">
      <c r="D118" t="s">
        <v>42</v>
      </c>
      <c r="E118">
        <v>84</v>
      </c>
      <c r="P118" t="s">
        <v>43</v>
      </c>
      <c r="Q118">
        <v>81</v>
      </c>
    </row>
    <row r="119" spans="4:17" x14ac:dyDescent="0.3">
      <c r="D119" t="s">
        <v>53</v>
      </c>
      <c r="E119">
        <v>70</v>
      </c>
      <c r="P119" t="s">
        <v>57</v>
      </c>
      <c r="Q119">
        <v>65</v>
      </c>
    </row>
    <row r="120" spans="4:17" x14ac:dyDescent="0.3">
      <c r="D120" t="s">
        <v>43</v>
      </c>
      <c r="E120">
        <v>81</v>
      </c>
      <c r="P120" t="s">
        <v>47</v>
      </c>
      <c r="Q120">
        <v>79</v>
      </c>
    </row>
    <row r="121" spans="4:17" x14ac:dyDescent="0.3">
      <c r="D121" t="s">
        <v>16</v>
      </c>
      <c r="E121">
        <v>59</v>
      </c>
      <c r="P121" t="s">
        <v>57</v>
      </c>
      <c r="Q121">
        <v>69</v>
      </c>
    </row>
    <row r="122" spans="4:17" x14ac:dyDescent="0.3">
      <c r="D122" t="s">
        <v>6</v>
      </c>
      <c r="E122">
        <v>53</v>
      </c>
      <c r="P122" t="s">
        <v>48</v>
      </c>
      <c r="Q122">
        <v>74</v>
      </c>
    </row>
    <row r="123" spans="4:17" x14ac:dyDescent="0.3">
      <c r="D123" t="s">
        <v>47</v>
      </c>
      <c r="E123">
        <v>79</v>
      </c>
      <c r="P123" t="s">
        <v>23</v>
      </c>
      <c r="Q123">
        <v>44</v>
      </c>
    </row>
    <row r="124" spans="4:17" x14ac:dyDescent="0.3">
      <c r="D124" t="s">
        <v>49</v>
      </c>
      <c r="E124">
        <v>87</v>
      </c>
      <c r="P124" t="s">
        <v>42</v>
      </c>
      <c r="Q124">
        <v>84</v>
      </c>
    </row>
    <row r="125" spans="4:17" x14ac:dyDescent="0.3">
      <c r="D125" t="s">
        <v>41</v>
      </c>
      <c r="E125">
        <v>88</v>
      </c>
      <c r="P125" t="s">
        <v>7</v>
      </c>
      <c r="Q125">
        <v>11</v>
      </c>
    </row>
    <row r="126" spans="4:17" x14ac:dyDescent="0.3">
      <c r="D126" t="s">
        <v>57</v>
      </c>
      <c r="E126">
        <v>65</v>
      </c>
      <c r="P126" t="s">
        <v>25</v>
      </c>
      <c r="Q126">
        <v>45</v>
      </c>
    </row>
    <row r="127" spans="4:17" x14ac:dyDescent="0.3">
      <c r="D127" t="s">
        <v>25</v>
      </c>
      <c r="E127">
        <v>45</v>
      </c>
      <c r="P127" t="s">
        <v>6</v>
      </c>
      <c r="Q127">
        <v>53</v>
      </c>
    </row>
    <row r="128" spans="4:17" x14ac:dyDescent="0.3">
      <c r="D128" t="s">
        <v>41</v>
      </c>
      <c r="E128">
        <v>91</v>
      </c>
      <c r="P128" t="s">
        <v>41</v>
      </c>
      <c r="Q128">
        <v>88</v>
      </c>
    </row>
    <row r="129" spans="4:17" x14ac:dyDescent="0.3">
      <c r="D129" t="s">
        <v>52</v>
      </c>
      <c r="E129" t="s">
        <v>114</v>
      </c>
      <c r="P129" t="s">
        <v>28</v>
      </c>
      <c r="Q129">
        <v>39</v>
      </c>
    </row>
    <row r="130" spans="4:17" x14ac:dyDescent="0.3">
      <c r="D130" t="s">
        <v>39</v>
      </c>
      <c r="E130">
        <v>99</v>
      </c>
      <c r="P130" t="s">
        <v>17</v>
      </c>
      <c r="Q130">
        <v>93</v>
      </c>
    </row>
    <row r="131" spans="4:17" x14ac:dyDescent="0.3">
      <c r="D131" t="s">
        <v>41</v>
      </c>
      <c r="E131" t="s">
        <v>58</v>
      </c>
      <c r="P131" t="s">
        <v>41</v>
      </c>
      <c r="Q131">
        <v>91</v>
      </c>
    </row>
    <row r="132" spans="4:17" x14ac:dyDescent="0.3">
      <c r="D132" t="s">
        <v>28</v>
      </c>
      <c r="E132">
        <v>39</v>
      </c>
      <c r="P132" t="s">
        <v>47</v>
      </c>
      <c r="Q132">
        <v>78</v>
      </c>
    </row>
    <row r="133" spans="4:17" x14ac:dyDescent="0.3">
      <c r="D133" t="s">
        <v>48</v>
      </c>
      <c r="E133">
        <v>74</v>
      </c>
      <c r="P133" t="s">
        <v>28</v>
      </c>
      <c r="Q133">
        <v>42</v>
      </c>
    </row>
    <row r="134" spans="4:17" x14ac:dyDescent="0.3">
      <c r="D134" t="s">
        <v>28</v>
      </c>
      <c r="E134">
        <v>42</v>
      </c>
      <c r="P134" t="s">
        <v>16</v>
      </c>
      <c r="Q134">
        <v>59</v>
      </c>
    </row>
    <row r="135" spans="4:17" x14ac:dyDescent="0.3">
      <c r="D135" t="s">
        <v>45</v>
      </c>
      <c r="E135">
        <v>94</v>
      </c>
      <c r="P135" t="s">
        <v>41</v>
      </c>
      <c r="Q135" t="s">
        <v>58</v>
      </c>
    </row>
    <row r="136" spans="4:17" x14ac:dyDescent="0.3">
      <c r="D136" t="s">
        <v>47</v>
      </c>
      <c r="E136">
        <v>88</v>
      </c>
      <c r="P136" t="s">
        <v>56</v>
      </c>
      <c r="Q136">
        <v>65</v>
      </c>
    </row>
    <row r="137" spans="4:17" x14ac:dyDescent="0.3">
      <c r="D137" t="s">
        <v>37</v>
      </c>
      <c r="E137">
        <v>27</v>
      </c>
      <c r="P137" t="s">
        <v>37</v>
      </c>
      <c r="Q137">
        <v>27</v>
      </c>
    </row>
    <row r="138" spans="4:17" x14ac:dyDescent="0.3">
      <c r="D138" t="s">
        <v>47</v>
      </c>
      <c r="E138">
        <v>78</v>
      </c>
      <c r="P138" t="s">
        <v>11</v>
      </c>
      <c r="Q138">
        <v>32</v>
      </c>
    </row>
    <row r="139" spans="4:17" x14ac:dyDescent="0.3">
      <c r="D139" t="s">
        <v>41</v>
      </c>
      <c r="E139" t="s">
        <v>59</v>
      </c>
      <c r="P139" t="s">
        <v>47</v>
      </c>
      <c r="Q139" t="s">
        <v>60</v>
      </c>
    </row>
    <row r="140" spans="4:17" x14ac:dyDescent="0.3">
      <c r="D140" t="s">
        <v>43</v>
      </c>
      <c r="E140">
        <v>90</v>
      </c>
      <c r="P140" t="s">
        <v>43</v>
      </c>
      <c r="Q140">
        <v>90</v>
      </c>
    </row>
    <row r="141" spans="4:17" x14ac:dyDescent="0.3">
      <c r="D141" t="s">
        <v>47</v>
      </c>
      <c r="E141" t="s">
        <v>60</v>
      </c>
      <c r="P141" t="s">
        <v>13</v>
      </c>
      <c r="Q141">
        <v>13</v>
      </c>
    </row>
    <row r="142" spans="4:17" x14ac:dyDescent="0.3">
      <c r="D142" t="s">
        <v>11</v>
      </c>
      <c r="E142">
        <v>32</v>
      </c>
      <c r="P142" t="s">
        <v>25</v>
      </c>
      <c r="Q142">
        <v>38</v>
      </c>
    </row>
    <row r="143" spans="4:17" x14ac:dyDescent="0.3">
      <c r="D143" t="s">
        <v>41</v>
      </c>
      <c r="E143" t="s">
        <v>61</v>
      </c>
      <c r="P143" t="s">
        <v>18</v>
      </c>
      <c r="Q143">
        <v>62</v>
      </c>
    </row>
    <row r="144" spans="4:17" x14ac:dyDescent="0.3">
      <c r="D144" t="s">
        <v>41</v>
      </c>
      <c r="E144">
        <v>94</v>
      </c>
      <c r="P144" t="s">
        <v>39</v>
      </c>
      <c r="Q144">
        <v>99</v>
      </c>
    </row>
    <row r="145" spans="4:17" x14ac:dyDescent="0.3">
      <c r="D145" t="s">
        <v>42</v>
      </c>
      <c r="E145">
        <v>85</v>
      </c>
      <c r="P145" t="s">
        <v>28</v>
      </c>
      <c r="Q145">
        <v>44</v>
      </c>
    </row>
    <row r="146" spans="4:17" x14ac:dyDescent="0.3">
      <c r="D146" t="s">
        <v>25</v>
      </c>
      <c r="E146">
        <v>38</v>
      </c>
      <c r="P146" t="s">
        <v>41</v>
      </c>
      <c r="Q146" t="s">
        <v>61</v>
      </c>
    </row>
    <row r="147" spans="4:17" x14ac:dyDescent="0.3">
      <c r="D147" t="s">
        <v>8</v>
      </c>
      <c r="E147">
        <v>53</v>
      </c>
      <c r="P147" t="s">
        <v>30</v>
      </c>
      <c r="Q147">
        <v>41</v>
      </c>
    </row>
    <row r="148" spans="4:17" x14ac:dyDescent="0.3">
      <c r="D148" t="s">
        <v>18</v>
      </c>
      <c r="E148">
        <v>62</v>
      </c>
      <c r="P148" t="s">
        <v>42</v>
      </c>
      <c r="Q148">
        <v>85</v>
      </c>
    </row>
    <row r="149" spans="4:17" x14ac:dyDescent="0.3">
      <c r="D149" t="s">
        <v>13</v>
      </c>
      <c r="E149">
        <v>13</v>
      </c>
      <c r="P149" t="s">
        <v>41</v>
      </c>
      <c r="Q149">
        <v>94</v>
      </c>
    </row>
    <row r="150" spans="4:17" x14ac:dyDescent="0.3">
      <c r="D150" t="s">
        <v>30</v>
      </c>
      <c r="E150">
        <v>41</v>
      </c>
      <c r="P150" t="s">
        <v>8</v>
      </c>
      <c r="Q150">
        <v>53</v>
      </c>
    </row>
    <row r="151" spans="4:17" x14ac:dyDescent="0.3">
      <c r="D151" t="s">
        <v>17</v>
      </c>
      <c r="E151">
        <v>88</v>
      </c>
      <c r="P151" t="s">
        <v>12</v>
      </c>
      <c r="Q151">
        <v>29</v>
      </c>
    </row>
    <row r="152" spans="4:17" x14ac:dyDescent="0.3">
      <c r="D152" t="s">
        <v>12</v>
      </c>
      <c r="E152">
        <v>29</v>
      </c>
      <c r="P152" t="s">
        <v>41</v>
      </c>
      <c r="Q152" t="s">
        <v>59</v>
      </c>
    </row>
    <row r="153" spans="4:17" x14ac:dyDescent="0.3">
      <c r="D153" t="s">
        <v>45</v>
      </c>
      <c r="E153">
        <v>83</v>
      </c>
      <c r="P153" t="s">
        <v>33</v>
      </c>
      <c r="Q153">
        <v>36</v>
      </c>
    </row>
    <row r="154" spans="4:17" x14ac:dyDescent="0.3">
      <c r="D154" t="s">
        <v>33</v>
      </c>
      <c r="E154">
        <v>36</v>
      </c>
      <c r="P154" t="s">
        <v>30</v>
      </c>
      <c r="Q154">
        <v>49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D0FA2-C978-4E66-B9A5-1905C765F95A}">
  <dimension ref="A1:O85"/>
  <sheetViews>
    <sheetView topLeftCell="C1" workbookViewId="0">
      <selection activeCell="H30" sqref="H30"/>
    </sheetView>
    <sheetView workbookViewId="1">
      <selection activeCell="H31" sqref="H31"/>
    </sheetView>
  </sheetViews>
  <sheetFormatPr defaultRowHeight="15.6" x14ac:dyDescent="0.3"/>
  <cols>
    <col min="9" max="9" width="8.796875" style="2"/>
    <col min="11" max="11" width="8.796875" style="4"/>
    <col min="13" max="13" width="8.796875" style="4"/>
    <col min="15" max="15" width="8.796875" style="4"/>
  </cols>
  <sheetData>
    <row r="1" spans="1:15" x14ac:dyDescent="0.3">
      <c r="A1" t="s">
        <v>5</v>
      </c>
      <c r="B1" t="s">
        <v>96</v>
      </c>
      <c r="C1" t="s">
        <v>99</v>
      </c>
      <c r="E1" t="s">
        <v>5</v>
      </c>
      <c r="F1" t="s">
        <v>96</v>
      </c>
      <c r="G1" t="s">
        <v>99</v>
      </c>
      <c r="I1" s="2" t="s">
        <v>121</v>
      </c>
      <c r="K1" s="4" t="s">
        <v>127</v>
      </c>
      <c r="M1" s="4" t="s">
        <v>111</v>
      </c>
      <c r="O1" s="4" t="s">
        <v>110</v>
      </c>
    </row>
    <row r="2" spans="1:15" x14ac:dyDescent="0.3">
      <c r="C2" t="s">
        <v>124</v>
      </c>
      <c r="G2" t="s">
        <v>123</v>
      </c>
      <c r="I2" s="2" t="s">
        <v>122</v>
      </c>
      <c r="K2" s="4" t="s">
        <v>122</v>
      </c>
      <c r="M2" s="4" t="s">
        <v>122</v>
      </c>
      <c r="O2" s="4" t="s">
        <v>122</v>
      </c>
    </row>
    <row r="3" spans="1:15" x14ac:dyDescent="0.3">
      <c r="A3" t="s">
        <v>15</v>
      </c>
      <c r="B3">
        <v>51</v>
      </c>
      <c r="C3" s="1">
        <v>1270830</v>
      </c>
      <c r="E3" s="3" t="s">
        <v>8</v>
      </c>
      <c r="F3" s="3">
        <v>56</v>
      </c>
      <c r="G3" s="1">
        <v>1037480</v>
      </c>
      <c r="I3" s="2">
        <f>C5/G3</f>
        <v>1.0052916682731234</v>
      </c>
      <c r="K3" s="6">
        <f>uns7srt!G9/shi11srt!G9</f>
        <v>8.7719844357976662</v>
      </c>
      <c r="M3" s="4">
        <f>uns6srt!G6/shi10srt!G3</f>
        <v>1.2915844880218081</v>
      </c>
      <c r="O3" s="4">
        <f>uns5srt!G3/shi9srt!G3</f>
        <v>0.78339472985530334</v>
      </c>
    </row>
    <row r="4" spans="1:15" x14ac:dyDescent="0.3">
      <c r="A4" t="s">
        <v>8</v>
      </c>
      <c r="B4">
        <v>52</v>
      </c>
      <c r="C4" s="1">
        <v>1263610</v>
      </c>
      <c r="E4" s="3" t="s">
        <v>14</v>
      </c>
      <c r="F4" s="3">
        <v>122</v>
      </c>
      <c r="G4" s="1">
        <v>223278</v>
      </c>
      <c r="I4" s="7">
        <f>C16/G4</f>
        <v>0.35202438216035614</v>
      </c>
    </row>
    <row r="5" spans="1:15" x14ac:dyDescent="0.3">
      <c r="A5" t="s">
        <v>8</v>
      </c>
      <c r="B5">
        <v>56</v>
      </c>
      <c r="C5" s="1">
        <v>1042970</v>
      </c>
      <c r="E5" s="3" t="s">
        <v>15</v>
      </c>
      <c r="F5" s="3">
        <v>51</v>
      </c>
      <c r="G5" s="1">
        <v>160519</v>
      </c>
      <c r="I5" s="2">
        <f>C3/G5</f>
        <v>7.9170067094861043</v>
      </c>
      <c r="K5" s="4">
        <f>uns7srt!G3/shi11srt!G3</f>
        <v>11.489805825242719</v>
      </c>
      <c r="M5" s="4">
        <f>uns6srt!G3/shi10srt!G5</f>
        <v>8.8523214618683568</v>
      </c>
      <c r="O5" s="4">
        <f>uns5srt!G4/shi9srt!G6</f>
        <v>4.6212712515918524</v>
      </c>
    </row>
    <row r="6" spans="1:15" x14ac:dyDescent="0.3">
      <c r="A6" t="s">
        <v>21</v>
      </c>
      <c r="B6">
        <v>48</v>
      </c>
      <c r="C6" s="1">
        <v>630661</v>
      </c>
      <c r="E6" s="3" t="s">
        <v>8</v>
      </c>
      <c r="F6" s="3">
        <v>52</v>
      </c>
      <c r="G6" s="1">
        <v>149551</v>
      </c>
      <c r="I6" s="2">
        <f>C4/G6</f>
        <v>8.4493584128491293</v>
      </c>
      <c r="K6" s="4">
        <f>uns7srt!G4/shi11srt!G4</f>
        <v>11.974741200828158</v>
      </c>
      <c r="M6" s="4">
        <f>uns6srt!G4/shi10srt!G6</f>
        <v>9.524644620123965</v>
      </c>
      <c r="O6" s="4">
        <f>uns5srt!G7/shi9srt!G7</f>
        <v>8.5983467098992534</v>
      </c>
    </row>
    <row r="7" spans="1:15" x14ac:dyDescent="0.3">
      <c r="A7" t="s">
        <v>6</v>
      </c>
      <c r="B7">
        <v>55</v>
      </c>
      <c r="C7" s="1">
        <v>367069</v>
      </c>
      <c r="E7" s="3" t="s">
        <v>6</v>
      </c>
      <c r="F7" s="3">
        <v>55</v>
      </c>
      <c r="G7" s="1">
        <v>83033.600000000006</v>
      </c>
      <c r="I7" s="2">
        <f>C7/G7</f>
        <v>4.4207284761831351</v>
      </c>
      <c r="K7" s="4">
        <f>uns7srt!G6/shi11srt!G5</f>
        <v>5.8400397614314112</v>
      </c>
      <c r="M7" s="4">
        <f>uns6srt!G7/shi10srt!G7</f>
        <v>4.7110945281157406</v>
      </c>
      <c r="O7" s="4">
        <f>uns5srt!G11/shi9srt!G9</f>
        <v>4.240911342935048</v>
      </c>
    </row>
    <row r="8" spans="1:15" x14ac:dyDescent="0.3">
      <c r="A8" t="s">
        <v>8</v>
      </c>
      <c r="B8">
        <v>54</v>
      </c>
      <c r="C8" s="1">
        <v>291744</v>
      </c>
      <c r="E8" s="3" t="s">
        <v>14</v>
      </c>
      <c r="F8" s="3">
        <v>124</v>
      </c>
      <c r="G8" s="1">
        <v>50279.199999999997</v>
      </c>
      <c r="I8" s="7">
        <f>C31/G8</f>
        <v>0.37347054050183776</v>
      </c>
    </row>
    <row r="9" spans="1:15" x14ac:dyDescent="0.3">
      <c r="A9" t="s">
        <v>22</v>
      </c>
      <c r="B9">
        <v>44</v>
      </c>
      <c r="C9" s="1">
        <v>252452</v>
      </c>
      <c r="E9" s="3" t="s">
        <v>8</v>
      </c>
      <c r="F9" s="3">
        <v>54</v>
      </c>
      <c r="G9" s="1">
        <v>48966.1</v>
      </c>
      <c r="I9" s="2">
        <f>C8/G9</f>
        <v>5.9580812031180761</v>
      </c>
      <c r="K9" s="4">
        <f>uns7srt!G7/shi11srt!G7</f>
        <v>8.4967785234899331</v>
      </c>
      <c r="M9" s="4">
        <f>uns6srt!G8/shi10srt!G9</f>
        <v>6.801682075927852</v>
      </c>
      <c r="O9" s="4">
        <f>uns5srt!G12/shi9srt!G11</f>
        <v>5.8894426491842449</v>
      </c>
    </row>
    <row r="10" spans="1:15" x14ac:dyDescent="0.3">
      <c r="A10" t="s">
        <v>22</v>
      </c>
      <c r="B10">
        <v>47</v>
      </c>
      <c r="C10" s="1">
        <v>156876</v>
      </c>
      <c r="E10" s="3" t="s">
        <v>21</v>
      </c>
      <c r="F10" s="3">
        <v>48</v>
      </c>
      <c r="G10" s="1">
        <v>47436.6</v>
      </c>
      <c r="I10" s="2">
        <f>C6/G10</f>
        <v>13.29481876863013</v>
      </c>
      <c r="K10" s="4">
        <f>uns7srt!G5/shi11srt!G6</f>
        <v>17.420415430267063</v>
      </c>
      <c r="M10" s="4">
        <f>uns6srt!G5/shi10srt!G8</f>
        <v>13.588160655214235</v>
      </c>
      <c r="O10" s="4">
        <f>uns5srt!G8/shi9srt!G8</f>
        <v>11.194286179001804</v>
      </c>
    </row>
    <row r="11" spans="1:15" x14ac:dyDescent="0.3">
      <c r="A11" t="s">
        <v>23</v>
      </c>
      <c r="B11">
        <v>45</v>
      </c>
      <c r="C11" s="1">
        <v>141875</v>
      </c>
      <c r="E11" s="3" t="s">
        <v>6</v>
      </c>
      <c r="F11" s="3">
        <v>59</v>
      </c>
      <c r="G11" s="1">
        <v>42368.2</v>
      </c>
      <c r="I11" s="2">
        <f>C12/G11</f>
        <v>2.9144735910423387</v>
      </c>
      <c r="K11" s="4">
        <f>uns7srt!G14/shi11srt!G8</f>
        <v>3.3359651162790693</v>
      </c>
      <c r="M11" s="4">
        <f>uns6srt!G13/shi10srt!G10</f>
        <v>2.7353717899762868</v>
      </c>
      <c r="O11" s="4">
        <f>uns5srt!G22/shi9srt!G13</f>
        <v>2.7683437978689378</v>
      </c>
    </row>
    <row r="12" spans="1:15" x14ac:dyDescent="0.3">
      <c r="A12" t="s">
        <v>6</v>
      </c>
      <c r="B12">
        <v>59</v>
      </c>
      <c r="C12" s="1">
        <v>123481</v>
      </c>
      <c r="E12" s="3" t="s">
        <v>22</v>
      </c>
      <c r="F12" s="3">
        <v>44</v>
      </c>
      <c r="G12" s="1">
        <v>12084.9</v>
      </c>
      <c r="I12" s="2">
        <f>C9/G12</f>
        <v>20.889870830540591</v>
      </c>
      <c r="K12" s="4">
        <f>uns7srt!G8/shi11srt!G10</f>
        <v>27.173689956331877</v>
      </c>
      <c r="M12" s="4">
        <f>uns6srt!G9/shi10srt!G11</f>
        <v>22.616329593723638</v>
      </c>
      <c r="O12" s="4">
        <f>uns5srt!G10/shi9srt!G16</f>
        <v>20.075875450200535</v>
      </c>
    </row>
    <row r="13" spans="1:15" x14ac:dyDescent="0.3">
      <c r="A13" t="s">
        <v>21</v>
      </c>
      <c r="B13">
        <v>49</v>
      </c>
      <c r="C13" s="1">
        <v>95698.3</v>
      </c>
      <c r="E13" s="3" t="s">
        <v>9</v>
      </c>
      <c r="F13" s="3">
        <v>32</v>
      </c>
      <c r="G13" s="1">
        <v>11761.1</v>
      </c>
      <c r="I13" s="7">
        <f>C15/G13</f>
        <v>7.1796770710222679</v>
      </c>
      <c r="K13" s="4">
        <f>uns7srt!G20/shi11srt!G29</f>
        <v>155.78040345821327</v>
      </c>
      <c r="M13" s="4">
        <f>uns6srt!G20/shi10srt!G35</f>
        <v>143.31129394166044</v>
      </c>
      <c r="O13" s="4">
        <f>uns5srt!G28/shi9srt!G51</f>
        <v>79.625023517508126</v>
      </c>
    </row>
    <row r="14" spans="1:15" x14ac:dyDescent="0.3">
      <c r="A14" t="s">
        <v>22</v>
      </c>
      <c r="B14">
        <v>43</v>
      </c>
      <c r="C14" s="1">
        <v>86174.8</v>
      </c>
      <c r="E14" s="3" t="s">
        <v>22</v>
      </c>
      <c r="F14" s="3">
        <v>47</v>
      </c>
      <c r="G14" s="1">
        <v>10428.6</v>
      </c>
      <c r="I14" s="2">
        <f>C10/G14</f>
        <v>15.042862896266037</v>
      </c>
      <c r="K14" s="4">
        <f>uns7srt!G10/shi11srt!G11</f>
        <v>21.54300441826215</v>
      </c>
      <c r="M14" s="4">
        <f>uns6srt!G12/shi10srt!G12</f>
        <v>13.028837038938192</v>
      </c>
      <c r="O14" s="4">
        <f>uns5srt!G13/shi9srt!G14</f>
        <v>10.162068441407108</v>
      </c>
    </row>
    <row r="15" spans="1:15" x14ac:dyDescent="0.3">
      <c r="A15" t="s">
        <v>9</v>
      </c>
      <c r="B15">
        <v>32</v>
      </c>
      <c r="C15" s="1">
        <v>84440.9</v>
      </c>
      <c r="E15" s="3" t="s">
        <v>21</v>
      </c>
      <c r="F15" s="3">
        <v>49</v>
      </c>
      <c r="G15" s="1">
        <v>8835.34</v>
      </c>
      <c r="I15" s="2">
        <f>C13/G15</f>
        <v>10.831309264838705</v>
      </c>
      <c r="K15" s="4">
        <f>uns7srt!G13/shi11srt!G12</f>
        <v>14.587429519071309</v>
      </c>
      <c r="M15" s="4">
        <f>uns6srt!G16/shi10srt!G13</f>
        <v>11.477169216219124</v>
      </c>
      <c r="O15" s="4">
        <f>uns5srt!G17/shi9srt!G19</f>
        <v>8.7975995390636097</v>
      </c>
    </row>
    <row r="16" spans="1:15" x14ac:dyDescent="0.3">
      <c r="A16" t="s">
        <v>14</v>
      </c>
      <c r="B16">
        <v>122</v>
      </c>
      <c r="C16" s="1">
        <v>78599.3</v>
      </c>
      <c r="E16" s="3" t="s">
        <v>23</v>
      </c>
      <c r="F16" s="3">
        <v>45</v>
      </c>
      <c r="G16" s="1">
        <v>6856.23</v>
      </c>
      <c r="I16" s="2">
        <f>C11/G16</f>
        <v>20.692858903508199</v>
      </c>
      <c r="K16" s="4">
        <f>uns7srt!G11/shi11srt!G13</f>
        <v>24.562157221206583</v>
      </c>
      <c r="M16" s="4">
        <f>uns6srt!G11/shi10srt!G16</f>
        <v>19.306386124219209</v>
      </c>
      <c r="O16" s="4">
        <f>uns5srt!G14/shi9srt!G21</f>
        <v>17.251546932411539</v>
      </c>
    </row>
    <row r="17" spans="1:15" x14ac:dyDescent="0.3">
      <c r="A17" t="s">
        <v>15</v>
      </c>
      <c r="B17">
        <v>48</v>
      </c>
      <c r="C17" s="1">
        <v>75664.899999999994</v>
      </c>
      <c r="E17" s="3" t="s">
        <v>15</v>
      </c>
      <c r="F17" s="3">
        <v>48</v>
      </c>
      <c r="G17" s="1">
        <v>5407.98</v>
      </c>
      <c r="I17" s="2">
        <f>C17/G17</f>
        <v>13.991342423603637</v>
      </c>
      <c r="K17" s="4">
        <f>uns7srt!G15/shi11srt!G14</f>
        <v>19.034196891191709</v>
      </c>
      <c r="M17" s="4">
        <f>uns6srt!G19/shi10srt!G17</f>
        <v>14.074959079558896</v>
      </c>
      <c r="O17" s="4">
        <f>uns5srt!G21/shi9srt!G25</f>
        <v>13.018539314404029</v>
      </c>
    </row>
    <row r="18" spans="1:15" x14ac:dyDescent="0.3">
      <c r="A18" t="s">
        <v>25</v>
      </c>
      <c r="B18">
        <v>42</v>
      </c>
      <c r="C18" s="1">
        <v>75059.8</v>
      </c>
      <c r="E18" s="3" t="s">
        <v>8</v>
      </c>
      <c r="F18" s="3" t="s">
        <v>24</v>
      </c>
      <c r="G18" s="1">
        <v>5219.41</v>
      </c>
      <c r="I18" s="2">
        <f>C21/G18</f>
        <v>10.431868736121515</v>
      </c>
      <c r="K18" s="4">
        <f>uns7srt!G18/shi11srt!G15</f>
        <v>15.732972222222221</v>
      </c>
      <c r="M18" s="4">
        <f>uns6srt!G21/shi10srt!G18</f>
        <v>11.577457915337632</v>
      </c>
      <c r="O18" s="4">
        <f>uns5srt!G33/shi9srt!G30</f>
        <v>9.7162733787799329</v>
      </c>
    </row>
    <row r="19" spans="1:15" x14ac:dyDescent="0.3">
      <c r="A19" t="s">
        <v>22</v>
      </c>
      <c r="B19">
        <v>46</v>
      </c>
      <c r="C19" s="1">
        <v>63584.7</v>
      </c>
      <c r="E19" s="3" t="s">
        <v>6</v>
      </c>
      <c r="F19" s="3">
        <v>52</v>
      </c>
      <c r="G19" s="1">
        <v>5002.4799999999996</v>
      </c>
      <c r="I19" s="2">
        <f>C23/G19</f>
        <v>10.431885784650815</v>
      </c>
      <c r="K19" s="4">
        <f>uns7srt!G19/shi11srt!G16</f>
        <v>15.734666666666666</v>
      </c>
      <c r="M19" s="4">
        <f>uns6srt!G24/shi10srt!G19</f>
        <v>11.577416806427145</v>
      </c>
      <c r="O19" s="4">
        <f>uns5srt!G35/shi9srt!G31</f>
        <v>9.7162984325530957</v>
      </c>
    </row>
    <row r="20" spans="1:15" x14ac:dyDescent="0.3">
      <c r="A20" t="s">
        <v>26</v>
      </c>
      <c r="B20">
        <v>55</v>
      </c>
      <c r="C20" s="1">
        <v>60168.9</v>
      </c>
      <c r="E20" s="3" t="s">
        <v>8</v>
      </c>
      <c r="F20" s="3">
        <v>51</v>
      </c>
      <c r="G20" s="1">
        <v>4633.96</v>
      </c>
      <c r="I20" s="2">
        <f>C25/G20</f>
        <v>9.7922079603621945</v>
      </c>
      <c r="K20" s="4">
        <f>uns7srt!G24/shi11srt!G18</f>
        <v>13.847032258064518</v>
      </c>
      <c r="M20" s="4">
        <f>uns6srt!G26/shi10srt!G20</f>
        <v>11.402143947538468</v>
      </c>
      <c r="O20" s="4">
        <f>uns5srt!G32/shi9srt!G33</f>
        <v>10.946915757895686</v>
      </c>
    </row>
    <row r="21" spans="1:15" x14ac:dyDescent="0.3">
      <c r="A21" t="s">
        <v>8</v>
      </c>
      <c r="B21" t="s">
        <v>24</v>
      </c>
      <c r="C21" s="1">
        <v>54448.2</v>
      </c>
      <c r="E21" s="3" t="s">
        <v>15</v>
      </c>
      <c r="F21" s="3">
        <v>49</v>
      </c>
      <c r="G21" s="1">
        <v>4545.33</v>
      </c>
      <c r="I21" s="2">
        <f>C22/G21</f>
        <v>11.729005374747267</v>
      </c>
      <c r="K21" s="4">
        <f>uns7srt!G22/shi11srt!G17</f>
        <v>16.26185534591195</v>
      </c>
      <c r="M21" s="4">
        <f>uns6srt!G22/shi10srt!G21</f>
        <v>13.177282772490614</v>
      </c>
      <c r="O21" s="4">
        <f>uns5srt!G26/shi9srt!G24</f>
        <v>9.3202175030635885</v>
      </c>
    </row>
    <row r="22" spans="1:15" x14ac:dyDescent="0.3">
      <c r="A22" t="s">
        <v>15</v>
      </c>
      <c r="B22">
        <v>49</v>
      </c>
      <c r="C22" s="1">
        <v>53312.2</v>
      </c>
      <c r="E22" s="3" t="s">
        <v>22</v>
      </c>
      <c r="F22" s="3">
        <v>43</v>
      </c>
      <c r="G22" s="1">
        <v>3673.87</v>
      </c>
      <c r="I22" s="2">
        <f>C14/G22</f>
        <v>23.456137533445659</v>
      </c>
      <c r="K22" s="4">
        <f>uns7srt!G12/shi11srt!G20</f>
        <v>35.455095785440612</v>
      </c>
      <c r="M22" s="4">
        <f>uns6srt!G14/shi10srt!G22</f>
        <v>29.308996658196879</v>
      </c>
      <c r="O22" s="4">
        <f>uns5srt!G20/shi9srt!G29</f>
        <v>20.258145516259486</v>
      </c>
    </row>
    <row r="23" spans="1:15" x14ac:dyDescent="0.3">
      <c r="A23" t="s">
        <v>6</v>
      </c>
      <c r="B23">
        <v>52</v>
      </c>
      <c r="C23" s="1">
        <v>52185.3</v>
      </c>
      <c r="E23" s="3" t="s">
        <v>22</v>
      </c>
      <c r="F23" s="3">
        <v>46</v>
      </c>
      <c r="G23" s="1">
        <v>3588.41</v>
      </c>
      <c r="I23" s="2">
        <f>C19/G23</f>
        <v>17.719463494974097</v>
      </c>
      <c r="K23" s="4">
        <f>uns7srt!G21/shi11srt!G19</f>
        <v>20.16030303030303</v>
      </c>
      <c r="M23" s="4">
        <f>uns6srt!G23/shi10srt!G23</f>
        <v>16.643543632398547</v>
      </c>
      <c r="O23" s="4">
        <f>uns5srt!G23/shi9srt!G26</f>
        <v>13.146188466701176</v>
      </c>
    </row>
    <row r="24" spans="1:15" x14ac:dyDescent="0.3">
      <c r="A24" t="s">
        <v>22</v>
      </c>
      <c r="B24">
        <v>48</v>
      </c>
      <c r="C24" s="1">
        <v>48260.5</v>
      </c>
      <c r="E24" s="3" t="s">
        <v>22</v>
      </c>
      <c r="F24" s="3">
        <v>48</v>
      </c>
      <c r="G24" s="1">
        <v>3377.83</v>
      </c>
      <c r="I24" s="2">
        <f>C24/G24</f>
        <v>14.287427135172582</v>
      </c>
      <c r="K24" s="4">
        <f>uns7srt!G25/shi11srt!G21</f>
        <v>17.137551867219916</v>
      </c>
      <c r="M24" s="4">
        <f>uns6srt!G27/shi10srt!G24</f>
        <v>14.487279023004122</v>
      </c>
      <c r="O24" s="4">
        <f>uns5srt!G24/shi9srt!G23</f>
        <v>9.9663548270507825</v>
      </c>
    </row>
    <row r="25" spans="1:15" x14ac:dyDescent="0.3">
      <c r="A25" t="s">
        <v>8</v>
      </c>
      <c r="B25">
        <v>51</v>
      </c>
      <c r="C25" s="1">
        <v>45376.7</v>
      </c>
      <c r="E25" s="3" t="s">
        <v>25</v>
      </c>
      <c r="F25" s="3">
        <v>42</v>
      </c>
      <c r="G25" s="1">
        <v>2528.2399999999998</v>
      </c>
      <c r="I25" s="2">
        <f>C18/G25</f>
        <v>29.688558048286559</v>
      </c>
      <c r="K25" s="4">
        <f>uns7srt!G17/shi11srt!G22</f>
        <v>33.560615384615382</v>
      </c>
      <c r="M25" s="4">
        <f>uns6srt!G18/shi10srt!G25</f>
        <v>29.991061134728</v>
      </c>
      <c r="O25" s="4">
        <f>uns5srt!G18/shi9srt!G32</f>
        <v>26.861906787265795</v>
      </c>
    </row>
    <row r="26" spans="1:15" x14ac:dyDescent="0.3">
      <c r="A26" t="s">
        <v>28</v>
      </c>
      <c r="B26">
        <v>37</v>
      </c>
      <c r="C26" s="1">
        <v>45238.5</v>
      </c>
      <c r="E26" s="3" t="s">
        <v>26</v>
      </c>
      <c r="F26" s="3">
        <v>55</v>
      </c>
      <c r="G26" s="1">
        <v>1623.05</v>
      </c>
      <c r="I26" s="2">
        <f>C20/G26</f>
        <v>37.071501186038631</v>
      </c>
      <c r="K26" s="4">
        <f>uns7srt!G16/shi11srt!G23</f>
        <v>50.183984962406015</v>
      </c>
      <c r="M26" s="4">
        <f>uns6srt!G17/shi10srt!G26</f>
        <v>44.964370200531356</v>
      </c>
      <c r="O26" s="8">
        <f>uns5srt!G15/shi9srt!G18</f>
        <v>10.678794186307034</v>
      </c>
    </row>
    <row r="27" spans="1:15" x14ac:dyDescent="0.3">
      <c r="A27" t="s">
        <v>26</v>
      </c>
      <c r="B27">
        <v>56</v>
      </c>
      <c r="C27" s="1">
        <v>40482.5</v>
      </c>
      <c r="E27" s="3" t="s">
        <v>25</v>
      </c>
      <c r="F27" s="3">
        <v>43</v>
      </c>
      <c r="G27" s="1">
        <v>1318.94</v>
      </c>
      <c r="I27" s="2">
        <f>C28/G27</f>
        <v>23.462856536309459</v>
      </c>
      <c r="K27" s="4">
        <f>uns7srt!G27/shi11srt!G22</f>
        <v>13.966102564102565</v>
      </c>
      <c r="M27" s="4">
        <f>uns6srt!G30/shi10srt!G30</f>
        <v>26.248329223279526</v>
      </c>
      <c r="O27" s="4">
        <f>uns5srt!G30/shi9srt!G40</f>
        <v>25.598597869879132</v>
      </c>
    </row>
    <row r="28" spans="1:15" x14ac:dyDescent="0.3">
      <c r="A28" t="s">
        <v>25</v>
      </c>
      <c r="B28">
        <v>43</v>
      </c>
      <c r="C28" s="1">
        <v>30946.1</v>
      </c>
      <c r="E28" s="3" t="s">
        <v>26</v>
      </c>
      <c r="F28" s="3">
        <v>56</v>
      </c>
      <c r="G28" s="1">
        <v>1220.23</v>
      </c>
      <c r="I28" s="2">
        <f>C27/G28</f>
        <v>33.176122534276324</v>
      </c>
      <c r="K28" s="4">
        <f>uns7srt!G26/shi11srt!G24</f>
        <v>36.786742034943472</v>
      </c>
      <c r="M28" s="4">
        <f>uns6srt!G28/shi10srt!G28</f>
        <v>28.048590458635399</v>
      </c>
      <c r="O28" s="8">
        <f>uns5srt!G16/shi9srt!G15</f>
        <v>7.504341001921782</v>
      </c>
    </row>
    <row r="29" spans="1:15" x14ac:dyDescent="0.3">
      <c r="A29" t="s">
        <v>9</v>
      </c>
      <c r="B29">
        <v>33</v>
      </c>
      <c r="C29" s="1">
        <v>23104.7</v>
      </c>
      <c r="E29" s="3" t="s">
        <v>21</v>
      </c>
      <c r="F29" s="3">
        <v>47</v>
      </c>
      <c r="G29" s="1">
        <v>1186.8</v>
      </c>
      <c r="I29" s="2">
        <f>C30/G29</f>
        <v>16.636417256488034</v>
      </c>
      <c r="K29" s="4">
        <f>uns7srt!G29/shi11srt!G26</f>
        <v>20.710035842293905</v>
      </c>
      <c r="M29" s="4">
        <f>uns6srt!G34/shi10srt!G29</f>
        <v>15.575419830197854</v>
      </c>
      <c r="O29" s="4">
        <f>uns5srt!G42/shi9srt!G42</f>
        <v>12.357993669027183</v>
      </c>
    </row>
    <row r="30" spans="1:15" x14ac:dyDescent="0.3">
      <c r="A30" t="s">
        <v>21</v>
      </c>
      <c r="B30">
        <v>47</v>
      </c>
      <c r="C30" s="1">
        <v>19744.099999999999</v>
      </c>
      <c r="E30" s="3" t="s">
        <v>11</v>
      </c>
      <c r="F30" s="3">
        <v>31</v>
      </c>
      <c r="G30" s="1">
        <v>1157.99</v>
      </c>
      <c r="I30" s="2">
        <f>C33/G30</f>
        <v>11.711413742778436</v>
      </c>
      <c r="K30" s="4">
        <f>uns7srt!G33/shi11srt!G38</f>
        <v>173.40138613861387</v>
      </c>
      <c r="M30" s="4">
        <f>uns6srt!G29/shi10srt!G15</f>
        <v>4.7748158825796665</v>
      </c>
      <c r="N30" s="9"/>
      <c r="O30" s="4">
        <f>uns5srt!G40/shi9srt!G36</f>
        <v>7.6289704961223288</v>
      </c>
    </row>
    <row r="31" spans="1:15" x14ac:dyDescent="0.3">
      <c r="A31" t="s">
        <v>14</v>
      </c>
      <c r="B31">
        <v>124</v>
      </c>
      <c r="C31" s="1">
        <v>18777.8</v>
      </c>
      <c r="E31" s="3" t="s">
        <v>27</v>
      </c>
      <c r="F31" s="3">
        <v>24</v>
      </c>
      <c r="G31" s="1">
        <v>995.02099999999996</v>
      </c>
      <c r="I31" s="2">
        <f>C32/G31</f>
        <v>17.572292444079071</v>
      </c>
      <c r="K31" s="11">
        <f>uns7srt!G34/shi11srt!G42</f>
        <v>539.71474358974353</v>
      </c>
      <c r="M31" s="4">
        <f>uns6srt!G32/shi10srt!G27</f>
        <v>16.812667901419967</v>
      </c>
      <c r="O31" s="4">
        <f>uns5srt!G46/shi9srt!G52</f>
        <v>19.129897350459505</v>
      </c>
    </row>
    <row r="32" spans="1:15" x14ac:dyDescent="0.3">
      <c r="A32" t="s">
        <v>27</v>
      </c>
      <c r="B32">
        <v>24</v>
      </c>
      <c r="C32" s="1">
        <v>17484.8</v>
      </c>
      <c r="E32" s="3" t="s">
        <v>28</v>
      </c>
      <c r="F32" s="3">
        <v>37</v>
      </c>
      <c r="G32" s="1">
        <v>869.73800000000006</v>
      </c>
      <c r="I32" s="2">
        <f>C26/G32</f>
        <v>52.013939830155742</v>
      </c>
      <c r="K32" s="4">
        <f>uns7srt!G23/shi11srt!G27</f>
        <v>67.374300932090549</v>
      </c>
      <c r="M32" s="4">
        <f>uns6srt!G25/shi10srt!G31</f>
        <v>55.85255387610524</v>
      </c>
      <c r="O32" s="4">
        <f>uns5srt!G31/shi9srt!G44</f>
        <v>36.620107765546415</v>
      </c>
    </row>
    <row r="33" spans="1:15" x14ac:dyDescent="0.3">
      <c r="A33" t="s">
        <v>11</v>
      </c>
      <c r="B33">
        <v>31</v>
      </c>
      <c r="C33" s="1">
        <v>13561.7</v>
      </c>
      <c r="E33" s="3" t="s">
        <v>29</v>
      </c>
      <c r="F33" s="3">
        <v>3</v>
      </c>
      <c r="G33" s="1">
        <v>688.82500000000005</v>
      </c>
      <c r="I33" s="2">
        <f>C35/G33</f>
        <v>14.804631074656115</v>
      </c>
      <c r="K33" s="4">
        <f>uns7srt!G32/shi11srt!G28</f>
        <v>19.928671023965141</v>
      </c>
      <c r="M33" s="4">
        <f>uns6srt!G35/shi10srt!G32</f>
        <v>19.399992427732169</v>
      </c>
      <c r="O33" s="8">
        <f>shi11srt!G28/shi9srt!G50</f>
        <v>0.6532468789315784</v>
      </c>
    </row>
    <row r="34" spans="1:15" x14ac:dyDescent="0.3">
      <c r="A34" t="s">
        <v>32</v>
      </c>
      <c r="B34">
        <v>7</v>
      </c>
      <c r="C34" s="1">
        <v>10249.799999999999</v>
      </c>
      <c r="E34" s="3" t="s">
        <v>30</v>
      </c>
      <c r="F34" s="3">
        <v>45</v>
      </c>
      <c r="G34" s="1">
        <v>345.22</v>
      </c>
      <c r="I34" s="2">
        <f>C38/G34</f>
        <v>19.977608481547996</v>
      </c>
      <c r="K34" s="4">
        <f>uns7srt!G35/shi11srt!G30</f>
        <v>28.995579399141633</v>
      </c>
      <c r="M34" s="4">
        <f>uns6srt!G39/shi10srt!G37</f>
        <v>18.461298512589877</v>
      </c>
      <c r="O34" s="4">
        <f>uns5srt!G55/shi9srt!G54</f>
        <v>13.39494060155268</v>
      </c>
    </row>
    <row r="35" spans="1:15" x14ac:dyDescent="0.3">
      <c r="A35" t="s">
        <v>29</v>
      </c>
      <c r="B35">
        <v>3</v>
      </c>
      <c r="C35" s="1">
        <v>10197.799999999999</v>
      </c>
      <c r="E35" s="3" t="s">
        <v>14</v>
      </c>
      <c r="F35" s="3">
        <v>119</v>
      </c>
      <c r="G35" s="1">
        <v>296.62</v>
      </c>
      <c r="I35" s="2">
        <f>C43/G35</f>
        <v>8.7103364574202669</v>
      </c>
    </row>
    <row r="36" spans="1:15" x14ac:dyDescent="0.3">
      <c r="A36" t="s">
        <v>10</v>
      </c>
      <c r="B36">
        <v>35</v>
      </c>
      <c r="C36" s="1">
        <v>10014.5</v>
      </c>
      <c r="E36" s="3" t="s">
        <v>9</v>
      </c>
      <c r="F36" s="3">
        <v>33</v>
      </c>
      <c r="G36" s="1">
        <v>191.614</v>
      </c>
      <c r="I36" s="2">
        <f>C29/G36</f>
        <v>120.57939399000074</v>
      </c>
      <c r="K36" s="4" t="s">
        <v>128</v>
      </c>
      <c r="M36" s="4">
        <f>uns6srt!G31/shi10srt!G38</f>
        <v>133.25967244667009</v>
      </c>
      <c r="O36" s="4">
        <f>uns5srt!G37/shi9srt!G57</f>
        <v>70.505455478366727</v>
      </c>
    </row>
    <row r="37" spans="1:15" x14ac:dyDescent="0.3">
      <c r="A37" t="s">
        <v>31</v>
      </c>
      <c r="B37">
        <v>18</v>
      </c>
      <c r="C37" s="1">
        <v>8348.93</v>
      </c>
      <c r="E37" s="3" t="s">
        <v>30</v>
      </c>
      <c r="F37" s="3">
        <v>47</v>
      </c>
      <c r="G37" s="1">
        <v>184.358</v>
      </c>
      <c r="I37" s="2">
        <f>C39/G37</f>
        <v>21.289176493561438</v>
      </c>
      <c r="K37" s="4">
        <f>uns7srt!G40/shi11srt!G32</f>
        <v>20.127692307692307</v>
      </c>
      <c r="M37" s="4">
        <f>uns6srt!G42/shi10srt!G43</f>
        <v>23.41465859141217</v>
      </c>
      <c r="O37" s="4">
        <f>uns5srt!G64/shi9srt!G61</f>
        <v>15.80378916854553</v>
      </c>
    </row>
    <row r="38" spans="1:15" x14ac:dyDescent="0.3">
      <c r="A38" t="s">
        <v>30</v>
      </c>
      <c r="B38">
        <v>45</v>
      </c>
      <c r="C38" s="1">
        <v>6896.67</v>
      </c>
      <c r="E38" s="3" t="s">
        <v>31</v>
      </c>
      <c r="F38" s="3">
        <v>18</v>
      </c>
      <c r="G38" s="1">
        <v>169.79</v>
      </c>
      <c r="I38" s="2">
        <f>C37/G38</f>
        <v>49.172094940809238</v>
      </c>
      <c r="K38" s="11">
        <f>uns7srt!G36/shi11srt!G45</f>
        <v>1358.0696517412937</v>
      </c>
      <c r="M38" s="4">
        <f>uns6srt!G33/shi10srt!G33</f>
        <v>38.326615390943118</v>
      </c>
      <c r="O38" s="4">
        <f>uns5srt!G52/shi9srt!G66</f>
        <v>39.809982429882211</v>
      </c>
    </row>
    <row r="39" spans="1:15" x14ac:dyDescent="0.3">
      <c r="A39" t="s">
        <v>30</v>
      </c>
      <c r="B39">
        <v>47</v>
      </c>
      <c r="C39" s="1">
        <v>3924.83</v>
      </c>
      <c r="E39" s="3" t="s">
        <v>22</v>
      </c>
      <c r="F39" s="3">
        <v>49</v>
      </c>
      <c r="G39" s="1">
        <v>152.786</v>
      </c>
      <c r="I39" s="2">
        <f>C41/G39</f>
        <v>20.878221826607149</v>
      </c>
      <c r="K39" s="4">
        <f>uns7srt!G37/shi11srt!G33</f>
        <v>32.814553571428569</v>
      </c>
      <c r="M39" s="4">
        <f>uns6srt!G43/shi10srt!G39</f>
        <v>12.359327768379602</v>
      </c>
      <c r="O39" s="4">
        <f>uns5srt!G71/shi9srt!G58</f>
        <v>10.711103119471776</v>
      </c>
    </row>
    <row r="40" spans="1:15" x14ac:dyDescent="0.3">
      <c r="A40" t="s">
        <v>28</v>
      </c>
      <c r="B40">
        <v>41</v>
      </c>
      <c r="C40" s="1">
        <v>3812.22</v>
      </c>
      <c r="E40" s="3" t="s">
        <v>10</v>
      </c>
      <c r="F40" s="3">
        <v>35</v>
      </c>
      <c r="G40" s="1">
        <v>148.01400000000001</v>
      </c>
      <c r="I40" s="2">
        <f>C36/G40</f>
        <v>67.659140351588363</v>
      </c>
      <c r="K40" s="4">
        <f>uns7srt!G30/shi11srt!G34</f>
        <v>94.384112149532712</v>
      </c>
      <c r="M40" s="4">
        <f>uns6srt!G36/shi10srt!G40</f>
        <v>93.046183115338877</v>
      </c>
      <c r="O40" s="4">
        <f>uns5srt!G48/shi9srt!G67</f>
        <v>52.241229130278143</v>
      </c>
    </row>
    <row r="41" spans="1:15" x14ac:dyDescent="0.3">
      <c r="A41" t="s">
        <v>22</v>
      </c>
      <c r="B41">
        <v>49</v>
      </c>
      <c r="C41" s="1">
        <v>3189.9</v>
      </c>
      <c r="E41" s="3" t="s">
        <v>32</v>
      </c>
      <c r="F41" s="3">
        <v>7</v>
      </c>
      <c r="G41" s="1">
        <v>115.327</v>
      </c>
      <c r="I41" s="2">
        <f>C34/G41</f>
        <v>88.875978738716867</v>
      </c>
      <c r="K41" s="4">
        <f>uns7srt!G31/shi11srt!G35</f>
        <v>95.306907216494849</v>
      </c>
      <c r="M41" s="8">
        <f>uns6srt!G15/shi10srt!G14</f>
        <v>13.118652664390428</v>
      </c>
      <c r="O41" s="4">
        <f>uns5srt!G49/shi9srt!G74</f>
        <v>80.567485437523914</v>
      </c>
    </row>
    <row r="42" spans="1:15" x14ac:dyDescent="0.3">
      <c r="A42" t="s">
        <v>33</v>
      </c>
      <c r="B42">
        <v>38</v>
      </c>
      <c r="C42" s="1">
        <v>2590.39</v>
      </c>
      <c r="E42" s="3" t="s">
        <v>26</v>
      </c>
      <c r="F42" s="3">
        <v>57</v>
      </c>
      <c r="G42" s="1">
        <v>101.107</v>
      </c>
      <c r="I42" s="2">
        <f>C44/G42</f>
        <v>14.72360964127113</v>
      </c>
      <c r="K42" s="4">
        <f>uns7srt!G42/shi11srt!G37</f>
        <v>22.779533213644523</v>
      </c>
      <c r="M42" s="4">
        <f>uns6srt!G46/shi10srt!G42</f>
        <v>11.375123285419445</v>
      </c>
      <c r="O42" s="4">
        <f>uns5srt!G19/shi9srt!G17</f>
        <v>6.3901316771476226</v>
      </c>
    </row>
    <row r="43" spans="1:15" x14ac:dyDescent="0.3">
      <c r="A43" t="s">
        <v>14</v>
      </c>
      <c r="B43">
        <v>119</v>
      </c>
      <c r="C43" s="1">
        <v>2583.66</v>
      </c>
      <c r="E43" s="3" t="s">
        <v>28</v>
      </c>
      <c r="F43" s="3">
        <v>41</v>
      </c>
      <c r="G43" s="1">
        <v>76.2988</v>
      </c>
      <c r="I43" s="2">
        <f>C40/G43</f>
        <v>49.964350684414434</v>
      </c>
      <c r="K43" s="4">
        <f>uns7srt!G39/shi11srt!G36</f>
        <v>29.004863582443654</v>
      </c>
      <c r="M43" s="4">
        <f>uns6srt!G40/shi10srt!G44</f>
        <v>51.749961991538534</v>
      </c>
      <c r="O43" s="4">
        <f>uns5srt!G57/shi9srt!G64</f>
        <v>29.657384625090693</v>
      </c>
    </row>
    <row r="44" spans="1:15" x14ac:dyDescent="0.3">
      <c r="A44" t="s">
        <v>26</v>
      </c>
      <c r="B44">
        <v>57</v>
      </c>
      <c r="C44" s="1">
        <v>1488.66</v>
      </c>
      <c r="E44" s="3" t="s">
        <v>14</v>
      </c>
      <c r="F44" s="3">
        <v>117</v>
      </c>
      <c r="G44" s="1">
        <v>67.927599999999998</v>
      </c>
      <c r="I44" s="2">
        <f>C49/G44</f>
        <v>7.2072912924937729</v>
      </c>
    </row>
    <row r="45" spans="1:15" x14ac:dyDescent="0.3">
      <c r="A45" t="s">
        <v>33</v>
      </c>
      <c r="B45">
        <v>39</v>
      </c>
      <c r="C45" s="1">
        <v>1350.03</v>
      </c>
      <c r="E45" s="3" t="s">
        <v>33</v>
      </c>
      <c r="F45" s="3">
        <v>38</v>
      </c>
      <c r="G45" s="1">
        <v>57.935299999999998</v>
      </c>
      <c r="I45" s="2">
        <f>C42/G45</f>
        <v>44.711773305739335</v>
      </c>
      <c r="K45" s="4">
        <f>uns7srt!G38/shi11srt!G39</f>
        <v>63.351172707889127</v>
      </c>
      <c r="M45" s="4">
        <f>uns6srt!G41/shi10srt!G47</f>
        <v>44.182760922018588</v>
      </c>
      <c r="O45" s="4">
        <f>uns5srt!G69/shi9srt!G78</f>
        <v>48.217983524623833</v>
      </c>
    </row>
    <row r="46" spans="1:15" x14ac:dyDescent="0.3">
      <c r="A46" t="s">
        <v>37</v>
      </c>
      <c r="B46">
        <v>28</v>
      </c>
      <c r="C46" s="1">
        <v>1127.57</v>
      </c>
      <c r="E46" s="3" t="s">
        <v>26</v>
      </c>
      <c r="F46" s="3">
        <v>58</v>
      </c>
      <c r="G46" s="1">
        <v>33.197200000000002</v>
      </c>
      <c r="I46" s="2">
        <f>C47/G46</f>
        <v>18.27139035822298</v>
      </c>
      <c r="K46" s="4">
        <f>uns7srt!G43/shi11srt!G41</f>
        <v>36.952765151515152</v>
      </c>
      <c r="M46" s="4">
        <f>uns6srt!G48/shi10srt!G41</f>
        <v>7.3923340698011533</v>
      </c>
      <c r="O46" s="4">
        <f>uns5srt!G25/shi9srt!G20</f>
        <v>5.948940477417783</v>
      </c>
    </row>
    <row r="47" spans="1:15" x14ac:dyDescent="0.3">
      <c r="A47" t="s">
        <v>26</v>
      </c>
      <c r="B47">
        <v>58</v>
      </c>
      <c r="C47" s="1">
        <v>606.55899999999997</v>
      </c>
      <c r="E47" s="3" t="s">
        <v>33</v>
      </c>
      <c r="F47" s="3">
        <v>39</v>
      </c>
      <c r="G47" s="1">
        <v>30.736999999999998</v>
      </c>
      <c r="I47" s="2">
        <f>C45/G47</f>
        <v>43.921983277483164</v>
      </c>
      <c r="K47" s="4">
        <f>uns7srt!G41/shi11srt!G40</f>
        <v>78.100000000000009</v>
      </c>
      <c r="M47" s="4">
        <f>uns6srt!G45/shi10srt!G49</f>
        <v>50.457006905170068</v>
      </c>
      <c r="O47" s="4">
        <f>uns5srt!G81/shi9srt!G96</f>
        <v>65.555937249513349</v>
      </c>
    </row>
    <row r="48" spans="1:15" x14ac:dyDescent="0.3">
      <c r="A48" t="s">
        <v>10</v>
      </c>
      <c r="B48">
        <v>38</v>
      </c>
      <c r="C48" s="1">
        <v>492.85899999999998</v>
      </c>
      <c r="E48" s="3" t="s">
        <v>27</v>
      </c>
      <c r="F48" s="3">
        <v>22</v>
      </c>
      <c r="G48" s="1">
        <v>23.502199999999998</v>
      </c>
      <c r="I48" s="2">
        <f>C50/G48</f>
        <v>20.759886308515799</v>
      </c>
      <c r="K48" s="4">
        <f>uns7srt!G46/shi11srt!G50</f>
        <v>343.25493716337519</v>
      </c>
      <c r="M48" s="4">
        <f>uns6srt!G47/shi10srt!G45</f>
        <v>14.367596131973574</v>
      </c>
      <c r="O48" s="4">
        <f>uns5srt!G101/shi9srt!G93</f>
        <v>14.074645076470533</v>
      </c>
    </row>
    <row r="49" spans="1:15" x14ac:dyDescent="0.3">
      <c r="A49" t="s">
        <v>14</v>
      </c>
      <c r="B49">
        <v>117</v>
      </c>
      <c r="C49" s="1">
        <v>489.57400000000001</v>
      </c>
      <c r="E49" s="3" t="s">
        <v>34</v>
      </c>
      <c r="F49" s="3" t="s">
        <v>115</v>
      </c>
      <c r="G49" s="1">
        <v>17.088999999999999</v>
      </c>
      <c r="I49" s="2">
        <v>0</v>
      </c>
    </row>
    <row r="50" spans="1:15" x14ac:dyDescent="0.3">
      <c r="A50" t="s">
        <v>27</v>
      </c>
      <c r="B50">
        <v>22</v>
      </c>
      <c r="C50" s="1">
        <v>487.90300000000002</v>
      </c>
      <c r="E50" s="3" t="s">
        <v>35</v>
      </c>
      <c r="F50" s="3">
        <v>115</v>
      </c>
      <c r="G50" s="1">
        <v>16.7117</v>
      </c>
      <c r="I50" s="2">
        <v>0</v>
      </c>
    </row>
    <row r="51" spans="1:15" x14ac:dyDescent="0.3">
      <c r="A51" t="s">
        <v>16</v>
      </c>
      <c r="B51">
        <v>57</v>
      </c>
      <c r="C51" s="1">
        <v>482.68299999999999</v>
      </c>
      <c r="E51" s="3" t="s">
        <v>34</v>
      </c>
      <c r="F51" s="3">
        <v>111</v>
      </c>
      <c r="G51" s="1">
        <v>8.46312</v>
      </c>
      <c r="I51" s="2">
        <v>0</v>
      </c>
    </row>
    <row r="52" spans="1:15" x14ac:dyDescent="0.3">
      <c r="A52" t="s">
        <v>16</v>
      </c>
      <c r="B52">
        <v>56</v>
      </c>
      <c r="C52" s="1">
        <v>384.839</v>
      </c>
      <c r="E52" s="3" t="s">
        <v>16</v>
      </c>
      <c r="F52" s="3">
        <v>56</v>
      </c>
      <c r="G52" s="1">
        <v>8.2179099999999998</v>
      </c>
      <c r="I52" s="2">
        <f>C52/G52</f>
        <v>46.829303314346348</v>
      </c>
      <c r="K52" s="5" t="e">
        <f>uns7srt!G47/0</f>
        <v>#DIV/0!</v>
      </c>
      <c r="M52" s="5" t="e">
        <f>uns6srt!G51/0</f>
        <v>#DIV/0!</v>
      </c>
      <c r="O52" s="4">
        <f>uns5srt!G27/shi9srt!G22</f>
        <v>7.3804890293974372</v>
      </c>
    </row>
    <row r="53" spans="1:15" x14ac:dyDescent="0.3">
      <c r="A53" t="s">
        <v>62</v>
      </c>
      <c r="B53">
        <v>119</v>
      </c>
      <c r="C53" s="1">
        <v>368.38099999999997</v>
      </c>
      <c r="E53" s="3" t="s">
        <v>36</v>
      </c>
      <c r="F53" s="3">
        <v>121</v>
      </c>
      <c r="G53" s="1">
        <v>8.1473600000000008</v>
      </c>
      <c r="I53" s="2">
        <v>0</v>
      </c>
    </row>
    <row r="54" spans="1:15" x14ac:dyDescent="0.3">
      <c r="A54" t="s">
        <v>34</v>
      </c>
      <c r="B54" t="s">
        <v>38</v>
      </c>
      <c r="C54" s="1">
        <v>351.298</v>
      </c>
      <c r="E54" s="3" t="s">
        <v>37</v>
      </c>
      <c r="F54" s="3">
        <v>28</v>
      </c>
      <c r="G54" s="1">
        <v>8.0261200000000006</v>
      </c>
      <c r="I54" s="2">
        <f>C46/G54</f>
        <v>140.48755812272927</v>
      </c>
      <c r="M54" s="4">
        <f>uns6srt!G44/shi10srt!G48</f>
        <v>55.050127791081728</v>
      </c>
      <c r="O54" s="4">
        <f>uns5srt!G102/shi9srt!G109</f>
        <v>46.82935216518068</v>
      </c>
    </row>
    <row r="55" spans="1:15" x14ac:dyDescent="0.3">
      <c r="A55" t="s">
        <v>34</v>
      </c>
      <c r="B55">
        <v>109</v>
      </c>
      <c r="C55" s="1">
        <v>288.71100000000001</v>
      </c>
      <c r="E55" s="3" t="s">
        <v>116</v>
      </c>
      <c r="F55" s="3">
        <v>100</v>
      </c>
      <c r="G55" s="1">
        <v>8.0231600000000007</v>
      </c>
      <c r="I55" s="2">
        <v>0</v>
      </c>
    </row>
    <row r="56" spans="1:15" x14ac:dyDescent="0.3">
      <c r="A56" t="s">
        <v>36</v>
      </c>
      <c r="B56">
        <v>110</v>
      </c>
      <c r="C56" s="1">
        <v>286.63099999999997</v>
      </c>
      <c r="E56" s="3" t="s">
        <v>34</v>
      </c>
      <c r="F56" s="3" t="s">
        <v>38</v>
      </c>
      <c r="G56" s="1">
        <v>7.5016800000000003</v>
      </c>
      <c r="I56" s="2">
        <f>C54/G56</f>
        <v>46.829243582770793</v>
      </c>
    </row>
    <row r="57" spans="1:15" x14ac:dyDescent="0.3">
      <c r="A57" t="s">
        <v>63</v>
      </c>
      <c r="B57" t="s">
        <v>64</v>
      </c>
      <c r="C57" s="1">
        <v>180.1</v>
      </c>
      <c r="E57" s="3" t="s">
        <v>25</v>
      </c>
      <c r="F57" s="3">
        <v>44</v>
      </c>
      <c r="G57" s="1">
        <v>6.8424199999999997</v>
      </c>
      <c r="I57" s="2">
        <f>C58/G57</f>
        <v>26.004834546841618</v>
      </c>
      <c r="K57" s="4">
        <f>uns7srt!G48/shi11srt!G43</f>
        <v>21.348771929824562</v>
      </c>
      <c r="M57" s="4">
        <f>uns6srt!G52/shi10srt!G50</f>
        <v>21.85628842332671</v>
      </c>
      <c r="O57" s="4">
        <f>uns5srt!G106/shi9srt!G105</f>
        <v>25.106318133864729</v>
      </c>
    </row>
    <row r="58" spans="1:15" x14ac:dyDescent="0.3">
      <c r="A58" t="s">
        <v>25</v>
      </c>
      <c r="B58">
        <v>44</v>
      </c>
      <c r="C58" s="1">
        <v>177.93600000000001</v>
      </c>
      <c r="E58" s="3" t="s">
        <v>34</v>
      </c>
      <c r="F58" s="3">
        <v>110</v>
      </c>
      <c r="G58" s="1">
        <v>6.4628399999999999</v>
      </c>
      <c r="I58" s="2">
        <v>0</v>
      </c>
    </row>
    <row r="59" spans="1:15" x14ac:dyDescent="0.3">
      <c r="A59" t="s">
        <v>35</v>
      </c>
      <c r="B59">
        <v>104</v>
      </c>
      <c r="C59" s="1">
        <v>95.005799999999994</v>
      </c>
      <c r="E59" s="3" t="s">
        <v>36</v>
      </c>
      <c r="F59" s="3">
        <v>110</v>
      </c>
      <c r="G59" s="1">
        <v>6.1207700000000003</v>
      </c>
      <c r="I59" s="2">
        <f>C56/G59</f>
        <v>46.829238804921594</v>
      </c>
    </row>
    <row r="60" spans="1:15" x14ac:dyDescent="0.3">
      <c r="A60" t="s">
        <v>23</v>
      </c>
      <c r="B60">
        <v>44</v>
      </c>
      <c r="C60" s="1">
        <v>80.142700000000005</v>
      </c>
      <c r="E60" s="3" t="s">
        <v>10</v>
      </c>
      <c r="F60" s="3">
        <v>38</v>
      </c>
      <c r="G60" s="1">
        <v>5.2622900000000001</v>
      </c>
      <c r="I60" s="2">
        <f>C48/G60</f>
        <v>93.658654312096061</v>
      </c>
      <c r="K60" s="4">
        <f>uns7srt!G45/shi11srt!G44</f>
        <v>46.849619771863118</v>
      </c>
      <c r="O60" s="4">
        <f>uns5srt!G98/shi9srt!G114</f>
        <v>93.658654312096061</v>
      </c>
    </row>
    <row r="61" spans="1:15" x14ac:dyDescent="0.3">
      <c r="A61" t="s">
        <v>7</v>
      </c>
      <c r="B61">
        <v>11</v>
      </c>
      <c r="C61" s="1">
        <v>54.861699999999999</v>
      </c>
      <c r="E61" s="3" t="s">
        <v>6</v>
      </c>
      <c r="F61" s="3">
        <v>53</v>
      </c>
      <c r="G61" s="1">
        <v>4.1147799999999997</v>
      </c>
      <c r="I61" s="2">
        <f>C62/G61</f>
        <v>8.1659043739884041</v>
      </c>
      <c r="K61" s="4">
        <f>uns7srt!G50/shi11srt!G46</f>
        <v>11.665291828793775</v>
      </c>
      <c r="M61" s="4">
        <f>uns6srt!G54/shi10srt!G51</f>
        <v>9.8487343848235511</v>
      </c>
      <c r="O61" s="4">
        <f>uns5srt!G127/shi9srt!G122</f>
        <v>8.2390171011124043</v>
      </c>
    </row>
    <row r="62" spans="1:15" x14ac:dyDescent="0.3">
      <c r="A62" t="s">
        <v>6</v>
      </c>
      <c r="B62">
        <v>53</v>
      </c>
      <c r="C62" s="1">
        <v>33.600900000000003</v>
      </c>
      <c r="E62" s="3" t="s">
        <v>23</v>
      </c>
      <c r="F62" s="3">
        <v>44</v>
      </c>
      <c r="G62" s="1">
        <v>3.2515399999999999</v>
      </c>
      <c r="I62" s="2">
        <f>C60/G62</f>
        <v>24.647613131008693</v>
      </c>
      <c r="K62" s="4">
        <f>uns7srt!G49/shi11srt!G47</f>
        <v>28.755546874999997</v>
      </c>
      <c r="M62" s="4">
        <f>uns6srt!G53/shi10srt!G52</f>
        <v>22.688398568837162</v>
      </c>
      <c r="O62" s="4">
        <f>uns5srt!G123/shi9srt!G117</f>
        <v>19.61202430910544</v>
      </c>
    </row>
    <row r="63" spans="1:15" x14ac:dyDescent="0.3">
      <c r="A63" t="s">
        <v>25</v>
      </c>
      <c r="B63">
        <v>45</v>
      </c>
      <c r="C63" s="1">
        <v>22.950199999999999</v>
      </c>
      <c r="E63" s="3" t="s">
        <v>34</v>
      </c>
      <c r="F63" s="3">
        <v>117</v>
      </c>
      <c r="G63" s="1">
        <v>2.9494799999999999</v>
      </c>
      <c r="I63" s="2">
        <v>0</v>
      </c>
    </row>
    <row r="64" spans="1:15" x14ac:dyDescent="0.3">
      <c r="A64" t="s">
        <v>28</v>
      </c>
      <c r="B64">
        <v>39</v>
      </c>
      <c r="C64" s="1">
        <v>19.001100000000001</v>
      </c>
      <c r="E64" s="3" t="s">
        <v>14</v>
      </c>
      <c r="F64" s="3">
        <v>115</v>
      </c>
      <c r="G64" s="1">
        <v>1.9278200000000001</v>
      </c>
      <c r="I64" s="2">
        <v>0</v>
      </c>
    </row>
    <row r="65" spans="1:15" x14ac:dyDescent="0.3">
      <c r="A65" t="s">
        <v>35</v>
      </c>
      <c r="B65">
        <v>109</v>
      </c>
      <c r="C65" s="1">
        <v>17.5932</v>
      </c>
      <c r="E65" s="3" t="s">
        <v>14</v>
      </c>
      <c r="F65" s="3">
        <v>120</v>
      </c>
      <c r="G65" s="1">
        <v>1.7440599999999999</v>
      </c>
      <c r="I65" s="2">
        <f>C66/G65</f>
        <v>5.16172608740525</v>
      </c>
    </row>
    <row r="66" spans="1:15" x14ac:dyDescent="0.3">
      <c r="A66" t="s">
        <v>14</v>
      </c>
      <c r="B66">
        <v>120</v>
      </c>
      <c r="C66" s="1">
        <v>9.0023599999999995</v>
      </c>
      <c r="E66" s="3" t="s">
        <v>36</v>
      </c>
      <c r="F66" s="3">
        <v>113</v>
      </c>
      <c r="G66" s="1">
        <v>1.4169</v>
      </c>
      <c r="I66" s="2">
        <v>0</v>
      </c>
    </row>
    <row r="67" spans="1:15" x14ac:dyDescent="0.3">
      <c r="A67" t="s">
        <v>28</v>
      </c>
      <c r="B67">
        <v>42</v>
      </c>
      <c r="C67" s="1">
        <v>3.47193</v>
      </c>
      <c r="E67" s="3" t="s">
        <v>34</v>
      </c>
      <c r="F67" s="3" t="s">
        <v>117</v>
      </c>
      <c r="G67" s="1">
        <v>1.4155199999999999</v>
      </c>
      <c r="I67" s="2">
        <v>0</v>
      </c>
    </row>
    <row r="68" spans="1:15" x14ac:dyDescent="0.3">
      <c r="A68" t="s">
        <v>14</v>
      </c>
      <c r="B68">
        <v>116</v>
      </c>
      <c r="C68" s="1">
        <v>2.0773299999999999</v>
      </c>
      <c r="E68" s="3" t="s">
        <v>36</v>
      </c>
      <c r="F68" s="3">
        <v>111</v>
      </c>
      <c r="G68" s="1">
        <v>0.81275600000000003</v>
      </c>
      <c r="I68" s="2">
        <v>0</v>
      </c>
    </row>
    <row r="69" spans="1:15" x14ac:dyDescent="0.3">
      <c r="A69" t="s">
        <v>11</v>
      </c>
      <c r="B69">
        <v>32</v>
      </c>
      <c r="C69" s="1">
        <v>1.90473</v>
      </c>
      <c r="E69" s="3" t="s">
        <v>7</v>
      </c>
      <c r="F69" s="3">
        <v>11</v>
      </c>
      <c r="G69" s="1">
        <v>0.66223200000000004</v>
      </c>
      <c r="I69" s="2">
        <f>C61/G69</f>
        <v>82.843625798813704</v>
      </c>
    </row>
    <row r="70" spans="1:15" x14ac:dyDescent="0.3">
      <c r="A70" t="s">
        <v>34</v>
      </c>
      <c r="B70">
        <v>112</v>
      </c>
      <c r="C70" s="1">
        <v>1.5514699999999999</v>
      </c>
      <c r="E70" s="3" t="s">
        <v>25</v>
      </c>
      <c r="F70" s="3">
        <v>45</v>
      </c>
      <c r="G70" s="1">
        <v>0.49008099999999999</v>
      </c>
      <c r="I70" s="2">
        <f>C63/G70</f>
        <v>46.829401670336125</v>
      </c>
      <c r="K70" s="4">
        <f>uns7srt!G52/shi11srt!G49</f>
        <v>11.71067857142857</v>
      </c>
      <c r="M70" s="4">
        <f>uns6srt!G55/shi10srt!G57</f>
        <v>163.88317623536133</v>
      </c>
      <c r="N70" s="12"/>
      <c r="O70" s="4">
        <f>uns5srt!G126/shi9srt!G127</f>
        <v>20.816580820787134</v>
      </c>
    </row>
    <row r="71" spans="1:15" x14ac:dyDescent="0.3">
      <c r="A71" t="s">
        <v>37</v>
      </c>
      <c r="B71">
        <v>27</v>
      </c>
      <c r="C71" s="1">
        <v>0.93691500000000005</v>
      </c>
      <c r="E71" s="3" t="s">
        <v>28</v>
      </c>
      <c r="F71" s="3">
        <v>39</v>
      </c>
      <c r="G71" s="1">
        <v>0.45738899999999999</v>
      </c>
      <c r="I71" s="2">
        <f>C64/G71</f>
        <v>41.542538189593543</v>
      </c>
      <c r="K71" s="4">
        <f>uns7srt!G51/shi11srt!G51</f>
        <v>48.020714285714291</v>
      </c>
      <c r="M71" s="4">
        <f>uns6srt!G58/shi10srt!G55</f>
        <v>35.229405164967183</v>
      </c>
      <c r="O71" s="4">
        <f>uns5srt!G129/shi9srt!G132</f>
        <v>31.631630375843844</v>
      </c>
    </row>
    <row r="72" spans="1:15" x14ac:dyDescent="0.3">
      <c r="A72" t="s">
        <v>13</v>
      </c>
      <c r="B72">
        <v>13</v>
      </c>
      <c r="C72" s="1">
        <v>0.66652500000000003</v>
      </c>
      <c r="E72" s="3" t="s">
        <v>35</v>
      </c>
      <c r="F72" s="3">
        <v>109</v>
      </c>
      <c r="G72" s="1">
        <v>0.37788300000000002</v>
      </c>
      <c r="I72" s="2">
        <f>C65/G72</f>
        <v>46.557267725724621</v>
      </c>
    </row>
    <row r="73" spans="1:15" x14ac:dyDescent="0.3">
      <c r="A73" t="s">
        <v>25</v>
      </c>
      <c r="B73">
        <v>38</v>
      </c>
      <c r="C73" s="1">
        <v>0.42557200000000001</v>
      </c>
      <c r="E73" s="3" t="s">
        <v>14</v>
      </c>
      <c r="F73" s="3">
        <v>116</v>
      </c>
      <c r="G73" s="1">
        <v>0.31047999999999998</v>
      </c>
      <c r="I73" s="2">
        <f>C68/G73</f>
        <v>6.6907047152795673</v>
      </c>
    </row>
    <row r="74" spans="1:15" x14ac:dyDescent="0.3">
      <c r="A74" t="s">
        <v>63</v>
      </c>
      <c r="B74">
        <v>104</v>
      </c>
      <c r="C74" s="1">
        <v>0.22058800000000001</v>
      </c>
      <c r="E74" s="3" t="s">
        <v>37</v>
      </c>
      <c r="F74" s="3">
        <v>27</v>
      </c>
      <c r="G74" s="1">
        <v>9.9180699999999997E-2</v>
      </c>
      <c r="I74" s="2">
        <f>C71/G74</f>
        <v>9.4465455476720788</v>
      </c>
      <c r="K74" s="10">
        <f>uns7srt!G55/shi11srt!G57</f>
        <v>374.57115384615389</v>
      </c>
      <c r="M74" s="4">
        <f>uns6srt!G63/shi10srt!G59</f>
        <v>10.751691701368232</v>
      </c>
      <c r="O74" s="4">
        <f>uns5srt!G137/shi9srt!G137</f>
        <v>19.17019248800964</v>
      </c>
    </row>
    <row r="75" spans="1:15" x14ac:dyDescent="0.3">
      <c r="A75" t="s">
        <v>30</v>
      </c>
      <c r="B75">
        <v>41</v>
      </c>
      <c r="C75" s="1">
        <v>9.7052700000000006E-2</v>
      </c>
      <c r="E75" s="3" t="s">
        <v>36</v>
      </c>
      <c r="F75" s="3" t="s">
        <v>118</v>
      </c>
      <c r="G75" s="1">
        <v>4.8993299999999997E-2</v>
      </c>
      <c r="I75" s="2">
        <v>0</v>
      </c>
    </row>
    <row r="76" spans="1:15" x14ac:dyDescent="0.3">
      <c r="A76" t="s">
        <v>8</v>
      </c>
      <c r="B76">
        <v>53</v>
      </c>
      <c r="C76" s="1">
        <v>7.2567199999999998E-2</v>
      </c>
      <c r="E76" s="3" t="s">
        <v>28</v>
      </c>
      <c r="F76" s="3">
        <v>42</v>
      </c>
      <c r="G76" s="1">
        <v>4.4484200000000002E-2</v>
      </c>
      <c r="I76" s="2">
        <f>C67/G76</f>
        <v>78.048610517891746</v>
      </c>
      <c r="K76" s="4">
        <f>uns7srt!G53/shi11srt!G52</f>
        <v>93.624943820224729</v>
      </c>
      <c r="M76" s="4">
        <f>uns6srt!G59/shi10srt!G60</f>
        <v>37.463397001083088</v>
      </c>
      <c r="O76" s="4">
        <f>uns5srt!G133/shi9srt!G134</f>
        <v>21.077080263419667</v>
      </c>
    </row>
    <row r="77" spans="1:15" x14ac:dyDescent="0.3">
      <c r="A77" t="s">
        <v>12</v>
      </c>
      <c r="B77">
        <v>29</v>
      </c>
      <c r="C77" s="1">
        <v>4.0026699999999998E-2</v>
      </c>
      <c r="E77" s="3" t="s">
        <v>11</v>
      </c>
      <c r="F77" s="3">
        <v>32</v>
      </c>
      <c r="G77" s="1">
        <v>1.8490900000000001E-2</v>
      </c>
      <c r="I77" s="2">
        <f>C69/G77</f>
        <v>103.00904769373042</v>
      </c>
      <c r="K77" s="4">
        <f>uns7srt!G54/shi11srt!G55</f>
        <v>257.39594594594593</v>
      </c>
      <c r="M77" s="4">
        <f>uns6srt!G62/shi10srt!G62</f>
        <v>54.627722620565955</v>
      </c>
      <c r="O77" s="4">
        <f>uns5srt!G138/shi9srt!G142</f>
        <v>74.919014217804431</v>
      </c>
    </row>
    <row r="78" spans="1:15" x14ac:dyDescent="0.3">
      <c r="E78" s="3" t="s">
        <v>36</v>
      </c>
      <c r="F78" s="3" t="s">
        <v>119</v>
      </c>
      <c r="G78" s="1">
        <v>1.05705E-2</v>
      </c>
      <c r="I78" s="2">
        <v>0</v>
      </c>
    </row>
    <row r="79" spans="1:15" x14ac:dyDescent="0.3">
      <c r="E79" s="3" t="s">
        <v>8</v>
      </c>
      <c r="F79" s="3">
        <v>53</v>
      </c>
      <c r="G79" s="1">
        <v>1.0378500000000001E-2</v>
      </c>
      <c r="I79" s="2">
        <f>C76/G79</f>
        <v>6.9920701450113212</v>
      </c>
      <c r="K79" s="4">
        <f>uns7srt!G59/shi11srt!G56</f>
        <v>10.066848673946959</v>
      </c>
      <c r="M79" s="4">
        <f>uns6srt!G68/shi10srt!G63</f>
        <v>7.9685813531741898</v>
      </c>
      <c r="O79" s="4">
        <f>uns5srt!G150/shi9srt!G147</f>
        <v>6.8874193419101433</v>
      </c>
    </row>
    <row r="80" spans="1:15" x14ac:dyDescent="0.3">
      <c r="E80" s="3" t="s">
        <v>13</v>
      </c>
      <c r="F80" s="3">
        <v>13</v>
      </c>
      <c r="G80" s="1">
        <v>1.01677E-2</v>
      </c>
      <c r="I80" s="2">
        <f>C72/G80</f>
        <v>65.553173284026869</v>
      </c>
      <c r="K80" s="5" t="e">
        <f>uns7srt!G56/0</f>
        <v>#DIV/0!</v>
      </c>
      <c r="M80" s="4">
        <f>uns6srt!G64/shi10srt!G61</f>
        <v>20.804886217671498</v>
      </c>
      <c r="O80" s="4">
        <f>uns5srt!G141/shi9srt!G149</f>
        <v>93.658513396998984</v>
      </c>
    </row>
    <row r="81" spans="5:15" x14ac:dyDescent="0.3">
      <c r="E81" s="3" t="s">
        <v>25</v>
      </c>
      <c r="F81" s="3">
        <v>38</v>
      </c>
      <c r="G81" s="1">
        <v>7.81162E-3</v>
      </c>
      <c r="I81" s="2">
        <f>C73/G81</f>
        <v>54.479352554271713</v>
      </c>
      <c r="K81" s="4">
        <f>uns7srt!G57/shi11srt!G54</f>
        <v>56.021033210332099</v>
      </c>
      <c r="M81" s="4">
        <f>uns6srt!G65/shi10srt!G65</f>
        <v>54.043038459249544</v>
      </c>
      <c r="N81" s="12"/>
      <c r="O81" s="4">
        <f>uns5srt!G142/shi9srt!G146</f>
        <v>54.627463524059799</v>
      </c>
    </row>
    <row r="82" spans="5:15" x14ac:dyDescent="0.3">
      <c r="E82" s="3" t="s">
        <v>30</v>
      </c>
      <c r="F82" s="3">
        <v>41</v>
      </c>
      <c r="G82" s="1">
        <v>3.0621300000000001E-3</v>
      </c>
      <c r="I82" s="2">
        <f>C75/G82</f>
        <v>31.694506764898943</v>
      </c>
      <c r="K82" s="4">
        <f>uns7srt!G58/shi11srt!G58</f>
        <v>38.931160714285717</v>
      </c>
      <c r="M82" s="4">
        <f>uns6srt!G67/shi10srt!G67</f>
        <v>31.880169563718233</v>
      </c>
      <c r="O82" s="4">
        <f>uns5srt!G147/shi9srt!G150</f>
        <v>27.209690449598973</v>
      </c>
    </row>
    <row r="83" spans="5:15" x14ac:dyDescent="0.3">
      <c r="E83" s="3" t="s">
        <v>34</v>
      </c>
      <c r="F83" s="3" t="s">
        <v>120</v>
      </c>
      <c r="G83" s="1">
        <v>1.35129E-3</v>
      </c>
      <c r="I83" s="2">
        <v>0</v>
      </c>
    </row>
    <row r="84" spans="5:15" x14ac:dyDescent="0.3">
      <c r="E84" s="3" t="s">
        <v>12</v>
      </c>
      <c r="F84" s="3">
        <v>29</v>
      </c>
      <c r="G84" s="1">
        <v>8.6060499999999996E-4</v>
      </c>
      <c r="I84" s="2">
        <f>C77/G84</f>
        <v>46.509955205930709</v>
      </c>
      <c r="K84" s="5" t="e">
        <f>uns7srt!G60/0</f>
        <v>#DIV/0!</v>
      </c>
      <c r="M84" s="4">
        <f>uns6srt!G69/shi10srt!G66</f>
        <v>20.167095360579214</v>
      </c>
      <c r="O84" s="4">
        <f>uns5srt!G151/shi9srt!G152</f>
        <v>24.508422030324333</v>
      </c>
    </row>
    <row r="85" spans="5:15" x14ac:dyDescent="0.3">
      <c r="E85" s="3" t="s">
        <v>35</v>
      </c>
      <c r="F85" s="3" t="s">
        <v>120</v>
      </c>
      <c r="G85" s="1">
        <v>8.52351E-4</v>
      </c>
      <c r="I85" s="2">
        <v>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BEF4C-B6C6-4417-AC9E-6872A63B3FC7}">
  <dimension ref="A1:K85"/>
  <sheetViews>
    <sheetView workbookViewId="0">
      <selection activeCell="C29" sqref="C29"/>
    </sheetView>
    <sheetView workbookViewId="1">
      <selection activeCell="G9" sqref="G9"/>
    </sheetView>
  </sheetViews>
  <sheetFormatPr defaultRowHeight="15.6" x14ac:dyDescent="0.3"/>
  <cols>
    <col min="4" max="6" width="8.796875" style="4"/>
    <col min="8" max="8" width="10.296875" customWidth="1"/>
    <col min="9" max="11" width="8.796875" style="4"/>
  </cols>
  <sheetData>
    <row r="1" spans="1:11" x14ac:dyDescent="0.3">
      <c r="A1" t="s">
        <v>5</v>
      </c>
      <c r="B1" t="s">
        <v>96</v>
      </c>
      <c r="C1" t="s">
        <v>134</v>
      </c>
      <c r="D1" s="4" t="s">
        <v>125</v>
      </c>
      <c r="E1" s="4" t="s">
        <v>125</v>
      </c>
      <c r="F1" s="4" t="s">
        <v>125</v>
      </c>
      <c r="H1" s="4" t="s">
        <v>129</v>
      </c>
      <c r="I1" s="4" t="s">
        <v>125</v>
      </c>
      <c r="J1" s="4" t="s">
        <v>125</v>
      </c>
      <c r="K1" s="4" t="s">
        <v>125</v>
      </c>
    </row>
    <row r="2" spans="1:11" x14ac:dyDescent="0.3">
      <c r="D2" s="4" t="s">
        <v>111</v>
      </c>
      <c r="E2" s="4" t="s">
        <v>110</v>
      </c>
      <c r="F2" s="4" t="s">
        <v>126</v>
      </c>
      <c r="I2" s="4" t="s">
        <v>111</v>
      </c>
      <c r="J2" s="4" t="s">
        <v>110</v>
      </c>
      <c r="K2" s="4" t="s">
        <v>126</v>
      </c>
    </row>
    <row r="3" spans="1:11" x14ac:dyDescent="0.3">
      <c r="A3" s="3" t="s">
        <v>8</v>
      </c>
      <c r="B3" s="3">
        <v>56</v>
      </c>
      <c r="D3" s="4">
        <f>shi11srt!G9/shi10srt!G3</f>
        <v>8.0713038453324629E-2</v>
      </c>
      <c r="E3" s="4">
        <f>shi11srt!G9/shi9srt!G3</f>
        <v>7.1076153812115583E-3</v>
      </c>
      <c r="F3" s="4">
        <f>shi11srt!G9/shi8srt!G3</f>
        <v>2.4771561861433474E-2</v>
      </c>
      <c r="I3" s="4">
        <f>uns7srt!G9/uns4srt!G5</f>
        <v>0.21615195067931003</v>
      </c>
      <c r="J3" s="4">
        <f>uns7srt!G9/uns5srt!G3</f>
        <v>7.9586815079978682E-2</v>
      </c>
      <c r="K3" s="4">
        <f>uns7srt!G9/uns4srt!G5</f>
        <v>0.21615195067931003</v>
      </c>
    </row>
    <row r="4" spans="1:11" x14ac:dyDescent="0.3">
      <c r="A4" s="3" t="s">
        <v>14</v>
      </c>
      <c r="B4" s="3">
        <v>122</v>
      </c>
    </row>
    <row r="5" spans="1:11" x14ac:dyDescent="0.3">
      <c r="A5" s="3" t="s">
        <v>15</v>
      </c>
      <c r="B5" s="3">
        <v>51</v>
      </c>
      <c r="D5" s="4">
        <f>shi11srt!G3/shi10srt!G5</f>
        <v>0.87298493041547298</v>
      </c>
      <c r="E5" s="4">
        <f>shi11srt!G3/shi9srt!G6</f>
        <v>0.20148788040618393</v>
      </c>
      <c r="F5" s="4">
        <f>shi11srt!G3/shi8srt!G5</f>
        <v>0.6416685875192345</v>
      </c>
      <c r="I5" s="4">
        <f>uns7srt!G3/uns6srt!G3</f>
        <v>1.1330843984872421</v>
      </c>
      <c r="J5" s="4">
        <f>uns7srt!G3/uns5srt!G4</f>
        <v>0.50095666234898706</v>
      </c>
      <c r="K5" s="4">
        <f>uns7srt!G3/uns4srt!G3</f>
        <v>0.93124178686370329</v>
      </c>
    </row>
    <row r="6" spans="1:11" x14ac:dyDescent="0.3">
      <c r="A6" s="3" t="s">
        <v>8</v>
      </c>
      <c r="B6" s="3">
        <v>52</v>
      </c>
      <c r="D6" s="4">
        <f>shi11srt!G4/shi10srt!G6</f>
        <v>0.89633671083398281</v>
      </c>
      <c r="E6" s="4">
        <f>shi11srt!G4/shi9srt!G7</f>
        <v>0.86049473993639825</v>
      </c>
      <c r="F6" s="4">
        <f>shi11srt!G4/shi8srt!G6</f>
        <v>0.64593349425948343</v>
      </c>
      <c r="I6" s="4">
        <f>uns7srt!G4/uns6srt!G4</f>
        <v>1.126908201736013</v>
      </c>
      <c r="J6" s="4">
        <f>uns7srt!G4/uns5srt!G7</f>
        <v>1.1983933845734669</v>
      </c>
      <c r="K6" s="4">
        <f>uns7srt!G4/uns4srt!G4</f>
        <v>0.9154406818559524</v>
      </c>
    </row>
    <row r="7" spans="1:11" x14ac:dyDescent="0.3">
      <c r="A7" s="3" t="s">
        <v>6</v>
      </c>
      <c r="B7" s="3">
        <v>55</v>
      </c>
      <c r="D7" s="4">
        <f>shi11srt!G5/shi10srt!G7</f>
        <v>0.84539662211107136</v>
      </c>
      <c r="E7" s="4">
        <f>shi11srt!G5/shi9srt!G9</f>
        <v>0.87136081266955157</v>
      </c>
      <c r="F7" s="4">
        <f>shi11srt!G8/shi8srt!G7</f>
        <v>0.31071758902420221</v>
      </c>
      <c r="I7" s="4">
        <f>uns7srt!G6/uns6srt!G7</f>
        <v>1.0479836177864033</v>
      </c>
      <c r="J7" s="4">
        <f>uns7srt!G6/uns5srt!G11</f>
        <v>1.199926473591765</v>
      </c>
      <c r="K7" s="4">
        <f>uns7srt!G6/uns4srt!G7</f>
        <v>0.80026915920440023</v>
      </c>
    </row>
    <row r="8" spans="1:11" x14ac:dyDescent="0.3">
      <c r="A8" s="3" t="s">
        <v>14</v>
      </c>
      <c r="B8" s="3">
        <v>124</v>
      </c>
    </row>
    <row r="9" spans="1:11" x14ac:dyDescent="0.3">
      <c r="A9" s="3" t="s">
        <v>8</v>
      </c>
      <c r="B9" s="3">
        <v>54</v>
      </c>
      <c r="D9" s="4">
        <f>shi11srt!G7/shi10srt!G9</f>
        <v>0.87327286846693719</v>
      </c>
      <c r="E9" s="4">
        <f>shi11srt!G7/shi9srt!G11</f>
        <v>0.83956196277190687</v>
      </c>
      <c r="F9" s="4">
        <f>shi11srt!G7/shi8srt!G9</f>
        <v>0.60858430628536886</v>
      </c>
      <c r="I9" s="4">
        <f>uns7srt!G7/uns6srt!G8</f>
        <v>1.0909075242132837</v>
      </c>
      <c r="J9" s="4">
        <f>uns7srt!G7/uns5srt!G12</f>
        <v>1.2112473928933623</v>
      </c>
      <c r="K9" s="4">
        <f>uns7srt!G7/uns5srt!G12</f>
        <v>1.2112473928933623</v>
      </c>
    </row>
    <row r="10" spans="1:11" x14ac:dyDescent="0.3">
      <c r="A10" s="3" t="s">
        <v>21</v>
      </c>
      <c r="B10" s="3">
        <v>48</v>
      </c>
      <c r="D10" s="4">
        <f>shi11srt!G6/shi10srt!G8</f>
        <v>0.94394321775397527</v>
      </c>
      <c r="E10" s="4">
        <f>shi11srt!G6/shi9srt!G8</f>
        <v>0.53738492866494125</v>
      </c>
      <c r="F10" s="4">
        <f>shi11srt!G6/shi8srt!G10</f>
        <v>0.71042191050792003</v>
      </c>
      <c r="I10" s="4">
        <f>uns7srt!G5/uns6srt!G5</f>
        <v>1.2101625387794646</v>
      </c>
      <c r="J10" s="4">
        <f>uns7srt!G5/uns5srt!G8</f>
        <v>0.83627205465480348</v>
      </c>
      <c r="K10" s="4">
        <f>uns7srt!G5/uns4srt!G6</f>
        <v>0.93087728589527496</v>
      </c>
    </row>
    <row r="11" spans="1:11" x14ac:dyDescent="0.3">
      <c r="A11" s="3" t="s">
        <v>6</v>
      </c>
      <c r="B11" s="3">
        <v>59</v>
      </c>
      <c r="D11" s="4">
        <f>shi11srt!G8/shi10srt!G10</f>
        <v>0.82787566462692652</v>
      </c>
      <c r="E11" s="4">
        <f>shi11srt!G8/shi9srt!G13</f>
        <v>0.86858451024290062</v>
      </c>
      <c r="F11" s="4">
        <f>shi11srt!G8/shi8srt!G11</f>
        <v>0.60894727649510727</v>
      </c>
      <c r="I11" s="4">
        <f>uns7srt!G14/uns6srt!G13</f>
        <v>1.0096486144706929</v>
      </c>
      <c r="J11" s="4">
        <f>uns7srt!G14/uns5srt!G22</f>
        <v>1.0466791115110756</v>
      </c>
      <c r="K11" s="4">
        <f>uns7srt!G14/uns4srt!G12</f>
        <v>0.69701330569075404</v>
      </c>
    </row>
    <row r="12" spans="1:11" x14ac:dyDescent="0.3">
      <c r="A12" s="3" t="s">
        <v>22</v>
      </c>
      <c r="B12" s="3">
        <v>44</v>
      </c>
      <c r="D12" s="4">
        <f>shi11srt!G10/shi8srt!G12</f>
        <v>0.75797069069665457</v>
      </c>
      <c r="E12" s="4">
        <f>shi11srt!G10/shi9srt!G16</f>
        <v>0.56782608156610892</v>
      </c>
      <c r="F12" s="4">
        <f>shi11srt!G10/shi8srt!G12</f>
        <v>0.75797069069665457</v>
      </c>
      <c r="I12" s="4">
        <f>uns7srt!G8/uns6srt!G9</f>
        <v>1.1649428084692139</v>
      </c>
      <c r="J12" s="4">
        <f>uns7srt!G8/uns5srt!G10</f>
        <v>0.7685806742461202</v>
      </c>
      <c r="K12" s="4">
        <f>uns7srt!G8/uns4srt!G9</f>
        <v>0.98597357121353757</v>
      </c>
    </row>
    <row r="13" spans="1:11" x14ac:dyDescent="0.3">
      <c r="A13" s="3" t="s">
        <v>9</v>
      </c>
      <c r="B13" s="3">
        <v>32</v>
      </c>
      <c r="D13" s="4">
        <f>shi11srt!G29/shi10srt!G35</f>
        <v>1.0381451009723262</v>
      </c>
      <c r="E13" s="4">
        <f>shi11srt!G29/shi9srt!G51</f>
        <v>0.51405198887751491</v>
      </c>
      <c r="F13" s="4">
        <f>shi11srt!G29/shi8srt!G13</f>
        <v>2.9504042989176183E-2</v>
      </c>
      <c r="I13" s="4">
        <f>uns7srt!G20/uns6srt!G20</f>
        <v>1.1284711639228588</v>
      </c>
      <c r="J13" s="4">
        <f>uns7srt!G20/uns5srt!G28</f>
        <v>1.0057042709472885</v>
      </c>
      <c r="K13" s="4">
        <f>uns7srt!G28/uns4srt!G15</f>
        <v>0.28953267906902941</v>
      </c>
    </row>
    <row r="14" spans="1:11" x14ac:dyDescent="0.3">
      <c r="A14" s="3" t="s">
        <v>22</v>
      </c>
      <c r="B14" s="3">
        <v>47</v>
      </c>
      <c r="D14" s="4">
        <f>shi11srt!G11/shi10srt!G12</f>
        <v>0.87572563348238297</v>
      </c>
      <c r="E14" s="4">
        <f>shi11srt!G11/shi9srt!G14</f>
        <v>0.38223157942141739</v>
      </c>
      <c r="F14" s="4">
        <f>shi11srt!G11/shi8srt!G14</f>
        <v>0.65109410659148881</v>
      </c>
      <c r="I14" s="4">
        <f>uns7srt!G10/uns6srt!G12</f>
        <v>1.4480003959611958</v>
      </c>
      <c r="J14" s="4">
        <f>uns7srt!G10/uns5srt!G13</f>
        <v>0.81030910702415249</v>
      </c>
      <c r="K14" s="4">
        <f>uns7srt!G10/uns4srt!G10</f>
        <v>0.93243708406639636</v>
      </c>
    </row>
    <row r="15" spans="1:11" x14ac:dyDescent="0.3">
      <c r="A15" s="3" t="s">
        <v>21</v>
      </c>
      <c r="B15" s="3">
        <v>49</v>
      </c>
      <c r="D15" s="4">
        <f>shi11srt!G12/shi10srt!G13</f>
        <v>0.91392854382234312</v>
      </c>
      <c r="E15" s="4">
        <f>shi11srt!G12/shi9srt!G19</f>
        <v>0.45120883561182568</v>
      </c>
      <c r="F15" s="4">
        <f>shi11srt!G12/shi8srt!G15</f>
        <v>0.6824864691115452</v>
      </c>
      <c r="I15" s="4">
        <f>uns7srt!G13/uns6srt!G16</f>
        <v>1.1615989942568579</v>
      </c>
      <c r="J15" s="4">
        <f>uns7srt!G13/uns5srt!G17</f>
        <v>0.74815602354302047</v>
      </c>
      <c r="K15" s="4">
        <f>uns7srt!G13/uns4srt!G13</f>
        <v>0.91916157340308025</v>
      </c>
    </row>
    <row r="16" spans="1:11" x14ac:dyDescent="0.3">
      <c r="A16" s="3" t="s">
        <v>23</v>
      </c>
      <c r="B16" s="3">
        <v>45</v>
      </c>
      <c r="D16" s="4">
        <f>shi11srt!G13/shi10srt!G16</f>
        <v>0.95814634590659564</v>
      </c>
      <c r="E16" s="4">
        <f>shi11srt!G13/shi9srt!G21</f>
        <v>0.59516232045845996</v>
      </c>
      <c r="F16" s="4">
        <f>shi11srt!G13/shi8srt!G16</f>
        <v>0.79781454239428962</v>
      </c>
      <c r="I16" s="4">
        <f>uns7srt!G11/uns6srt!G11</f>
        <v>1.2189822081492301</v>
      </c>
      <c r="J16" s="4">
        <f>uns7srt!G11/uns5srt!G14</f>
        <v>0.84737157453249656</v>
      </c>
      <c r="K16" s="4">
        <f>uns7srt!G11/uns4srt!G11</f>
        <v>0.94699559471365635</v>
      </c>
    </row>
    <row r="17" spans="1:11" x14ac:dyDescent="0.3">
      <c r="A17" s="3" t="s">
        <v>15</v>
      </c>
      <c r="B17" s="3">
        <v>48</v>
      </c>
      <c r="D17" s="4">
        <f>shi11srt!G14/shi10srt!G17</f>
        <v>0.92235271628095916</v>
      </c>
      <c r="E17" s="4">
        <f>shi11srt!G14/shi9srt!G25</f>
        <v>0.60455988510229741</v>
      </c>
      <c r="F17" s="4">
        <f>shi11srt!G14/shi8srt!G17</f>
        <v>0.71376003609480809</v>
      </c>
      <c r="I17" s="4">
        <f>uns7srt!G15/uns6srt!G19</f>
        <v>1.2473388452201077</v>
      </c>
      <c r="J17" s="4">
        <f>uns7srt!G15/uns5srt!G21</f>
        <v>0.88391728193510899</v>
      </c>
      <c r="K17" s="4">
        <f>uns7srt!G15/uns4srt!G17</f>
        <v>0.971018266065243</v>
      </c>
    </row>
    <row r="18" spans="1:11" x14ac:dyDescent="0.3">
      <c r="A18" s="3" t="s">
        <v>8</v>
      </c>
      <c r="B18" s="3" t="s">
        <v>24</v>
      </c>
      <c r="D18" s="4">
        <f>shi11srt!G15/shi10srt!G18</f>
        <v>0.90558747471901624</v>
      </c>
      <c r="E18" s="4">
        <f>shi11srt!G15/shi9srt!G30</f>
        <v>0.83901415836392235</v>
      </c>
      <c r="F18" s="4">
        <f>shi11srt!G15/shi8srt!G18</f>
        <v>0.68973313075615827</v>
      </c>
      <c r="I18" s="4">
        <f>uns7srt!G18/uns6srt!G21</f>
        <v>1.2306313431441354</v>
      </c>
      <c r="J18" s="4">
        <f>uns7srt!G18/uns5srt!G33</f>
        <v>1.3585647431884309</v>
      </c>
      <c r="K18" s="4">
        <f>uns7srt!G18/uns4srt!G21</f>
        <v>1.0402308983584398</v>
      </c>
    </row>
    <row r="19" spans="1:11" x14ac:dyDescent="0.3">
      <c r="A19" s="3" t="s">
        <v>6</v>
      </c>
      <c r="B19" s="3">
        <v>52</v>
      </c>
      <c r="D19" s="4">
        <f>shi11srt!G16/shi10srt!G19</f>
        <v>0.90549042148610659</v>
      </c>
      <c r="E19" s="4">
        <f>shi11srt!G16/shi9srt!G31</f>
        <v>0.83892209453314592</v>
      </c>
      <c r="F19" s="4">
        <f>shi11srt!G16/shi8srt!G19</f>
        <v>0.68965792966688533</v>
      </c>
      <c r="I19" s="4">
        <f>uns7srt!G19/uns6srt!G24</f>
        <v>1.2306363492099477</v>
      </c>
      <c r="J19" s="4">
        <f>uns7srt!G19/uns5srt!G35</f>
        <v>1.3585584683726459</v>
      </c>
      <c r="K19" s="4">
        <f>uns7srt!G19/uns4srt!G23</f>
        <v>1.0402278036151942</v>
      </c>
    </row>
    <row r="20" spans="1:11" x14ac:dyDescent="0.3">
      <c r="A20" s="3" t="s">
        <v>8</v>
      </c>
      <c r="B20" s="3">
        <v>51</v>
      </c>
      <c r="D20" s="4">
        <f>shi11srt!G18/shi10srt!G20</f>
        <v>0.87473511045647068</v>
      </c>
      <c r="E20" s="4">
        <f>shi11srt!G18/shi9srt!G33</f>
        <v>0.79825927976412725</v>
      </c>
      <c r="F20" s="4">
        <f>shi11srt!G18/shi8srt!G20</f>
        <v>0.66897426822846984</v>
      </c>
      <c r="I20" s="4">
        <f>uns7srt!G24/uns6srt!G26</f>
        <v>1.0622989279456747</v>
      </c>
      <c r="J20" s="4">
        <f>uns7srt!G24/uns5srt!G32</f>
        <v>1.00973847261231</v>
      </c>
      <c r="K20" s="4">
        <f>uns7srt!G24/uns4srt!G25</f>
        <v>0.94598769853250686</v>
      </c>
    </row>
    <row r="21" spans="1:11" x14ac:dyDescent="0.3">
      <c r="A21" s="3" t="s">
        <v>15</v>
      </c>
      <c r="B21" s="3">
        <v>49</v>
      </c>
      <c r="D21" s="4">
        <f>shi11srt!G17/shi10srt!G21</f>
        <v>0.91624960022128288</v>
      </c>
      <c r="E21" s="4">
        <f>shi11srt!G17/shi9srt!G24</f>
        <v>0.49390155827494786</v>
      </c>
      <c r="F21" s="4">
        <f>shi11srt!G17/shi8srt!G21</f>
        <v>0.69961916956524606</v>
      </c>
      <c r="I21" s="4">
        <f>uns7srt!G22/uns6srt!G22</f>
        <v>1.1307276861853326</v>
      </c>
      <c r="J21" s="4">
        <f>uns7srt!G22/uns5srt!G26</f>
        <v>0.8617562511977469</v>
      </c>
      <c r="K21" s="4">
        <f>uns7srt!G22/uns4srt!G22</f>
        <v>0.96999748650402717</v>
      </c>
    </row>
    <row r="22" spans="1:11" x14ac:dyDescent="0.3">
      <c r="A22" s="3" t="s">
        <v>22</v>
      </c>
      <c r="B22" s="3">
        <v>43</v>
      </c>
      <c r="D22" s="4">
        <f>shi11srt!G20/shi10srt!G22</f>
        <v>0.95012049420826938</v>
      </c>
      <c r="E22" s="4">
        <f>shi11srt!G20/shi9srt!G29</f>
        <v>0.54888781868616032</v>
      </c>
      <c r="F22" s="4">
        <f>shi11srt!G20/shi8srt!G22</f>
        <v>0.71042252447691401</v>
      </c>
      <c r="I22" s="4">
        <f>uns7srt!G12/uns6srt!G14</f>
        <v>1.1493608437954901</v>
      </c>
      <c r="J22" s="4">
        <f>uns7srt!G12/uns5srt!G20</f>
        <v>0.96064420957781116</v>
      </c>
      <c r="K22" s="4">
        <f>uns7srt!G12/uns4srt!G14</f>
        <v>1.0738382914726812</v>
      </c>
    </row>
    <row r="23" spans="1:11" x14ac:dyDescent="0.3">
      <c r="A23" s="3" t="s">
        <v>22</v>
      </c>
      <c r="B23" s="3">
        <v>46</v>
      </c>
      <c r="D23" s="4">
        <f>shi11srt!G19/shi10srt!G23</f>
        <v>0.96437299317267744</v>
      </c>
      <c r="E23" s="4">
        <f>shi11srt!G19/shi9srt!G26</f>
        <v>0.46322697244325911</v>
      </c>
      <c r="F23" s="4">
        <f>shi11srt!G19/shi8srt!G23</f>
        <v>0.73570188467872966</v>
      </c>
      <c r="I23" s="4">
        <f>uns7srt!G21/uns6srt!G23</f>
        <v>1.1681437682991602</v>
      </c>
      <c r="J23" s="4">
        <f>uns7srt!G21/uns5srt!G23</f>
        <v>0.71038051522848389</v>
      </c>
      <c r="K23" s="4">
        <f>uns7srt!G21/uns4srt!G19</f>
        <v>0.83704413168576719</v>
      </c>
    </row>
    <row r="24" spans="1:11" x14ac:dyDescent="0.3">
      <c r="A24" s="3" t="s">
        <v>22</v>
      </c>
      <c r="B24" s="3">
        <v>48</v>
      </c>
      <c r="D24" s="4">
        <f>shi11srt!G21/shi10srt!G24</f>
        <v>0.93553721574808046</v>
      </c>
      <c r="E24" s="4">
        <f>shi11srt!G21/shi9srt!G23</f>
        <v>0.37383525499132114</v>
      </c>
      <c r="F24" s="4">
        <f>shi11srt!G21/shi8srt!G24</f>
        <v>0.71347581139370542</v>
      </c>
      <c r="I24" s="4">
        <f>uns7srt!G25/uns6srt!G27</f>
        <v>1.1066824579784085</v>
      </c>
      <c r="J24" s="4">
        <f>uns7srt!G25/uns5srt!G24</f>
        <v>0.64282490272373538</v>
      </c>
      <c r="K24" s="4">
        <f>uns7srt!G25/uns4srt!G24</f>
        <v>0.85580340029630853</v>
      </c>
    </row>
    <row r="25" spans="1:11" x14ac:dyDescent="0.3">
      <c r="A25" s="3" t="s">
        <v>25</v>
      </c>
      <c r="B25" s="3">
        <v>42</v>
      </c>
      <c r="D25" s="4">
        <f>shi11srt!G22/shi10srt!G25</f>
        <v>0.99038564093187664</v>
      </c>
      <c r="E25" s="4">
        <f>shi11srt!G22/shi9srt!G32</f>
        <v>0.4794134929083681</v>
      </c>
      <c r="F25" s="4">
        <f>shi11srt!G22/shi8srt!G25</f>
        <v>0.77128753599341837</v>
      </c>
      <c r="I25" s="4">
        <f>uns7srt!G17/uns6srt!G18</f>
        <v>1.1082619393974289</v>
      </c>
      <c r="J25" s="4">
        <f>uns7srt!G17/uns5srt!G18</f>
        <v>0.59896760021965945</v>
      </c>
      <c r="K25" s="4">
        <f>uns7srt!G17/uns4srt!G18</f>
        <v>0.87188082035923353</v>
      </c>
    </row>
    <row r="26" spans="1:11" x14ac:dyDescent="0.3">
      <c r="A26" s="3" t="s">
        <v>26</v>
      </c>
      <c r="B26" s="3">
        <v>55</v>
      </c>
      <c r="D26" s="4">
        <f>shi11srt!G23/shi10srt!G26</f>
        <v>0.96808239618590097</v>
      </c>
      <c r="E26" s="4">
        <f>shi11srt!G23/shi9srt!G18</f>
        <v>9.6123963776443125E-2</v>
      </c>
      <c r="F26" s="4">
        <f>shi11srt!G23/shi8srt!G26</f>
        <v>0.81944487230830843</v>
      </c>
      <c r="I26" s="4">
        <f>uns7srt!G16/uns6srt!G17</f>
        <v>1.0804606446370091</v>
      </c>
      <c r="J26" s="4">
        <f>uns7srt!G16/uns5srt!G15</f>
        <v>0.45172549152312946</v>
      </c>
      <c r="K26" s="4">
        <f>uns7srt!G16/uns4srt!G20</f>
        <v>1.1092890180807693</v>
      </c>
    </row>
    <row r="27" spans="1:11" x14ac:dyDescent="0.3">
      <c r="A27" s="3" t="s">
        <v>25</v>
      </c>
      <c r="B27" s="3">
        <v>43</v>
      </c>
      <c r="D27" s="4">
        <f>shi11srt!G25/shi10srt!G30</f>
        <v>1.017836039593139</v>
      </c>
      <c r="E27" s="4">
        <f>shi11srt!G25/shi9srt!G40</f>
        <v>0.44576967569508158</v>
      </c>
      <c r="F27" s="4">
        <f>shi11srt!G25/shi8srt!G27</f>
        <v>0.67781703489165535</v>
      </c>
      <c r="I27" s="4">
        <f>uns7srt!G27/uns6srt!G30</f>
        <v>1.1812681090271875</v>
      </c>
      <c r="J27" s="4">
        <f>uns7srt!G27/uns5srt!G30</f>
        <v>0.53047712730212226</v>
      </c>
      <c r="K27" s="4">
        <f>uns7srt!G27/uns4srt!G28</f>
        <v>0.88004304258048682</v>
      </c>
    </row>
    <row r="28" spans="1:11" x14ac:dyDescent="0.3">
      <c r="A28" s="3" t="s">
        <v>26</v>
      </c>
      <c r="B28" s="3">
        <v>56</v>
      </c>
      <c r="D28" s="4">
        <f>shi11srt!G24/shi10srt!G28</f>
        <v>0.92449190950810944</v>
      </c>
      <c r="E28" s="4">
        <f>shi11srt!G24/shi9srt!G15</f>
        <v>6.0125193877487965E-2</v>
      </c>
      <c r="F28" s="4">
        <f>shi11srt!G24/shi8srt!G28</f>
        <v>0.79739065585996083</v>
      </c>
      <c r="I28" s="4">
        <f>uns7srt!G26/uns6srt!G28</f>
        <v>1.2125046154679999</v>
      </c>
      <c r="J28" s="4">
        <f>uns7srt!G26/uns5srt!G16</f>
        <v>0.29473740551044941</v>
      </c>
      <c r="K28" s="4">
        <f>uns7srt!G26/uns4srt!G27</f>
        <v>0.88417217316124253</v>
      </c>
    </row>
    <row r="29" spans="1:11" x14ac:dyDescent="0.3">
      <c r="A29" s="3" t="s">
        <v>21</v>
      </c>
      <c r="B29" s="3">
        <v>47</v>
      </c>
      <c r="D29" s="4">
        <f>shi11srt!G26/shi10srt!G29</f>
        <v>0.89442666395952108</v>
      </c>
      <c r="E29" s="4">
        <f>shi11srt!G26/shi9srt!G42</f>
        <v>0.54629115948177398</v>
      </c>
      <c r="F29" s="4">
        <f>shi11srt!G26/shi8srt!G29</f>
        <v>0.70525783619818005</v>
      </c>
      <c r="I29" s="4">
        <f>uns7srt!G29/uns6srt!G34</f>
        <v>1.1892846851544383</v>
      </c>
      <c r="J29" s="4">
        <f>uns7srt!G29/uns5srt!G42</f>
        <v>0.91549727214631649</v>
      </c>
      <c r="K29" s="4">
        <f>uns7srt!G29/uns4srt!G30</f>
        <v>0.87794834912708108</v>
      </c>
    </row>
    <row r="30" spans="1:11" x14ac:dyDescent="0.3">
      <c r="A30" s="3" t="s">
        <v>11</v>
      </c>
      <c r="B30" s="3">
        <v>31</v>
      </c>
      <c r="D30" s="4">
        <f>shi11srt!G38/shi10srt!G15</f>
        <v>8.7284015272110077E-3</v>
      </c>
      <c r="E30" s="4">
        <f>shi11srt!G38/shi9srt!G36</f>
        <v>1.630494443404085E-2</v>
      </c>
      <c r="F30" s="4">
        <f>shi11srt!G38/shi8srt!G30</f>
        <v>4.3610048446014217E-2</v>
      </c>
      <c r="I30" s="4">
        <f>uns7srt!G33/uns6srt!G29</f>
        <v>0.31697911727123657</v>
      </c>
      <c r="J30" s="4">
        <f>uns7srt!G33/uns5srt!G40</f>
        <v>0.37060045876607167</v>
      </c>
      <c r="K30" s="4">
        <f>uns7srt!G33/uns4srt!G33</f>
        <v>0.6456985481171239</v>
      </c>
    </row>
    <row r="31" spans="1:11" x14ac:dyDescent="0.3">
      <c r="A31" s="3" t="s">
        <v>27</v>
      </c>
      <c r="B31" s="3">
        <v>24</v>
      </c>
      <c r="D31" s="4">
        <f>shi11srt!G42/shi10srt!G27</f>
        <v>1.3014967212294139E-2</v>
      </c>
      <c r="E31" s="4">
        <f>shi11srt!G42/shi9srt!G52</f>
        <v>2.3288726464950466E-2</v>
      </c>
      <c r="F31" s="4">
        <f>shi11srt!G42/shi8srt!G31</f>
        <v>1.5678061066047851E-2</v>
      </c>
      <c r="I31" s="4">
        <f>uns7srt!G34/uns6srt!G32</f>
        <v>0.41780220325525996</v>
      </c>
      <c r="J31" s="4">
        <f>uns7srt!G34/uns5srt!G46</f>
        <v>0.6570484306472506</v>
      </c>
      <c r="K31" s="4">
        <f>uns7srt!G34/uns4srt!G32</f>
        <v>0.48153539073938506</v>
      </c>
    </row>
    <row r="32" spans="1:11" x14ac:dyDescent="0.3">
      <c r="A32" s="3" t="s">
        <v>28</v>
      </c>
      <c r="B32" s="3">
        <v>37</v>
      </c>
      <c r="D32" s="4">
        <f>shi11srt!G27/shi10srt!G31</f>
        <v>1.0153313684665928</v>
      </c>
      <c r="E32" s="4">
        <f>shi11srt!G27/shi9srt!G44</f>
        <v>0.56124774865666738</v>
      </c>
      <c r="F32" s="4">
        <f>shi11srt!G27/shi8srt!G32</f>
        <v>0.86347842683658749</v>
      </c>
      <c r="I32" s="4">
        <f>uns7srt!G23/uns6srt!G25</f>
        <v>1.2247826897334666</v>
      </c>
      <c r="J32" s="4">
        <f>uns7srt!G23/uns5srt!G31</f>
        <v>1.0325932123834207</v>
      </c>
      <c r="K32" s="4">
        <f>uns7srt!G23/uns4srt!G26</f>
        <v>1.1184743083877671</v>
      </c>
    </row>
    <row r="33" spans="1:11" x14ac:dyDescent="0.3">
      <c r="A33" s="3" t="s">
        <v>29</v>
      </c>
      <c r="B33" s="3">
        <v>3</v>
      </c>
      <c r="D33" s="4">
        <f>shi11srt!G28/shi10srt!G32</f>
        <v>0.72409811135019841</v>
      </c>
      <c r="E33" s="4">
        <f>shi11srt!G28/shi9srt!G50</f>
        <v>0.6532468789315784</v>
      </c>
      <c r="F33" s="4">
        <f>shi11srt!G28/shi8srt!G33</f>
        <v>0.66635212136609434</v>
      </c>
      <c r="I33" s="4">
        <f>uns7srt!G32/uns6srt!G35</f>
        <v>0.74383085993088027</v>
      </c>
      <c r="J33" s="4">
        <f>uns7srt!G32/uns5srt!G51</f>
        <v>0.91919512670604486</v>
      </c>
      <c r="K33" s="4">
        <f>uns7srt!G32/uns4srt!G35</f>
        <v>0.89698366314303091</v>
      </c>
    </row>
    <row r="34" spans="1:11" x14ac:dyDescent="0.3">
      <c r="A34" s="3" t="s">
        <v>30</v>
      </c>
      <c r="B34" s="3">
        <v>45</v>
      </c>
      <c r="D34" s="4">
        <f>shi11srt!G30/shi10srt!G37</f>
        <v>0.92000679146644349</v>
      </c>
      <c r="E34" s="4">
        <f>shi11srt!G30/shi9srt!G54</f>
        <v>0.39895757351606614</v>
      </c>
      <c r="F34" s="4">
        <f>shi11srt!G30/shi8srt!G34</f>
        <v>0.67493192746654307</v>
      </c>
      <c r="I34" s="4">
        <f>uns7srt!G35/uns6srt!G39</f>
        <v>1.4449758207161176</v>
      </c>
      <c r="J34" s="4">
        <f>uns7srt!G35/uns5srt!G55</f>
        <v>0.86361010055043252</v>
      </c>
      <c r="K34" s="4">
        <f>uns7srt!G35/uns4srt!G38</f>
        <v>0.97959884987972456</v>
      </c>
    </row>
    <row r="35" spans="1:11" x14ac:dyDescent="0.3">
      <c r="A35" s="3" t="s">
        <v>14</v>
      </c>
      <c r="B35" s="3">
        <v>119</v>
      </c>
    </row>
    <row r="36" spans="1:11" x14ac:dyDescent="0.3">
      <c r="A36" s="3" t="s">
        <v>9</v>
      </c>
      <c r="B36" s="3">
        <v>33</v>
      </c>
      <c r="D36" s="4">
        <f>shi11srt!G31/shi10srt!G38</f>
        <v>1.0514497531766258</v>
      </c>
      <c r="E36" s="4">
        <f>shi11srt!G31/shi9srt!G57</f>
        <v>0.44519118068725444</v>
      </c>
      <c r="F36" s="4">
        <f>shi11srt!G31/shi8srt!G36</f>
        <v>0.92373208638199711</v>
      </c>
      <c r="I36" s="4">
        <f>uns7srt!G28/uns6srt!G31</f>
        <v>1.0898505759423702</v>
      </c>
      <c r="J36" s="4">
        <f>uns7srt!G28/uns5srt!G37</f>
        <v>0.87216972213601029</v>
      </c>
      <c r="K36" s="4">
        <f>uns7srt!G28/uns4srt!G29</f>
        <v>1.0581569983596411</v>
      </c>
    </row>
    <row r="37" spans="1:11" x14ac:dyDescent="0.3">
      <c r="A37" s="3" t="s">
        <v>30</v>
      </c>
      <c r="B37" s="3">
        <v>47</v>
      </c>
      <c r="D37" s="4">
        <f>shi11srt!G32/shi10srt!G43</f>
        <v>1.3959881448391391</v>
      </c>
      <c r="E37" s="4">
        <f>shi11srt!G32/shi9srt!G61</f>
        <v>0.33646988450743109</v>
      </c>
      <c r="F37" s="4">
        <f>shi11srt!G32/shi8srt!G37</f>
        <v>0.63463478666507556</v>
      </c>
      <c r="I37" s="4">
        <f>uns7srt!G40/uns6srt!G42</f>
        <v>1.200018344696854</v>
      </c>
      <c r="J37" s="4">
        <f>uns7srt!G28/uns5srt!G64</f>
        <v>4.4488683303550962</v>
      </c>
      <c r="K37" s="4">
        <f>uns7srt!G40/uns4srt!G39</f>
        <v>0.60001070110042987</v>
      </c>
    </row>
    <row r="38" spans="1:11" x14ac:dyDescent="0.3">
      <c r="A38" s="3" t="s">
        <v>31</v>
      </c>
      <c r="B38" s="3">
        <v>18</v>
      </c>
      <c r="D38" s="4">
        <f>shi11srt!G45/shi10srt!G33</f>
        <v>8.2671821659194671E-3</v>
      </c>
      <c r="E38" s="4">
        <f>shi11srt!G45/shi9srt!G66</f>
        <v>1.6349970716470357E-2</v>
      </c>
      <c r="F38" s="4">
        <f>shi11srt!G45/shi8srt!G38</f>
        <v>2.3676306025089817E-2</v>
      </c>
      <c r="I38" s="4">
        <f>uns7srt!G36/uns6srt!G33</f>
        <v>0.29294027376091258</v>
      </c>
      <c r="J38" s="4">
        <f>uns7srt!G36/uns5srt!G52</f>
        <v>0.55775957891983785</v>
      </c>
      <c r="K38" s="4">
        <f>uns7srt!G36/uns4srt!G37</f>
        <v>0.65390894402037136</v>
      </c>
    </row>
    <row r="39" spans="1:11" x14ac:dyDescent="0.3">
      <c r="A39" s="3" t="s">
        <v>22</v>
      </c>
      <c r="B39" s="3">
        <v>49</v>
      </c>
      <c r="D39" s="4">
        <f>shi11srt!G33/shi10srt!G39</f>
        <v>0.77650517207909264</v>
      </c>
      <c r="E39" s="4">
        <f>shi11srt!G33/shi9srt!G58</f>
        <v>0.29616075182522283</v>
      </c>
      <c r="F39" s="4">
        <f>shi11srt!G33/shi8srt!G39</f>
        <v>0.73305145759428214</v>
      </c>
      <c r="I39" s="4">
        <f>uns7srt!G37/uns6srt!G43</f>
        <v>2.0616550548057395</v>
      </c>
      <c r="J39" s="4">
        <f>uns7srt!G37/uns5srt!G71</f>
        <v>0.90731857849974695</v>
      </c>
      <c r="K39" s="4">
        <f>uns7srt!G37/uns4srt!G41</f>
        <v>1.1521458352926424</v>
      </c>
    </row>
    <row r="40" spans="1:11" x14ac:dyDescent="0.3">
      <c r="A40" s="3" t="s">
        <v>10</v>
      </c>
      <c r="B40" s="3">
        <v>35</v>
      </c>
      <c r="D40" s="4">
        <f>shi11srt!G34/shi10srt!G40</f>
        <v>1.0178359096313911</v>
      </c>
      <c r="E40" s="4">
        <f>shi11srt!G34/shi9srt!G67</f>
        <v>0.48796727426953124</v>
      </c>
      <c r="F40" s="4">
        <f>shi11srt!G34/shi8srt!G40</f>
        <v>0.72290459010634123</v>
      </c>
      <c r="I40" s="4">
        <f>uns7srt!G30/uns6srt!G36</f>
        <v>1.0324715687196622</v>
      </c>
      <c r="J40" s="4">
        <f>uns7srt!G30/uns5srt!G48</f>
        <v>0.88160938604837946</v>
      </c>
      <c r="K40" s="4">
        <f>uns7srt!G30/uns4srt!G36</f>
        <v>1.008447750761396</v>
      </c>
    </row>
    <row r="41" spans="1:11" x14ac:dyDescent="0.3">
      <c r="A41" s="3" t="s">
        <v>32</v>
      </c>
      <c r="B41" s="3">
        <v>7</v>
      </c>
      <c r="D41" s="4">
        <f>shi11srt!G35/shi10srt!G14</f>
        <v>1.6290829942209539E-2</v>
      </c>
      <c r="E41" s="4">
        <f>shi11srt!G35/shi9srt!G74</f>
        <v>0.70015374510072836</v>
      </c>
      <c r="F41" s="4">
        <f>shi11srt!G35/shi8srt!G41</f>
        <v>0.84108664926686727</v>
      </c>
      <c r="I41" s="4">
        <f>uns7srt!G31/uns6srt!G15</f>
        <v>0.11835274989758296</v>
      </c>
      <c r="J41" s="4">
        <f>uns7srt!G31/uns5srt!G49</f>
        <v>0.82824339942124559</v>
      </c>
      <c r="K41" s="4">
        <f>uns7srt!G31/uns4srt!G34</f>
        <v>0.90194637944155021</v>
      </c>
    </row>
    <row r="42" spans="1:11" x14ac:dyDescent="0.3">
      <c r="A42" s="3" t="s">
        <v>26</v>
      </c>
      <c r="B42" s="3">
        <v>57</v>
      </c>
      <c r="D42" s="4">
        <f>shi11srt!G37/shi10srt!G42</f>
        <v>0.63583313546784537</v>
      </c>
      <c r="E42" s="4">
        <f>shi11srt!G37/shi9srt!G17</f>
        <v>3.6147940475958701E-3</v>
      </c>
      <c r="F42" s="4">
        <f>shi11srt!G37/shi8srt!G42</f>
        <v>0.55090152017169935</v>
      </c>
      <c r="I42" s="4">
        <f>uns7srt!G42/uns6srt!G46</f>
        <v>1.2733033009225481</v>
      </c>
      <c r="J42" s="4">
        <f>uns7srt!G42/uns6srt!G46</f>
        <v>1.2733033009225481</v>
      </c>
      <c r="K42" s="4">
        <f>uns7srt!G42/uns4srt!G44</f>
        <v>0.8523235661601708</v>
      </c>
    </row>
    <row r="43" spans="1:11" x14ac:dyDescent="0.3">
      <c r="A43" s="3" t="s">
        <v>28</v>
      </c>
      <c r="B43" s="3">
        <v>41</v>
      </c>
      <c r="D43" s="4">
        <f>shi11srt!G36/shi10srt!G44</f>
        <v>1.1048666558320708</v>
      </c>
      <c r="E43" s="4">
        <f>shi11srt!G36/shi9srt!G64</f>
        <v>0.33240276331976909</v>
      </c>
      <c r="F43" s="4">
        <f>shi11srt!G36/shi8srt!G43</f>
        <v>1.1048666558320708</v>
      </c>
      <c r="I43" s="4">
        <f>uns7srt!G39/uns6srt!G40</f>
        <v>0.61925662156891548</v>
      </c>
      <c r="J43" s="4">
        <f>uns7srt!G39/uns5srt!G57</f>
        <v>0.32508924594653887</v>
      </c>
      <c r="K43" s="4">
        <f>uns7srt!G39/uns4srt!G40</f>
        <v>0.64138743304426304</v>
      </c>
    </row>
    <row r="44" spans="1:11" x14ac:dyDescent="0.3">
      <c r="A44" s="3" t="s">
        <v>14</v>
      </c>
      <c r="B44" s="3">
        <v>117</v>
      </c>
    </row>
    <row r="45" spans="1:11" x14ac:dyDescent="0.3">
      <c r="A45" s="3" t="s">
        <v>33</v>
      </c>
      <c r="B45" s="3">
        <v>38</v>
      </c>
      <c r="D45" s="4">
        <f>shi11srt!G39/shi10srt!G47</f>
        <v>0.96308845423276346</v>
      </c>
      <c r="E45" s="4">
        <f>shi11srt!G39/shi9srt!G78</f>
        <v>0.49525390474440573</v>
      </c>
      <c r="F45" s="4">
        <f>shi11srt!G39/shi8srt!G45</f>
        <v>0.80952372733031508</v>
      </c>
      <c r="I45" s="4">
        <f>uns7srt!G38/uns6srt!G41</f>
        <v>1.3809182976310541</v>
      </c>
      <c r="J45" s="4">
        <f>uns7srt!G38/uns5srt!G69</f>
        <v>0.65068908652508994</v>
      </c>
      <c r="K45" s="4">
        <f>uns7srt!G38/uns4srt!G42</f>
        <v>1.1469971703102622</v>
      </c>
    </row>
    <row r="46" spans="1:11" x14ac:dyDescent="0.3">
      <c r="A46" s="3" t="s">
        <v>26</v>
      </c>
      <c r="B46" s="3">
        <v>58</v>
      </c>
      <c r="D46" s="4">
        <f>shi11srt!G41/shi10srt!G41</f>
        <v>0.26392873924040505</v>
      </c>
      <c r="E46" s="4">
        <f>shi11srt!G41/shi9srt!G20</f>
        <v>2.4742499929708808E-3</v>
      </c>
      <c r="F46" s="4">
        <f>shi11srt!G41/shi8srt!G46</f>
        <v>0.79524779198245621</v>
      </c>
      <c r="I46" s="4">
        <f>uns7srt!G43/uns6srt!G48</f>
        <v>1.3193257536517846</v>
      </c>
      <c r="J46" s="4">
        <f>uns7srt!G43/uns5srt!G25</f>
        <v>1.5369187044896699E-2</v>
      </c>
      <c r="K46" s="4">
        <f>uns7srt!G43/uns4srt!G47</f>
        <v>1.6083398317393691</v>
      </c>
    </row>
    <row r="47" spans="1:11" x14ac:dyDescent="0.3">
      <c r="A47" s="3" t="s">
        <v>33</v>
      </c>
      <c r="B47" s="3">
        <v>39</v>
      </c>
      <c r="D47" s="4">
        <f>shi11srt!G40/shi10srt!G49</f>
        <v>1.1535318903503853</v>
      </c>
      <c r="E47" s="4">
        <f>shi11srt!G40/shi9srt!G96</f>
        <v>0.99934418038162465</v>
      </c>
      <c r="F47" s="4">
        <f>shi11srt!G40/shi8srt!G47</f>
        <v>0.936981488108794</v>
      </c>
      <c r="I47" s="4">
        <f>uns7srt!G41/uns6srt!G45</f>
        <v>1.7854971224449296</v>
      </c>
      <c r="J47" s="4">
        <f>uns7srt!G41/uns5srt!G81</f>
        <v>1.1905676855895198</v>
      </c>
      <c r="K47" s="4">
        <f>uns7srt!G41/uns4srt!G45</f>
        <v>1.666096308970912</v>
      </c>
    </row>
    <row r="48" spans="1:11" x14ac:dyDescent="0.3">
      <c r="A48" s="3" t="s">
        <v>27</v>
      </c>
      <c r="B48" s="3">
        <v>22</v>
      </c>
      <c r="D48" s="4">
        <f>shi11srt!G50/shi10srt!G45</f>
        <v>8.8603829530686049E-3</v>
      </c>
      <c r="E48" s="4">
        <f>shi11srt!G50/shi9srt!G93</f>
        <v>1.7560951002739762E-2</v>
      </c>
      <c r="F48" s="4">
        <f>shi11srt!G50/shi8srt!G48</f>
        <v>2.3699908944694544E-2</v>
      </c>
      <c r="I48" s="4">
        <f>uns7srt!G46/uns6srt!G47</f>
        <v>0.21168260618286416</v>
      </c>
      <c r="J48" s="4">
        <f>uns7srt!G46/uns5srt!G101</f>
        <v>0.42827958362173824</v>
      </c>
      <c r="K48" s="4">
        <f>uns7srt!G46/uns4srt!G50</f>
        <v>0.39186682598795253</v>
      </c>
    </row>
    <row r="49" spans="1:11" x14ac:dyDescent="0.3">
      <c r="A49" s="3" t="s">
        <v>34</v>
      </c>
      <c r="B49" s="3" t="s">
        <v>115</v>
      </c>
    </row>
    <row r="50" spans="1:11" x14ac:dyDescent="0.3">
      <c r="A50" s="3" t="s">
        <v>35</v>
      </c>
      <c r="B50" s="3">
        <v>115</v>
      </c>
    </row>
    <row r="51" spans="1:11" x14ac:dyDescent="0.3">
      <c r="A51" s="3" t="s">
        <v>34</v>
      </c>
      <c r="B51" s="3">
        <v>111</v>
      </c>
    </row>
    <row r="52" spans="1:11" x14ac:dyDescent="0.3">
      <c r="A52" s="3" t="s">
        <v>16</v>
      </c>
      <c r="B52" s="3">
        <v>56</v>
      </c>
      <c r="I52" s="4">
        <f>uns7srt!G44/uns6srt!G51</f>
        <v>1</v>
      </c>
      <c r="J52" s="4">
        <f>uns7srt!G44/uns5srt!G27</f>
        <v>6.479807376600635E-3</v>
      </c>
      <c r="K52" s="4">
        <f>uns7srt!G44/uns4srt!G52</f>
        <v>1</v>
      </c>
    </row>
    <row r="53" spans="1:11" x14ac:dyDescent="0.3">
      <c r="A53" s="3" t="s">
        <v>36</v>
      </c>
      <c r="B53" s="3">
        <v>121</v>
      </c>
    </row>
    <row r="54" spans="1:11" x14ac:dyDescent="0.3">
      <c r="A54" s="3" t="s">
        <v>37</v>
      </c>
      <c r="B54" s="3">
        <v>28</v>
      </c>
      <c r="I54" s="4">
        <f>0/uns6srt!G44</f>
        <v>0</v>
      </c>
      <c r="J54" s="4">
        <f>0/uns5srt!G102</f>
        <v>0</v>
      </c>
      <c r="K54" s="4">
        <f>0/uns4srt!G46</f>
        <v>0</v>
      </c>
    </row>
    <row r="55" spans="1:11" x14ac:dyDescent="0.3">
      <c r="A55" s="3" t="s">
        <v>116</v>
      </c>
      <c r="B55" s="3">
        <v>100</v>
      </c>
    </row>
    <row r="56" spans="1:11" x14ac:dyDescent="0.3">
      <c r="A56" s="3" t="s">
        <v>34</v>
      </c>
      <c r="B56" s="3" t="s">
        <v>38</v>
      </c>
    </row>
    <row r="57" spans="1:11" x14ac:dyDescent="0.3">
      <c r="A57" s="3" t="s">
        <v>25</v>
      </c>
      <c r="B57" s="3">
        <v>44</v>
      </c>
      <c r="D57" s="4">
        <f>shi11srt!G43/shi10srt!G50</f>
        <v>0.95016469521383706</v>
      </c>
      <c r="E57" s="4">
        <f>shi11srt!G43/shi9srt!G105</f>
        <v>0.44543429844097998</v>
      </c>
      <c r="F57" s="4">
        <f>shi11srt!G43/shi8srt!G57</f>
        <v>0.8330386033011713</v>
      </c>
      <c r="I57" s="4">
        <f>uns7srt!G48/uns6srt!G52</f>
        <v>0.92810128513137313</v>
      </c>
      <c r="J57" s="4">
        <f>uns7srt!G48/uns5srt!G106</f>
        <v>0.37876821270383754</v>
      </c>
      <c r="K57" s="4">
        <f>uns7srt!G48/uns4srt!G58</f>
        <v>0.68388634115637081</v>
      </c>
    </row>
    <row r="58" spans="1:11" x14ac:dyDescent="0.3">
      <c r="A58" s="3" t="s">
        <v>34</v>
      </c>
      <c r="B58" s="3">
        <v>110</v>
      </c>
    </row>
    <row r="59" spans="1:11" x14ac:dyDescent="0.3">
      <c r="A59" s="3" t="s">
        <v>36</v>
      </c>
      <c r="B59" s="3">
        <v>110</v>
      </c>
    </row>
    <row r="60" spans="1:11" x14ac:dyDescent="0.3">
      <c r="A60" s="3" t="s">
        <v>10</v>
      </c>
      <c r="B60" s="3">
        <v>38</v>
      </c>
      <c r="D60" s="5" t="e">
        <f>shi11srt!G44/0</f>
        <v>#DIV/0!</v>
      </c>
      <c r="E60" s="4">
        <f>shi11srt!G44/shi9srt!G114</f>
        <v>0.99956482824017678</v>
      </c>
      <c r="F60" s="4">
        <f>shi11srt!G44/shi8srt!G60</f>
        <v>0.99956482824017678</v>
      </c>
      <c r="I60" s="5" t="e">
        <f>uns7srt!G45/0</f>
        <v>#DIV/0!</v>
      </c>
      <c r="J60" s="4">
        <f>uns7srt!G45/uns5srt!G98</f>
        <v>0.49999898551106914</v>
      </c>
      <c r="K60" s="4">
        <f>uns7srt!G45/uns4srt!G48</f>
        <v>0.49999898551106914</v>
      </c>
    </row>
    <row r="61" spans="1:11" x14ac:dyDescent="0.3">
      <c r="A61" s="3" t="s">
        <v>6</v>
      </c>
      <c r="B61" s="3">
        <v>53</v>
      </c>
      <c r="D61" s="4">
        <f>shi11srt!G46/shi10srt!G51</f>
        <v>0.87814011972774242</v>
      </c>
      <c r="E61" s="4">
        <f>shi11srt!G46/shi9srt!G122</f>
        <v>0.85339531794786649</v>
      </c>
      <c r="F61" s="4">
        <f>shi11srt!G46/shi8srt!G61</f>
        <v>0.62457774170186497</v>
      </c>
      <c r="I61" s="4">
        <f>uns7srt!G50/uns6srt!G54</f>
        <v>1.040109354454841</v>
      </c>
      <c r="J61" s="4">
        <f>uns7srt!G50/uns5srt!G127</f>
        <v>1.2082879920038045</v>
      </c>
      <c r="K61" s="4">
        <f>uns7srt!G50/uns4srt!G62</f>
        <v>0.89223205330809585</v>
      </c>
    </row>
    <row r="62" spans="1:11" x14ac:dyDescent="0.3">
      <c r="A62" s="3" t="s">
        <v>23</v>
      </c>
      <c r="B62" s="3">
        <v>44</v>
      </c>
      <c r="D62" s="4">
        <f>shi11srt!G47/shi10srt!G52</f>
        <v>0.98594641227195168</v>
      </c>
      <c r="E62" s="4">
        <f>shi11srt!G47/shi9srt!G117</f>
        <v>0.58290848564474007</v>
      </c>
      <c r="F62" s="4">
        <f>shi11srt!G47/shi8srt!G62</f>
        <v>0.7873192394988221</v>
      </c>
      <c r="I62" s="4">
        <f>uns7srt!G49/uns6srt!G53</f>
        <v>1.2496002390078458</v>
      </c>
      <c r="J62" s="4">
        <f>uns7srt!G49/uns5srt!G123</f>
        <v>0.85467221632039381</v>
      </c>
      <c r="K62" s="4">
        <f>uns7srt!G49/uns4srt!G60</f>
        <v>0.91853905595893315</v>
      </c>
    </row>
    <row r="63" spans="1:11" x14ac:dyDescent="0.3">
      <c r="A63" s="3" t="s">
        <v>34</v>
      </c>
      <c r="B63" s="3">
        <v>117</v>
      </c>
    </row>
    <row r="64" spans="1:11" x14ac:dyDescent="0.3">
      <c r="A64" s="3" t="s">
        <v>14</v>
      </c>
      <c r="B64" s="3">
        <v>115</v>
      </c>
    </row>
    <row r="65" spans="1:11" x14ac:dyDescent="0.3">
      <c r="A65" s="3" t="s">
        <v>14</v>
      </c>
      <c r="B65" s="3">
        <v>120</v>
      </c>
    </row>
    <row r="66" spans="1:11" x14ac:dyDescent="0.3">
      <c r="A66" s="3" t="s">
        <v>36</v>
      </c>
      <c r="B66" s="3">
        <v>113</v>
      </c>
    </row>
    <row r="67" spans="1:11" x14ac:dyDescent="0.3">
      <c r="A67" s="3" t="s">
        <v>34</v>
      </c>
      <c r="B67" s="3" t="s">
        <v>117</v>
      </c>
    </row>
    <row r="68" spans="1:11" x14ac:dyDescent="0.3">
      <c r="A68" s="3" t="s">
        <v>36</v>
      </c>
      <c r="B68" s="3">
        <v>111</v>
      </c>
    </row>
    <row r="69" spans="1:11" x14ac:dyDescent="0.3">
      <c r="A69" s="3" t="s">
        <v>7</v>
      </c>
      <c r="B69" s="3">
        <v>11</v>
      </c>
      <c r="I69" s="4">
        <v>0</v>
      </c>
      <c r="J69" s="4">
        <v>0</v>
      </c>
      <c r="K69" s="4">
        <v>0</v>
      </c>
    </row>
    <row r="70" spans="1:11" x14ac:dyDescent="0.3">
      <c r="A70" s="3" t="s">
        <v>25</v>
      </c>
      <c r="B70" s="3">
        <v>45</v>
      </c>
      <c r="D70" s="4">
        <f>shi11srt!G49/shi10srt!G57</f>
        <v>3.9988574692944878</v>
      </c>
      <c r="E70" s="4">
        <f>shi11srt!G49/shi9srt!G127</f>
        <v>0.44444091713557832</v>
      </c>
      <c r="F70" s="4">
        <f>shi11srt!G49/shi8srt!G70</f>
        <v>1.1426682527990273</v>
      </c>
      <c r="I70" s="4">
        <f>uns7srt!G52/uns6srt!G55</f>
        <v>0.28574827234621047</v>
      </c>
      <c r="J70" s="4">
        <f>uns7srt!G52/uns5srt!G126</f>
        <v>0.2500268785432973</v>
      </c>
      <c r="K70" s="4">
        <f>uns7srt!G52/uns4srt!G63</f>
        <v>0.28574827234621047</v>
      </c>
    </row>
    <row r="71" spans="1:11" x14ac:dyDescent="0.3">
      <c r="A71" s="3" t="s">
        <v>28</v>
      </c>
      <c r="B71" s="3">
        <v>39</v>
      </c>
      <c r="D71" s="4">
        <f>shi11srt!G51/shi10srt!G55</f>
        <v>1.0425250950683598</v>
      </c>
      <c r="E71" s="4">
        <f>shi11srt!G51/shi9srt!G132</f>
        <v>0.58544826519133697</v>
      </c>
      <c r="F71" s="4">
        <f>shi11srt!G51/shi8srt!G71</f>
        <v>0.91825557676288672</v>
      </c>
      <c r="I71" s="4">
        <f>uns7srt!G51/uns6srt!G58</f>
        <v>1.421051519080097</v>
      </c>
      <c r="J71" s="4">
        <f>uns7srt!G51/uns5srt!G129</f>
        <v>0.88878263743527608</v>
      </c>
      <c r="K71" s="4">
        <f>uns7srt!G51/uns4srt!G64</f>
        <v>1.061449074000979</v>
      </c>
    </row>
    <row r="72" spans="1:11" x14ac:dyDescent="0.3">
      <c r="A72" s="3" t="s">
        <v>35</v>
      </c>
      <c r="B72" s="3">
        <v>109</v>
      </c>
    </row>
    <row r="73" spans="1:11" x14ac:dyDescent="0.3">
      <c r="A73" s="3" t="s">
        <v>14</v>
      </c>
      <c r="B73" s="3">
        <v>116</v>
      </c>
    </row>
    <row r="74" spans="1:11" x14ac:dyDescent="0.3">
      <c r="A74" s="3" t="s">
        <v>37</v>
      </c>
      <c r="B74" s="3">
        <v>27</v>
      </c>
      <c r="D74" s="4">
        <f>shi11srt!G57/shi10srt!G59</f>
        <v>2.416716240333135E-2</v>
      </c>
      <c r="E74" s="4">
        <f>shi11srt!G57/shi9srt!G137</f>
        <v>3.3395757711208902E-2</v>
      </c>
      <c r="F74" s="4">
        <f>shi11srt!G57/shi8srt!G74</f>
        <v>2.6214777673478813E-2</v>
      </c>
      <c r="I74" s="4">
        <f>uns7srt!G55/uns6srt!G63</f>
        <v>0.84194396175359432</v>
      </c>
      <c r="J74" s="4">
        <f>uns7srt!G55/uns5srt!G137</f>
        <v>0.65252800707547165</v>
      </c>
      <c r="K74" s="4">
        <f>uns7srt!G55/uns4srt!G71</f>
        <v>1.0394592892631669</v>
      </c>
    </row>
    <row r="75" spans="1:11" x14ac:dyDescent="0.3">
      <c r="A75" s="3" t="s">
        <v>36</v>
      </c>
      <c r="B75" s="3" t="s">
        <v>118</v>
      </c>
    </row>
    <row r="76" spans="1:11" x14ac:dyDescent="0.3">
      <c r="A76" s="3" t="s">
        <v>28</v>
      </c>
      <c r="B76" s="3">
        <v>42</v>
      </c>
      <c r="D76" s="4">
        <f>shi11srt!G52/shi10srt!G60</f>
        <v>0.60021499836121073</v>
      </c>
      <c r="E76" s="4">
        <f>shi11srt!G52/shi9srt!G134</f>
        <v>0.15005344600267734</v>
      </c>
      <c r="F76" s="4">
        <f>shi11srt!G52/shi8srt!G76</f>
        <v>1.0003551822894421</v>
      </c>
      <c r="I76" s="4">
        <f>uns7srt!G53/uns6srt!G59</f>
        <v>1.5</v>
      </c>
      <c r="J76" s="4">
        <f>uns7srt!G53/uns5srt!G133</f>
        <v>0.66654134616615268</v>
      </c>
      <c r="K76" s="4">
        <f>uns7srt!G53/uns4srt!G67</f>
        <v>1.1999982718545594</v>
      </c>
    </row>
    <row r="77" spans="1:11" x14ac:dyDescent="0.3">
      <c r="A77" s="3" t="s">
        <v>11</v>
      </c>
      <c r="B77" s="3">
        <v>32</v>
      </c>
      <c r="D77" s="4">
        <f>shi11srt!G55/shi10srt!G62</f>
        <v>0.33349707739385553</v>
      </c>
      <c r="E77" s="4">
        <f>shi11srt!G55/shi9srt!G142</f>
        <v>0.40019685358744028</v>
      </c>
      <c r="F77" s="4">
        <f>shi11srt!G55/shi8srt!G77</f>
        <v>0.40019685358744028</v>
      </c>
      <c r="I77" s="4">
        <f>uns7srt!G54/uns6srt!G62</f>
        <v>1.5713778936426486</v>
      </c>
      <c r="J77" s="4">
        <f>uns7srt!G54/uns5srt!G138</f>
        <v>1.3749386423353449</v>
      </c>
      <c r="K77" s="4">
        <f>uns7srt!G54/uns4srt!G69</f>
        <v>1</v>
      </c>
    </row>
    <row r="78" spans="1:11" x14ac:dyDescent="0.3">
      <c r="A78" s="3" t="s">
        <v>36</v>
      </c>
      <c r="B78" s="3" t="s">
        <v>119</v>
      </c>
    </row>
    <row r="79" spans="1:11" x14ac:dyDescent="0.3">
      <c r="A79" s="3" t="s">
        <v>8</v>
      </c>
      <c r="B79" s="3">
        <v>53</v>
      </c>
      <c r="D79" s="4">
        <f>shi11srt!G56/shi10srt!G63</f>
        <v>0.87799078452106361</v>
      </c>
      <c r="E79" s="4">
        <f>shi11srt!G56/shi9srt!G147</f>
        <v>0.85634510306868128</v>
      </c>
      <c r="F79" s="4">
        <f>shi11srt!G56/shi8srt!G79</f>
        <v>0.61762297056414694</v>
      </c>
      <c r="I79" s="4">
        <f>uns7srt!G59/uns6srt!G68</f>
        <v>1.1091811670307874</v>
      </c>
      <c r="J79" s="4">
        <f>uns7srt!G59/uns5srt!G150</f>
        <v>1.2516584423443975</v>
      </c>
      <c r="K79" s="4">
        <f>uns7srt!G59/uns4srt!G76</f>
        <v>0.8892240571497867</v>
      </c>
    </row>
    <row r="80" spans="1:11" x14ac:dyDescent="0.3">
      <c r="A80" s="3" t="s">
        <v>13</v>
      </c>
      <c r="B80" s="3">
        <v>13</v>
      </c>
    </row>
    <row r="81" spans="1:6" x14ac:dyDescent="0.3">
      <c r="A81" s="3" t="s">
        <v>25</v>
      </c>
      <c r="B81" s="3">
        <v>38</v>
      </c>
      <c r="D81" s="4">
        <f>shi11srt!G54/shi10srt!G65</f>
        <v>1.3076563035306721</v>
      </c>
      <c r="E81" s="4">
        <f>shi11srt!G54/shi9srt!G146</f>
        <v>0.84983348281203941</v>
      </c>
      <c r="F81" s="4">
        <f>shi11srt!G54/shi8srt!G81</f>
        <v>1.0407572308944879</v>
      </c>
    </row>
    <row r="82" spans="1:6" x14ac:dyDescent="0.3">
      <c r="A82" s="3" t="s">
        <v>30</v>
      </c>
      <c r="B82" s="3">
        <v>41</v>
      </c>
      <c r="D82" s="4">
        <f>shi11srt!G58/shi10srt!G67</f>
        <v>0.90866681540677019</v>
      </c>
      <c r="E82" s="4">
        <f>shi11srt!G58/shi9srt!G150</f>
        <v>0.56728536226488679</v>
      </c>
      <c r="F82" s="4">
        <f>shi11srt!G58/shi8srt!G82</f>
        <v>0.73151695061934008</v>
      </c>
    </row>
    <row r="83" spans="1:6" x14ac:dyDescent="0.3">
      <c r="A83" s="3" t="s">
        <v>34</v>
      </c>
      <c r="B83" s="3" t="s">
        <v>120</v>
      </c>
    </row>
    <row r="84" spans="1:6" x14ac:dyDescent="0.3">
      <c r="A84" s="3" t="s">
        <v>12</v>
      </c>
      <c r="B84" s="3">
        <v>29</v>
      </c>
    </row>
    <row r="85" spans="1:6" x14ac:dyDescent="0.3">
      <c r="A85" s="3" t="s">
        <v>35</v>
      </c>
      <c r="B85" s="3" t="s">
        <v>120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4B771-B5CB-4774-B4B2-7D1E4E2C41F5}">
  <dimension ref="A1:N30"/>
  <sheetViews>
    <sheetView topLeftCell="B1" workbookViewId="0">
      <selection activeCell="C27" sqref="C27"/>
    </sheetView>
    <sheetView workbookViewId="1">
      <selection activeCell="A21" sqref="A21"/>
    </sheetView>
  </sheetViews>
  <sheetFormatPr defaultRowHeight="15.6" x14ac:dyDescent="0.3"/>
  <sheetData>
    <row r="1" spans="1:10" x14ac:dyDescent="0.3">
      <c r="A1" t="s">
        <v>168</v>
      </c>
    </row>
    <row r="2" spans="1:10" x14ac:dyDescent="0.3">
      <c r="A2" t="s">
        <v>156</v>
      </c>
    </row>
    <row r="3" spans="1:10" x14ac:dyDescent="0.3">
      <c r="C3" t="s">
        <v>99</v>
      </c>
    </row>
    <row r="4" spans="1:10" x14ac:dyDescent="0.3">
      <c r="A4" t="s">
        <v>5</v>
      </c>
      <c r="B4" t="s">
        <v>96</v>
      </c>
      <c r="C4" t="s">
        <v>157</v>
      </c>
      <c r="D4" t="s">
        <v>158</v>
      </c>
      <c r="E4" t="s">
        <v>159</v>
      </c>
      <c r="F4" t="s">
        <v>160</v>
      </c>
      <c r="G4" t="s">
        <v>124</v>
      </c>
      <c r="H4" t="s">
        <v>161</v>
      </c>
      <c r="I4" t="s">
        <v>162</v>
      </c>
      <c r="J4" t="s">
        <v>163</v>
      </c>
    </row>
    <row r="5" spans="1:10" x14ac:dyDescent="0.3">
      <c r="A5" t="s">
        <v>164</v>
      </c>
      <c r="C5" t="s">
        <v>126</v>
      </c>
      <c r="D5" t="s">
        <v>110</v>
      </c>
      <c r="E5" t="s">
        <v>111</v>
      </c>
      <c r="F5" t="s">
        <v>6</v>
      </c>
      <c r="G5" t="s">
        <v>126</v>
      </c>
      <c r="H5" t="s">
        <v>110</v>
      </c>
      <c r="I5" t="s">
        <v>111</v>
      </c>
      <c r="J5" t="s">
        <v>6</v>
      </c>
    </row>
    <row r="6" spans="1:10" ht="16.2" thickBot="1" x14ac:dyDescent="0.35">
      <c r="A6" s="17" t="s">
        <v>165</v>
      </c>
      <c r="B6" s="17"/>
      <c r="C6" s="17">
        <v>5.1999999999999998E-3</v>
      </c>
      <c r="D6" s="17">
        <v>0.02</v>
      </c>
      <c r="E6" s="17">
        <v>1.8E-3</v>
      </c>
      <c r="F6" s="17">
        <v>0</v>
      </c>
      <c r="G6" s="17">
        <v>5.1999999999999998E-3</v>
      </c>
      <c r="H6" s="17">
        <v>0.02</v>
      </c>
      <c r="I6" s="17">
        <v>1.8E-3</v>
      </c>
      <c r="J6" s="17">
        <v>0</v>
      </c>
    </row>
    <row r="7" spans="1:10" x14ac:dyDescent="0.3">
      <c r="A7" s="16"/>
      <c r="B7" s="16"/>
      <c r="C7" s="20" t="s">
        <v>166</v>
      </c>
      <c r="D7" s="20"/>
      <c r="E7" s="20"/>
      <c r="F7" s="20"/>
      <c r="G7" s="20"/>
      <c r="H7" s="20"/>
      <c r="I7" s="20"/>
      <c r="J7" s="20"/>
    </row>
    <row r="8" spans="1:10" x14ac:dyDescent="0.3">
      <c r="A8" t="s">
        <v>8</v>
      </c>
      <c r="B8">
        <v>56</v>
      </c>
      <c r="C8" s="1">
        <v>1037480</v>
      </c>
      <c r="D8" s="1">
        <v>3615840</v>
      </c>
      <c r="E8" s="1">
        <v>318412</v>
      </c>
      <c r="F8" s="1">
        <v>25700</v>
      </c>
      <c r="G8" s="1">
        <v>1042970</v>
      </c>
      <c r="H8" s="1">
        <v>2832630</v>
      </c>
      <c r="I8" s="1">
        <v>411256</v>
      </c>
      <c r="J8" s="1">
        <v>225440</v>
      </c>
    </row>
    <row r="9" spans="1:10" x14ac:dyDescent="0.3">
      <c r="C9" s="18" t="s">
        <v>167</v>
      </c>
      <c r="D9" s="18"/>
      <c r="E9" s="18"/>
      <c r="F9" s="18"/>
      <c r="G9" s="18"/>
      <c r="H9" s="18"/>
      <c r="I9" s="18"/>
      <c r="J9" s="18"/>
    </row>
    <row r="10" spans="1:10" x14ac:dyDescent="0.3">
      <c r="A10" t="s">
        <v>8</v>
      </c>
      <c r="B10">
        <v>56</v>
      </c>
      <c r="C10" s="1">
        <f>C8/C6</f>
        <v>199515384.61538464</v>
      </c>
      <c r="D10" s="1">
        <f>D8/D6</f>
        <v>180792000</v>
      </c>
      <c r="E10" s="1">
        <f>E8/E6</f>
        <v>176895555.55555555</v>
      </c>
      <c r="G10" s="1">
        <f>G8/G6</f>
        <v>200571153.84615386</v>
      </c>
      <c r="H10" s="1">
        <f>H8/H6</f>
        <v>141631500</v>
      </c>
      <c r="I10" s="1">
        <f>I8/I6</f>
        <v>228475555.55555555</v>
      </c>
    </row>
    <row r="12" spans="1:10" x14ac:dyDescent="0.3">
      <c r="A12" t="s">
        <v>169</v>
      </c>
    </row>
    <row r="13" spans="1:10" x14ac:dyDescent="0.3">
      <c r="D13" t="s">
        <v>134</v>
      </c>
      <c r="H13" t="s">
        <v>129</v>
      </c>
    </row>
    <row r="14" spans="1:10" x14ac:dyDescent="0.3">
      <c r="A14" t="s">
        <v>8</v>
      </c>
      <c r="B14">
        <v>56</v>
      </c>
      <c r="D14" s="1">
        <v>114496000</v>
      </c>
      <c r="H14" s="1">
        <v>128549000</v>
      </c>
    </row>
    <row r="16" spans="1:10" x14ac:dyDescent="0.3">
      <c r="D16" s="1">
        <f>AVERAGE(C10:E10)</f>
        <v>185734313.39031339</v>
      </c>
      <c r="H16" s="1">
        <f>AVERAGE(G10:I10)</f>
        <v>190226069.8005698</v>
      </c>
    </row>
    <row r="17" spans="1:14" ht="16.2" thickBot="1" x14ac:dyDescent="0.35">
      <c r="D17" s="1">
        <f>D16/D14</f>
        <v>1.6221904118075163</v>
      </c>
      <c r="H17" s="1">
        <f>H16/H14</f>
        <v>1.4797942403330233</v>
      </c>
    </row>
    <row r="18" spans="1:14" ht="16.2" thickBot="1" x14ac:dyDescent="0.35">
      <c r="A18" s="21" t="s">
        <v>181</v>
      </c>
      <c r="B18" s="22"/>
      <c r="C18" s="22"/>
      <c r="D18" s="22"/>
      <c r="E18" s="22"/>
      <c r="F18" s="22"/>
      <c r="G18" s="22"/>
      <c r="H18" s="22"/>
      <c r="I18" s="22"/>
      <c r="J18" s="23"/>
    </row>
    <row r="19" spans="1:14" x14ac:dyDescent="0.3">
      <c r="A19" s="16"/>
      <c r="B19" s="16"/>
      <c r="C19" s="20" t="s">
        <v>182</v>
      </c>
      <c r="D19" s="20"/>
      <c r="E19" s="20"/>
      <c r="F19" s="20"/>
      <c r="G19" s="20"/>
      <c r="H19" s="20"/>
      <c r="I19" s="20"/>
      <c r="J19" s="20"/>
      <c r="L19" t="s">
        <v>187</v>
      </c>
      <c r="M19" t="s">
        <v>188</v>
      </c>
      <c r="N19" t="s">
        <v>189</v>
      </c>
    </row>
    <row r="20" spans="1:14" x14ac:dyDescent="0.3">
      <c r="A20" t="s">
        <v>8</v>
      </c>
      <c r="B20">
        <v>56</v>
      </c>
      <c r="C20" s="1">
        <v>1.0607530759728221E-10</v>
      </c>
      <c r="D20">
        <v>3.696951654225209E-10</v>
      </c>
      <c r="E20">
        <v>3.2555471761061253E-11</v>
      </c>
      <c r="F20">
        <v>2.6259288245791254E-12</v>
      </c>
      <c r="G20" s="1">
        <v>1.0663662293705657E-10</v>
      </c>
      <c r="H20">
        <v>2.896155175427117E-10</v>
      </c>
      <c r="I20">
        <v>4.204814232681873E-11</v>
      </c>
      <c r="J20" s="1">
        <v>2.3049714061698833E-11</v>
      </c>
      <c r="L20" s="1">
        <f>F20/C20</f>
        <v>2.4755326042027948E-2</v>
      </c>
      <c r="M20" s="1">
        <f>J20/G20</f>
        <v>0.21615195067931003</v>
      </c>
      <c r="N20" s="1">
        <f>J20/F20</f>
        <v>8.7777375555459543</v>
      </c>
    </row>
    <row r="21" spans="1:14" x14ac:dyDescent="0.3">
      <c r="C21" s="18" t="s">
        <v>190</v>
      </c>
      <c r="D21" s="18"/>
      <c r="E21" s="18"/>
      <c r="F21" s="18"/>
      <c r="G21" s="18"/>
      <c r="H21" s="18"/>
      <c r="I21" s="18"/>
      <c r="J21" s="18"/>
    </row>
    <row r="22" spans="1:14" x14ac:dyDescent="0.3">
      <c r="A22" t="s">
        <v>8</v>
      </c>
      <c r="B22">
        <v>56</v>
      </c>
      <c r="C22" s="1">
        <f>C20/C6</f>
        <v>2.0399097614861965E-8</v>
      </c>
      <c r="D22" s="1">
        <f t="shared" ref="D22:E22" si="0">D20/D6</f>
        <v>1.8484758271126044E-8</v>
      </c>
      <c r="E22" s="1">
        <f t="shared" si="0"/>
        <v>1.8086373200589585E-8</v>
      </c>
      <c r="G22" s="1">
        <f>G20/G6</f>
        <v>2.0507042872510881E-8</v>
      </c>
      <c r="H22" s="1">
        <f t="shared" ref="H22:I22" si="1">H20/H6</f>
        <v>1.4480775877135585E-8</v>
      </c>
      <c r="I22" s="1">
        <f t="shared" si="1"/>
        <v>2.3360079070454851E-8</v>
      </c>
    </row>
    <row r="24" spans="1:14" x14ac:dyDescent="0.3">
      <c r="A24" t="s">
        <v>169</v>
      </c>
    </row>
    <row r="26" spans="1:14" x14ac:dyDescent="0.3">
      <c r="A26" t="s">
        <v>183</v>
      </c>
    </row>
    <row r="27" spans="1:14" x14ac:dyDescent="0.3">
      <c r="A27" t="s">
        <v>8</v>
      </c>
      <c r="B27">
        <v>56</v>
      </c>
      <c r="C27" t="s">
        <v>184</v>
      </c>
      <c r="D27" s="1">
        <v>114496000</v>
      </c>
      <c r="G27" t="s">
        <v>184</v>
      </c>
      <c r="H27" s="1">
        <v>128549000</v>
      </c>
    </row>
    <row r="28" spans="1:14" x14ac:dyDescent="0.3">
      <c r="A28" t="s">
        <v>185</v>
      </c>
      <c r="D28">
        <v>3.0187032571132892E-3</v>
      </c>
      <c r="H28">
        <v>3.0187032571132892E-3</v>
      </c>
    </row>
    <row r="29" spans="1:14" x14ac:dyDescent="0.3">
      <c r="D29" s="1">
        <f>D27/D28</f>
        <v>37928868871.16214</v>
      </c>
      <c r="H29" s="1">
        <f>H27/H28</f>
        <v>42584179050.089279</v>
      </c>
    </row>
    <row r="30" spans="1:14" x14ac:dyDescent="0.3">
      <c r="C30" t="s">
        <v>186</v>
      </c>
      <c r="D30" s="1">
        <f>D29/Notes!$C$3</f>
        <v>1.1706441009617944E-8</v>
      </c>
      <c r="G30" t="s">
        <v>186</v>
      </c>
      <c r="H30" s="1">
        <f>H29/Notes!$C$3</f>
        <v>1.3143265138916445E-8</v>
      </c>
    </row>
  </sheetData>
  <mergeCells count="5">
    <mergeCell ref="C7:J7"/>
    <mergeCell ref="C9:J9"/>
    <mergeCell ref="A18:J18"/>
    <mergeCell ref="C19:J19"/>
    <mergeCell ref="C21:J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3F176-6AE7-4D13-9D02-400F0FF57921}">
  <dimension ref="A1:G74"/>
  <sheetViews>
    <sheetView topLeftCell="A7" workbookViewId="0">
      <selection activeCell="H22" sqref="H22"/>
    </sheetView>
    <sheetView workbookViewId="1">
      <selection activeCell="E63" sqref="E63"/>
    </sheetView>
  </sheetViews>
  <sheetFormatPr defaultRowHeight="15.6" x14ac:dyDescent="0.3"/>
  <cols>
    <col min="1" max="1" width="9.796875" customWidth="1"/>
    <col min="2" max="2" width="10.59765625" customWidth="1"/>
    <col min="4" max="4" width="16.8984375" customWidth="1"/>
    <col min="5" max="5" width="17.19921875" customWidth="1"/>
    <col min="6" max="6" width="13.5" customWidth="1"/>
  </cols>
  <sheetData>
    <row r="1" spans="1:7" x14ac:dyDescent="0.3">
      <c r="A1" t="s">
        <v>5</v>
      </c>
      <c r="F1" t="s">
        <v>4</v>
      </c>
    </row>
    <row r="2" spans="1:7" x14ac:dyDescent="0.3">
      <c r="A2" s="3" t="s">
        <v>66</v>
      </c>
    </row>
    <row r="3" spans="1:7" x14ac:dyDescent="0.3">
      <c r="B3" t="s">
        <v>68</v>
      </c>
      <c r="C3" t="s">
        <v>69</v>
      </c>
      <c r="D3" t="s">
        <v>70</v>
      </c>
      <c r="E3" t="s">
        <v>71</v>
      </c>
      <c r="F3" t="s">
        <v>0</v>
      </c>
      <c r="G3" t="s">
        <v>133</v>
      </c>
    </row>
    <row r="4" spans="1:7" x14ac:dyDescent="0.3">
      <c r="A4" t="s">
        <v>72</v>
      </c>
      <c r="D4" s="2">
        <f>SUM(D5:D13)</f>
        <v>1</v>
      </c>
    </row>
    <row r="5" spans="1:7" x14ac:dyDescent="0.3">
      <c r="A5" t="s">
        <v>6</v>
      </c>
      <c r="B5">
        <v>26</v>
      </c>
      <c r="C5">
        <v>55.844999999999999</v>
      </c>
      <c r="D5">
        <v>0.98748400000000003</v>
      </c>
      <c r="E5" t="s">
        <v>73</v>
      </c>
    </row>
    <row r="6" spans="1:7" x14ac:dyDescent="0.3">
      <c r="A6" t="s">
        <v>7</v>
      </c>
      <c r="B6">
        <v>6</v>
      </c>
      <c r="C6">
        <v>12.010999999999999</v>
      </c>
      <c r="D6">
        <v>3.3000000000000003E-5</v>
      </c>
      <c r="E6" t="s">
        <v>74</v>
      </c>
    </row>
    <row r="7" spans="1:7" x14ac:dyDescent="0.3">
      <c r="A7" t="s">
        <v>8</v>
      </c>
      <c r="B7">
        <v>25</v>
      </c>
      <c r="C7">
        <v>54.938000000000002</v>
      </c>
      <c r="D7">
        <v>5.1999999999999998E-3</v>
      </c>
      <c r="E7" t="s">
        <v>75</v>
      </c>
    </row>
    <row r="8" spans="1:7" x14ac:dyDescent="0.3">
      <c r="A8" t="s">
        <v>9</v>
      </c>
      <c r="B8">
        <v>15</v>
      </c>
      <c r="C8">
        <v>30.974</v>
      </c>
      <c r="D8">
        <v>5.1000000000000004E-4</v>
      </c>
      <c r="E8" t="s">
        <v>76</v>
      </c>
    </row>
    <row r="9" spans="1:7" x14ac:dyDescent="0.3">
      <c r="A9" t="s">
        <v>10</v>
      </c>
      <c r="B9">
        <v>16</v>
      </c>
      <c r="C9">
        <v>32.066000000000003</v>
      </c>
      <c r="D9">
        <v>6.0000000000000002E-5</v>
      </c>
      <c r="E9" t="s">
        <v>77</v>
      </c>
    </row>
    <row r="10" spans="1:7" x14ac:dyDescent="0.3">
      <c r="A10" t="s">
        <v>11</v>
      </c>
      <c r="B10">
        <v>14</v>
      </c>
      <c r="C10">
        <v>28.085000000000001</v>
      </c>
      <c r="D10">
        <v>3.5999999999999999E-3</v>
      </c>
      <c r="E10" t="s">
        <v>78</v>
      </c>
    </row>
    <row r="11" spans="1:7" x14ac:dyDescent="0.3">
      <c r="A11" t="s">
        <v>12</v>
      </c>
      <c r="B11">
        <v>13</v>
      </c>
      <c r="C11">
        <v>26.981999999999999</v>
      </c>
      <c r="D11">
        <v>2.7599999999999999E-3</v>
      </c>
      <c r="E11" t="s">
        <v>79</v>
      </c>
    </row>
    <row r="12" spans="1:7" x14ac:dyDescent="0.3">
      <c r="A12" t="s">
        <v>13</v>
      </c>
      <c r="B12">
        <v>7</v>
      </c>
      <c r="C12">
        <v>14.007</v>
      </c>
      <c r="D12">
        <v>2.3E-5</v>
      </c>
      <c r="E12" t="s">
        <v>80</v>
      </c>
    </row>
    <row r="13" spans="1:7" x14ac:dyDescent="0.3">
      <c r="A13" t="s">
        <v>14</v>
      </c>
      <c r="B13">
        <v>51</v>
      </c>
      <c r="C13">
        <v>121.76</v>
      </c>
      <c r="D13">
        <v>3.3E-4</v>
      </c>
      <c r="E13" t="s">
        <v>81</v>
      </c>
    </row>
    <row r="15" spans="1:7" x14ac:dyDescent="0.3">
      <c r="A15" s="3" t="s">
        <v>19</v>
      </c>
    </row>
    <row r="16" spans="1:7" x14ac:dyDescent="0.3">
      <c r="B16" t="s">
        <v>68</v>
      </c>
      <c r="C16" t="s">
        <v>69</v>
      </c>
      <c r="D16" t="s">
        <v>70</v>
      </c>
      <c r="E16" t="s">
        <v>82</v>
      </c>
      <c r="F16" t="s">
        <v>1</v>
      </c>
      <c r="G16" t="s">
        <v>130</v>
      </c>
    </row>
    <row r="17" spans="1:7" x14ac:dyDescent="0.3">
      <c r="A17" t="s">
        <v>83</v>
      </c>
      <c r="D17" s="2">
        <f>SUM(D18:D23)</f>
        <v>1</v>
      </c>
    </row>
    <row r="18" spans="1:7" x14ac:dyDescent="0.3">
      <c r="A18" t="s">
        <v>15</v>
      </c>
      <c r="B18">
        <v>24</v>
      </c>
      <c r="C18">
        <v>51.996099999999998</v>
      </c>
      <c r="D18">
        <v>0.17</v>
      </c>
      <c r="E18" t="s">
        <v>84</v>
      </c>
    </row>
    <row r="19" spans="1:7" x14ac:dyDescent="0.3">
      <c r="A19" t="s">
        <v>8</v>
      </c>
      <c r="B19">
        <v>25</v>
      </c>
      <c r="C19">
        <v>54.938049999999997</v>
      </c>
      <c r="D19">
        <v>0.02</v>
      </c>
      <c r="E19" t="s">
        <v>85</v>
      </c>
    </row>
    <row r="20" spans="1:7" x14ac:dyDescent="0.3">
      <c r="A20" t="s">
        <v>6</v>
      </c>
      <c r="B20">
        <v>26</v>
      </c>
      <c r="C20">
        <v>55.844999999999999</v>
      </c>
      <c r="D20">
        <v>0.65500000000000003</v>
      </c>
      <c r="E20" t="s">
        <v>86</v>
      </c>
    </row>
    <row r="21" spans="1:7" x14ac:dyDescent="0.3">
      <c r="A21" t="s">
        <v>16</v>
      </c>
      <c r="B21">
        <v>28</v>
      </c>
      <c r="C21">
        <v>58.693399999999997</v>
      </c>
      <c r="D21">
        <v>0.12</v>
      </c>
      <c r="E21" t="s">
        <v>87</v>
      </c>
    </row>
    <row r="22" spans="1:7" x14ac:dyDescent="0.3">
      <c r="A22" t="s">
        <v>11</v>
      </c>
      <c r="B22">
        <v>14</v>
      </c>
      <c r="C22">
        <v>28.0855</v>
      </c>
      <c r="D22">
        <v>0.01</v>
      </c>
      <c r="E22" t="s">
        <v>88</v>
      </c>
    </row>
    <row r="23" spans="1:7" x14ac:dyDescent="0.3">
      <c r="A23" t="s">
        <v>17</v>
      </c>
      <c r="B23">
        <v>42</v>
      </c>
      <c r="C23">
        <v>95.94</v>
      </c>
      <c r="D23">
        <v>2.5000000000000001E-2</v>
      </c>
      <c r="E23" t="s">
        <v>89</v>
      </c>
    </row>
    <row r="25" spans="1:7" x14ac:dyDescent="0.3">
      <c r="A25" s="3" t="s">
        <v>20</v>
      </c>
    </row>
    <row r="26" spans="1:7" x14ac:dyDescent="0.3">
      <c r="B26" t="s">
        <v>68</v>
      </c>
      <c r="C26" t="s">
        <v>69</v>
      </c>
      <c r="D26" t="s">
        <v>70</v>
      </c>
      <c r="E26" t="s">
        <v>82</v>
      </c>
      <c r="F26" t="s">
        <v>2</v>
      </c>
      <c r="G26" t="s">
        <v>131</v>
      </c>
    </row>
    <row r="27" spans="1:7" x14ac:dyDescent="0.3">
      <c r="D27" s="2">
        <f>SUM(D28:D32)</f>
        <v>1</v>
      </c>
    </row>
    <row r="28" spans="1:7" x14ac:dyDescent="0.3">
      <c r="A28" t="s">
        <v>67</v>
      </c>
      <c r="B28">
        <v>6</v>
      </c>
      <c r="C28">
        <v>12.010999999999999</v>
      </c>
      <c r="D28">
        <v>3.6499999999999998E-2</v>
      </c>
      <c r="E28" t="s">
        <v>90</v>
      </c>
    </row>
    <row r="29" spans="1:7" x14ac:dyDescent="0.3">
      <c r="A29" t="s">
        <v>11</v>
      </c>
      <c r="B29">
        <v>14</v>
      </c>
      <c r="C29">
        <v>28.0855</v>
      </c>
      <c r="D29">
        <v>2.5000000000000001E-2</v>
      </c>
      <c r="E29" t="s">
        <v>91</v>
      </c>
    </row>
    <row r="30" spans="1:7" x14ac:dyDescent="0.3">
      <c r="A30" t="s">
        <v>8</v>
      </c>
      <c r="B30">
        <v>25</v>
      </c>
      <c r="C30">
        <v>54.938049999999997</v>
      </c>
      <c r="D30">
        <v>1.8E-3</v>
      </c>
      <c r="E30" t="s">
        <v>92</v>
      </c>
    </row>
    <row r="31" spans="1:7" x14ac:dyDescent="0.3">
      <c r="A31" t="s">
        <v>6</v>
      </c>
      <c r="B31">
        <v>26</v>
      </c>
      <c r="C31">
        <v>55.844999999999999</v>
      </c>
      <c r="D31">
        <v>0.93469999999999998</v>
      </c>
      <c r="E31" t="s">
        <v>93</v>
      </c>
    </row>
    <row r="32" spans="1:7" x14ac:dyDescent="0.3">
      <c r="A32" t="s">
        <v>18</v>
      </c>
      <c r="B32">
        <v>29</v>
      </c>
      <c r="C32">
        <v>63.545999999999999</v>
      </c>
      <c r="D32">
        <v>2E-3</v>
      </c>
      <c r="E32" t="s">
        <v>94</v>
      </c>
    </row>
    <row r="33" spans="1:7" x14ac:dyDescent="0.3">
      <c r="A33" t="s">
        <v>83</v>
      </c>
    </row>
    <row r="34" spans="1:7" x14ac:dyDescent="0.3">
      <c r="A34" s="3" t="s">
        <v>95</v>
      </c>
      <c r="E34" t="s">
        <v>135</v>
      </c>
      <c r="F34" t="s">
        <v>3</v>
      </c>
      <c r="G34" t="s">
        <v>132</v>
      </c>
    </row>
    <row r="35" spans="1:7" x14ac:dyDescent="0.3">
      <c r="A35" s="3" t="s">
        <v>6</v>
      </c>
      <c r="B35">
        <v>54</v>
      </c>
      <c r="E35" s="13">
        <v>5.8450000000000002E-2</v>
      </c>
    </row>
    <row r="36" spans="1:7" x14ac:dyDescent="0.3">
      <c r="A36" s="3" t="s">
        <v>6</v>
      </c>
      <c r="B36">
        <v>56</v>
      </c>
      <c r="E36" s="13">
        <v>0.91754000000000002</v>
      </c>
    </row>
    <row r="37" spans="1:7" x14ac:dyDescent="0.3">
      <c r="A37" s="3" t="s">
        <v>6</v>
      </c>
      <c r="B37">
        <v>57</v>
      </c>
      <c r="E37" s="13">
        <v>2.1190000000000001E-2</v>
      </c>
    </row>
    <row r="38" spans="1:7" x14ac:dyDescent="0.3">
      <c r="A38" s="3" t="s">
        <v>6</v>
      </c>
      <c r="B38">
        <v>58</v>
      </c>
      <c r="E38" s="13">
        <v>2.82E-3</v>
      </c>
    </row>
    <row r="39" spans="1:7" x14ac:dyDescent="0.3">
      <c r="A39" s="3"/>
      <c r="E39" s="13"/>
    </row>
    <row r="40" spans="1:7" x14ac:dyDescent="0.3">
      <c r="A40" s="3" t="s">
        <v>170</v>
      </c>
    </row>
    <row r="41" spans="1:7" x14ac:dyDescent="0.3">
      <c r="B41" t="s">
        <v>68</v>
      </c>
      <c r="C41" t="s">
        <v>69</v>
      </c>
      <c r="D41" t="s">
        <v>70</v>
      </c>
      <c r="E41" t="s">
        <v>82</v>
      </c>
      <c r="F41" t="s">
        <v>171</v>
      </c>
    </row>
    <row r="42" spans="1:7" x14ac:dyDescent="0.3">
      <c r="A42" t="s">
        <v>15</v>
      </c>
      <c r="B42">
        <v>24</v>
      </c>
      <c r="C42">
        <v>51.996099999999998</v>
      </c>
      <c r="D42">
        <v>0.19</v>
      </c>
    </row>
    <row r="43" spans="1:7" x14ac:dyDescent="0.3">
      <c r="A43" t="s">
        <v>8</v>
      </c>
      <c r="B43">
        <v>25</v>
      </c>
      <c r="C43">
        <v>54.938049999999997</v>
      </c>
      <c r="D43">
        <v>0.02</v>
      </c>
    </row>
    <row r="44" spans="1:7" x14ac:dyDescent="0.3">
      <c r="A44" t="s">
        <v>6</v>
      </c>
      <c r="B44">
        <v>26</v>
      </c>
      <c r="C44">
        <v>55.844999999999999</v>
      </c>
      <c r="D44">
        <v>0.69499999999999995</v>
      </c>
    </row>
    <row r="45" spans="1:7" x14ac:dyDescent="0.3">
      <c r="A45" t="s">
        <v>16</v>
      </c>
      <c r="B45">
        <v>28</v>
      </c>
      <c r="C45">
        <v>58.693399999999997</v>
      </c>
      <c r="D45">
        <v>9.5000000000000001E-2</v>
      </c>
    </row>
    <row r="47" spans="1:7" x14ac:dyDescent="0.3">
      <c r="A47" s="3" t="s">
        <v>172</v>
      </c>
    </row>
    <row r="48" spans="1:7" x14ac:dyDescent="0.3">
      <c r="B48" t="s">
        <v>68</v>
      </c>
      <c r="C48" t="s">
        <v>69</v>
      </c>
      <c r="D48" t="s">
        <v>70</v>
      </c>
      <c r="E48" t="s">
        <v>82</v>
      </c>
      <c r="F48" t="s">
        <v>1</v>
      </c>
      <c r="G48" t="s">
        <v>130</v>
      </c>
    </row>
    <row r="49" spans="1:7" x14ac:dyDescent="0.3">
      <c r="A49" t="s">
        <v>83</v>
      </c>
      <c r="D49" s="2">
        <f>SUM(D50:D54)</f>
        <v>1</v>
      </c>
    </row>
    <row r="50" spans="1:7" x14ac:dyDescent="0.3">
      <c r="A50" t="s">
        <v>15</v>
      </c>
      <c r="B50">
        <v>24</v>
      </c>
      <c r="C50">
        <v>51.996099999999998</v>
      </c>
      <c r="D50">
        <v>0.18</v>
      </c>
    </row>
    <row r="51" spans="1:7" x14ac:dyDescent="0.3">
      <c r="A51" t="s">
        <v>8</v>
      </c>
      <c r="B51">
        <v>25</v>
      </c>
      <c r="C51">
        <v>54.938049999999997</v>
      </c>
      <c r="D51">
        <v>0.02</v>
      </c>
    </row>
    <row r="52" spans="1:7" x14ac:dyDescent="0.3">
      <c r="A52" t="s">
        <v>6</v>
      </c>
      <c r="B52">
        <v>26</v>
      </c>
      <c r="C52">
        <v>55.844999999999999</v>
      </c>
      <c r="D52">
        <v>0.68500000000000005</v>
      </c>
    </row>
    <row r="53" spans="1:7" x14ac:dyDescent="0.3">
      <c r="A53" t="s">
        <v>16</v>
      </c>
      <c r="B53">
        <v>28</v>
      </c>
      <c r="C53">
        <v>58.693399999999997</v>
      </c>
      <c r="D53">
        <v>0.105</v>
      </c>
    </row>
    <row r="54" spans="1:7" x14ac:dyDescent="0.3">
      <c r="A54" t="s">
        <v>11</v>
      </c>
      <c r="B54">
        <v>14</v>
      </c>
      <c r="C54">
        <v>28.0855</v>
      </c>
      <c r="D54">
        <v>0.01</v>
      </c>
    </row>
    <row r="56" spans="1:7" x14ac:dyDescent="0.3">
      <c r="A56" s="3" t="s">
        <v>173</v>
      </c>
    </row>
    <row r="57" spans="1:7" x14ac:dyDescent="0.3">
      <c r="B57" t="s">
        <v>68</v>
      </c>
      <c r="C57" t="s">
        <v>69</v>
      </c>
      <c r="D57" t="s">
        <v>70</v>
      </c>
      <c r="E57" t="s">
        <v>82</v>
      </c>
      <c r="F57" t="s">
        <v>1</v>
      </c>
      <c r="G57" t="s">
        <v>130</v>
      </c>
    </row>
    <row r="58" spans="1:7" x14ac:dyDescent="0.3">
      <c r="D58" s="2"/>
    </row>
    <row r="59" spans="1:7" x14ac:dyDescent="0.3">
      <c r="A59" t="s">
        <v>7</v>
      </c>
      <c r="B59">
        <v>6</v>
      </c>
      <c r="C59">
        <v>12.010999999999999</v>
      </c>
      <c r="D59">
        <v>5.0000000000000001E-3</v>
      </c>
    </row>
    <row r="60" spans="1:7" x14ac:dyDescent="0.3">
      <c r="A60" t="s">
        <v>6</v>
      </c>
      <c r="B60">
        <v>26</v>
      </c>
      <c r="C60">
        <v>55.844999999999999</v>
      </c>
      <c r="D60">
        <v>0.995</v>
      </c>
    </row>
    <row r="62" spans="1:7" x14ac:dyDescent="0.3">
      <c r="A62" s="3" t="s">
        <v>174</v>
      </c>
    </row>
    <row r="63" spans="1:7" x14ac:dyDescent="0.3">
      <c r="B63" t="s">
        <v>68</v>
      </c>
      <c r="C63" t="s">
        <v>69</v>
      </c>
      <c r="D63" t="s">
        <v>70</v>
      </c>
    </row>
    <row r="65" spans="1:4" x14ac:dyDescent="0.3">
      <c r="A65" t="s">
        <v>15</v>
      </c>
      <c r="B65">
        <v>24</v>
      </c>
      <c r="C65">
        <v>51.996099999999998</v>
      </c>
      <c r="D65" t="s">
        <v>178</v>
      </c>
    </row>
    <row r="66" spans="1:4" x14ac:dyDescent="0.3">
      <c r="A66" t="s">
        <v>8</v>
      </c>
      <c r="B66">
        <v>25</v>
      </c>
      <c r="C66">
        <v>54.938049999999997</v>
      </c>
      <c r="D66">
        <v>0.02</v>
      </c>
    </row>
    <row r="67" spans="1:4" x14ac:dyDescent="0.3">
      <c r="A67" t="s">
        <v>6</v>
      </c>
      <c r="B67">
        <v>26</v>
      </c>
      <c r="C67">
        <v>55.844999999999999</v>
      </c>
      <c r="D67" t="s">
        <v>180</v>
      </c>
    </row>
    <row r="68" spans="1:4" x14ac:dyDescent="0.3">
      <c r="A68" t="s">
        <v>16</v>
      </c>
      <c r="B68">
        <v>28</v>
      </c>
      <c r="C68">
        <v>58.693399999999997</v>
      </c>
      <c r="D68" t="s">
        <v>179</v>
      </c>
    </row>
    <row r="69" spans="1:4" x14ac:dyDescent="0.3">
      <c r="A69" t="s">
        <v>11</v>
      </c>
      <c r="B69">
        <v>14</v>
      </c>
      <c r="C69">
        <v>28.0855</v>
      </c>
      <c r="D69">
        <v>0.01</v>
      </c>
    </row>
    <row r="70" spans="1:4" x14ac:dyDescent="0.3">
      <c r="A70" t="s">
        <v>17</v>
      </c>
      <c r="B70">
        <v>42</v>
      </c>
      <c r="C70">
        <v>95.94</v>
      </c>
      <c r="D70" t="s">
        <v>177</v>
      </c>
    </row>
    <row r="71" spans="1:4" x14ac:dyDescent="0.3">
      <c r="A71" t="s">
        <v>175</v>
      </c>
      <c r="B71">
        <v>7</v>
      </c>
      <c r="C71">
        <v>14.007</v>
      </c>
      <c r="D71" t="s">
        <v>176</v>
      </c>
    </row>
    <row r="72" spans="1:4" x14ac:dyDescent="0.3">
      <c r="A72" t="s">
        <v>7</v>
      </c>
      <c r="B72">
        <v>6</v>
      </c>
      <c r="C72">
        <v>12.010999999999999</v>
      </c>
      <c r="D72">
        <v>2.9999999999999997E-4</v>
      </c>
    </row>
    <row r="73" spans="1:4" x14ac:dyDescent="0.3">
      <c r="A73" t="s">
        <v>9</v>
      </c>
      <c r="D73">
        <v>2.9999999999999997E-4</v>
      </c>
    </row>
    <row r="74" spans="1:4" x14ac:dyDescent="0.3">
      <c r="A74" t="s">
        <v>11</v>
      </c>
      <c r="D74">
        <v>2.9999999999999997E-4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74BD1-220B-4DFE-8898-1810024FEE41}">
  <dimension ref="A1:B12"/>
  <sheetViews>
    <sheetView workbookViewId="0">
      <selection activeCell="B13" sqref="B13"/>
    </sheetView>
    <sheetView workbookViewId="1">
      <selection activeCell="J13" sqref="J13"/>
    </sheetView>
  </sheetViews>
  <sheetFormatPr defaultRowHeight="15.6" x14ac:dyDescent="0.3"/>
  <sheetData>
    <row r="1" spans="1:2" x14ac:dyDescent="0.3">
      <c r="A1" t="s">
        <v>5</v>
      </c>
      <c r="B1" t="s">
        <v>191</v>
      </c>
    </row>
    <row r="2" spans="1:2" x14ac:dyDescent="0.3">
      <c r="A2" t="s">
        <v>192</v>
      </c>
      <c r="B2">
        <v>1.738</v>
      </c>
    </row>
    <row r="3" spans="1:2" x14ac:dyDescent="0.3">
      <c r="A3" t="s">
        <v>193</v>
      </c>
      <c r="B3">
        <v>1.55</v>
      </c>
    </row>
    <row r="4" spans="1:2" x14ac:dyDescent="0.3">
      <c r="A4" t="s">
        <v>194</v>
      </c>
      <c r="B4">
        <v>2.35</v>
      </c>
    </row>
    <row r="5" spans="1:2" x14ac:dyDescent="0.3">
      <c r="A5" t="s">
        <v>195</v>
      </c>
      <c r="B5">
        <v>8.9019999999999992</v>
      </c>
    </row>
    <row r="6" spans="1:2" x14ac:dyDescent="0.3">
      <c r="A6" t="s">
        <v>196</v>
      </c>
      <c r="B6">
        <v>7.19</v>
      </c>
    </row>
    <row r="7" spans="1:2" x14ac:dyDescent="0.3">
      <c r="A7" t="s">
        <v>197</v>
      </c>
      <c r="B7">
        <v>7.33</v>
      </c>
    </row>
    <row r="8" spans="1:2" x14ac:dyDescent="0.3">
      <c r="A8" t="s">
        <v>198</v>
      </c>
      <c r="B8">
        <v>10.220000000000001</v>
      </c>
    </row>
    <row r="9" spans="1:2" x14ac:dyDescent="0.3">
      <c r="A9" t="s">
        <v>199</v>
      </c>
      <c r="B9">
        <v>7.92</v>
      </c>
    </row>
    <row r="10" spans="1:2" x14ac:dyDescent="0.3">
      <c r="A10" t="s">
        <v>200</v>
      </c>
      <c r="B10">
        <v>7.31</v>
      </c>
    </row>
    <row r="11" spans="1:2" x14ac:dyDescent="0.3">
      <c r="A11" t="s">
        <v>201</v>
      </c>
      <c r="B11">
        <v>7.87</v>
      </c>
    </row>
    <row r="12" spans="1:2" x14ac:dyDescent="0.3">
      <c r="A12" t="s">
        <v>109</v>
      </c>
      <c r="B12">
        <v>7.85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889BB-AE57-42E5-BAD0-1612798EB746}">
  <dimension ref="A1:V90"/>
  <sheetViews>
    <sheetView topLeftCell="A58" workbookViewId="0">
      <selection activeCell="H90" sqref="H90"/>
    </sheetView>
    <sheetView tabSelected="1" topLeftCell="J1" workbookViewId="1">
      <selection activeCell="U1" sqref="U1:V4"/>
    </sheetView>
  </sheetViews>
  <sheetFormatPr defaultRowHeight="15.6" x14ac:dyDescent="0.3"/>
  <cols>
    <col min="10" max="10" width="9.8984375" style="14" customWidth="1"/>
    <col min="11" max="12" width="8.796875" style="15"/>
    <col min="16" max="16" width="10.09765625" customWidth="1"/>
    <col min="18" max="18" width="9" style="1" bestFit="1" customWidth="1"/>
    <col min="19" max="19" width="8.796875" style="1"/>
    <col min="20" max="20" width="9" bestFit="1" customWidth="1"/>
  </cols>
  <sheetData>
    <row r="1" spans="1:22" x14ac:dyDescent="0.3">
      <c r="A1" t="s">
        <v>5</v>
      </c>
      <c r="B1" t="s">
        <v>203</v>
      </c>
      <c r="C1" t="s">
        <v>96</v>
      </c>
      <c r="D1" t="s">
        <v>100</v>
      </c>
      <c r="E1" t="s">
        <v>97</v>
      </c>
      <c r="F1" t="s">
        <v>98</v>
      </c>
      <c r="G1" t="s">
        <v>99</v>
      </c>
      <c r="H1" t="s">
        <v>202</v>
      </c>
      <c r="I1" t="s">
        <v>99</v>
      </c>
      <c r="J1" s="14" t="s">
        <v>148</v>
      </c>
      <c r="K1" s="18" t="s">
        <v>143</v>
      </c>
      <c r="L1" s="18"/>
      <c r="M1" s="18"/>
      <c r="O1" s="18" t="s">
        <v>155</v>
      </c>
      <c r="P1" s="18"/>
      <c r="R1" s="19" t="s">
        <v>209</v>
      </c>
      <c r="S1" s="19"/>
      <c r="U1" t="s">
        <v>215</v>
      </c>
      <c r="V1" s="4" t="s">
        <v>216</v>
      </c>
    </row>
    <row r="2" spans="1:22" x14ac:dyDescent="0.3">
      <c r="G2" t="s">
        <v>207</v>
      </c>
      <c r="I2" t="s">
        <v>208</v>
      </c>
      <c r="J2" s="14" t="s">
        <v>147</v>
      </c>
      <c r="K2" s="15" t="s">
        <v>144</v>
      </c>
      <c r="L2" s="15" t="s">
        <v>145</v>
      </c>
      <c r="M2" t="s">
        <v>146</v>
      </c>
      <c r="O2" t="s">
        <v>152</v>
      </c>
      <c r="P2" t="s">
        <v>153</v>
      </c>
      <c r="R2" s="1" t="s">
        <v>152</v>
      </c>
      <c r="S2" s="1" t="s">
        <v>210</v>
      </c>
      <c r="V2" s="4"/>
    </row>
    <row r="3" spans="1:22" x14ac:dyDescent="0.3">
      <c r="A3" t="s">
        <v>8</v>
      </c>
      <c r="B3">
        <v>25</v>
      </c>
      <c r="C3">
        <v>56</v>
      </c>
      <c r="D3" s="1">
        <v>24345100000000</v>
      </c>
      <c r="E3" s="1">
        <v>1817610000</v>
      </c>
      <c r="F3" s="1">
        <v>2.5789</v>
      </c>
      <c r="G3" s="1">
        <v>1037480</v>
      </c>
      <c r="H3" s="1"/>
      <c r="I3" s="1">
        <f>G3*densities!$B$12/densities!$B$12</f>
        <v>1037480</v>
      </c>
      <c r="J3" s="14">
        <f>F3*60*60</f>
        <v>9284.0400000000009</v>
      </c>
      <c r="K3" s="15">
        <f>J3/LN(2)/Notes!$F$9*(1-EXP(-Notes!$F$9*LN(2)/J3))</f>
        <v>5.1674531124285394E-3</v>
      </c>
      <c r="L3" s="15">
        <f>EXP(-Notes!$F$10*LN(2)/J3)</f>
        <v>0.58417622597345531</v>
      </c>
      <c r="M3">
        <f>K3*L3</f>
        <v>3.0187032571132892E-3</v>
      </c>
      <c r="O3" s="1">
        <f>I3/M3</f>
        <v>343683996.61519438</v>
      </c>
      <c r="P3" s="1">
        <f>O3/Notes!$C$3</f>
        <v>1.0607530759728221E-10</v>
      </c>
      <c r="Q3" s="1"/>
      <c r="R3" s="1">
        <f>O3*J3/Notes!$F$9</f>
        <v>1231009.2484318402</v>
      </c>
      <c r="S3" s="1">
        <f>R3/Notes!$C$2</f>
        <v>9.8480739874547224E-7</v>
      </c>
      <c r="T3" s="14"/>
      <c r="U3" s="1">
        <f>R3</f>
        <v>1231009.2484318402</v>
      </c>
      <c r="V3" s="4">
        <f t="shared" ref="V3:V32" si="0">U3/$U$33</f>
        <v>0.21258726769790096</v>
      </c>
    </row>
    <row r="4" spans="1:22" x14ac:dyDescent="0.3">
      <c r="A4" t="s">
        <v>14</v>
      </c>
      <c r="C4">
        <v>122</v>
      </c>
      <c r="D4" s="1">
        <v>132810000000000</v>
      </c>
      <c r="E4" s="1">
        <v>391173000</v>
      </c>
      <c r="F4" s="1">
        <v>65.370999999999995</v>
      </c>
      <c r="G4" s="1">
        <v>223278</v>
      </c>
      <c r="H4" s="1"/>
      <c r="I4" s="1">
        <f>G4*densities!$B$12/densities!$B$12</f>
        <v>223278</v>
      </c>
      <c r="J4" s="14">
        <f t="shared" ref="J4:J67" si="1">F4*60*60</f>
        <v>235335.59999999998</v>
      </c>
      <c r="K4" s="15">
        <f>J4/LN(2)/Notes!$F$9*(1-EXP(-Notes!$F$9*LN(2)/J4))</f>
        <v>0.1309233528620046</v>
      </c>
      <c r="L4" s="15">
        <f>EXP(-Notes!$F$10*LN(2)/J4)</f>
        <v>0.97901671308623905</v>
      </c>
      <c r="M4">
        <f t="shared" ref="M4:M67" si="2">K4*L4</f>
        <v>0.12817615058518958</v>
      </c>
      <c r="O4" s="1">
        <f t="shared" ref="O4:O67" si="3">I4/M4</f>
        <v>1741962.127748586</v>
      </c>
      <c r="P4" s="1">
        <f>O4/Notes!$C$3</f>
        <v>5.3764263202116853E-13</v>
      </c>
      <c r="R4" s="1">
        <f>O4*J4/Notes!$F$9</f>
        <v>158158.06424035112</v>
      </c>
      <c r="S4" s="1">
        <f>R4/Notes!$C$2</f>
        <v>1.2652645139228089E-7</v>
      </c>
      <c r="U4" s="1">
        <f>U3+R4</f>
        <v>1389167.3126721913</v>
      </c>
      <c r="V4" s="4">
        <f t="shared" si="0"/>
        <v>0.23990013377431449</v>
      </c>
    </row>
    <row r="5" spans="1:22" x14ac:dyDescent="0.3">
      <c r="A5" t="s">
        <v>15</v>
      </c>
      <c r="C5">
        <v>51</v>
      </c>
      <c r="D5" s="1">
        <v>971082000000000</v>
      </c>
      <c r="E5" s="1">
        <v>281222000</v>
      </c>
      <c r="F5" s="1">
        <v>664.85900000000004</v>
      </c>
      <c r="G5" s="1">
        <v>160519</v>
      </c>
      <c r="H5" s="1"/>
      <c r="I5" s="1">
        <f>G5*densities!$B$12/densities!$B$12</f>
        <v>160519</v>
      </c>
      <c r="J5" s="14">
        <f t="shared" si="1"/>
        <v>2393492.4</v>
      </c>
      <c r="K5" s="15">
        <f>J5/LN(2)/Notes!$F$9*(1-EXP(-Notes!$F$9*LN(2)/J5))</f>
        <v>0.70331581487734218</v>
      </c>
      <c r="L5" s="15">
        <f>EXP(-Notes!$F$10*LN(2)/J5)</f>
        <v>0.99791707702355281</v>
      </c>
      <c r="M5">
        <f t="shared" si="2"/>
        <v>0.70185086220683546</v>
      </c>
      <c r="O5" s="1">
        <f t="shared" si="3"/>
        <v>228708.13251590056</v>
      </c>
      <c r="P5" s="1">
        <f>O5/Notes!$C$3</f>
        <v>7.0588929788858194E-14</v>
      </c>
      <c r="R5" s="1">
        <f>O5*J5/Notes!$F$9</f>
        <v>211192.58371720713</v>
      </c>
      <c r="S5" s="1">
        <f>R5/Notes!$C$2</f>
        <v>1.6895406697376572E-7</v>
      </c>
      <c r="U5" s="1">
        <f t="shared" ref="U5:U68" si="4">U4+R5</f>
        <v>1600359.8963893985</v>
      </c>
      <c r="V5" s="4">
        <f t="shared" si="0"/>
        <v>0.27637171543602379</v>
      </c>
    </row>
    <row r="6" spans="1:22" x14ac:dyDescent="0.3">
      <c r="A6" t="s">
        <v>8</v>
      </c>
      <c r="B6">
        <v>25</v>
      </c>
      <c r="C6">
        <v>52</v>
      </c>
      <c r="D6" s="1">
        <v>182596000000000</v>
      </c>
      <c r="E6" s="1">
        <v>262007000</v>
      </c>
      <c r="F6" s="1">
        <v>134.184</v>
      </c>
      <c r="G6" s="1">
        <v>149551</v>
      </c>
      <c r="H6" s="1"/>
      <c r="I6" s="1">
        <f>G6*densities!$B$12/densities!$B$12</f>
        <v>149551</v>
      </c>
      <c r="J6" s="14">
        <f t="shared" si="1"/>
        <v>483062.4</v>
      </c>
      <c r="K6" s="15">
        <f>J6/LN(2)/Notes!$F$9*(1-EXP(-Notes!$F$9*LN(2)/J6))</f>
        <v>0.26234968714286616</v>
      </c>
      <c r="L6" s="15">
        <f>EXP(-Notes!$F$10*LN(2)/J6)</f>
        <v>0.98972189045355274</v>
      </c>
      <c r="M6">
        <f t="shared" si="2"/>
        <v>0.25965322831893561</v>
      </c>
      <c r="O6" s="1">
        <f t="shared" si="3"/>
        <v>575964.33893093932</v>
      </c>
      <c r="P6" s="1">
        <f>O6/Notes!$C$3</f>
        <v>1.7776677127498128E-13</v>
      </c>
      <c r="R6" s="1">
        <f>O6*J6/Notes!$F$9</f>
        <v>107340.5539654294</v>
      </c>
      <c r="S6" s="1">
        <f>R6/Notes!$C$2</f>
        <v>8.5872443172343513E-8</v>
      </c>
      <c r="U6" s="1">
        <f t="shared" si="4"/>
        <v>1707700.4503548278</v>
      </c>
      <c r="V6" s="4">
        <f t="shared" si="0"/>
        <v>0.29490872895542564</v>
      </c>
    </row>
    <row r="7" spans="1:22" x14ac:dyDescent="0.3">
      <c r="A7" t="s">
        <v>6</v>
      </c>
      <c r="C7">
        <v>55</v>
      </c>
      <c r="D7" s="1">
        <v>1.81267E+16</v>
      </c>
      <c r="E7" s="1">
        <v>145471000</v>
      </c>
      <c r="F7" s="1">
        <v>23991.9</v>
      </c>
      <c r="G7" s="1">
        <v>83033.600000000006</v>
      </c>
      <c r="H7" s="1"/>
      <c r="I7" s="1">
        <f>G7*densities!$B$12/densities!$B$12</f>
        <v>83033.600000000006</v>
      </c>
      <c r="J7" s="14">
        <f t="shared" si="1"/>
        <v>86370840</v>
      </c>
      <c r="K7" s="15">
        <f>J7/LN(2)/Notes!$F$9*(1-EXP(-Notes!$F$9*LN(2)/J7))</f>
        <v>0.98967102519441108</v>
      </c>
      <c r="L7" s="15">
        <f>EXP(-Notes!$F$10*LN(2)/J7)</f>
        <v>0.9999422199029413</v>
      </c>
      <c r="M7">
        <f t="shared" si="2"/>
        <v>0.98961384190651913</v>
      </c>
      <c r="O7" s="1">
        <f t="shared" si="3"/>
        <v>83905.051125834521</v>
      </c>
      <c r="P7" s="1">
        <f>O7/Notes!$C$3</f>
        <v>2.589662071785016E-14</v>
      </c>
      <c r="R7" s="1">
        <f>O7*J7/Notes!$F$9</f>
        <v>2795891.1057026517</v>
      </c>
      <c r="S7" s="1">
        <f>R7/Notes!$C$2</f>
        <v>2.2367128845621214E-6</v>
      </c>
      <c r="U7" s="1">
        <f t="shared" si="4"/>
        <v>4503591.5560574792</v>
      </c>
      <c r="V7" s="4">
        <f t="shared" si="0"/>
        <v>0.77774088614624104</v>
      </c>
    </row>
    <row r="8" spans="1:22" x14ac:dyDescent="0.3">
      <c r="A8" t="s">
        <v>14</v>
      </c>
      <c r="C8">
        <v>124</v>
      </c>
      <c r="D8" s="1">
        <v>660990000000000</v>
      </c>
      <c r="E8" s="1">
        <v>88086800</v>
      </c>
      <c r="F8" s="1">
        <v>1444.8</v>
      </c>
      <c r="G8" s="1">
        <v>50279.199999999997</v>
      </c>
      <c r="H8" s="1"/>
      <c r="I8" s="1">
        <f>G8*densities!$B$12/densities!$B$12</f>
        <v>50279.199999999997</v>
      </c>
      <c r="J8" s="14">
        <f t="shared" si="1"/>
        <v>5201280</v>
      </c>
      <c r="K8" s="15">
        <f>J8/LN(2)/Notes!$F$9*(1-EXP(-Notes!$F$9*LN(2)/J8))</f>
        <v>0.8455698458082358</v>
      </c>
      <c r="L8" s="15">
        <f>EXP(-Notes!$F$10*LN(2)/J8)</f>
        <v>0.99904095411485205</v>
      </c>
      <c r="M8">
        <f t="shared" si="2"/>
        <v>0.84475890552700827</v>
      </c>
      <c r="O8" s="1">
        <f t="shared" si="3"/>
        <v>59518.993728314701</v>
      </c>
      <c r="P8" s="1">
        <f>O8/Notes!$C$3</f>
        <v>1.8370059792689724E-14</v>
      </c>
      <c r="R8" s="1">
        <f>O8*J8/Notes!$F$9</f>
        <v>119434.78074815149</v>
      </c>
      <c r="S8" s="1">
        <f>R8/Notes!$C$2</f>
        <v>9.5547824598521196E-8</v>
      </c>
      <c r="U8" s="1">
        <f t="shared" si="4"/>
        <v>4623026.3368056305</v>
      </c>
      <c r="V8" s="4">
        <f t="shared" si="0"/>
        <v>0.79836649374398383</v>
      </c>
    </row>
    <row r="9" spans="1:22" x14ac:dyDescent="0.3">
      <c r="A9" t="s">
        <v>8</v>
      </c>
      <c r="B9">
        <v>25</v>
      </c>
      <c r="C9">
        <v>54</v>
      </c>
      <c r="D9" s="1">
        <v>3337550000000000</v>
      </c>
      <c r="E9" s="1">
        <v>85786300</v>
      </c>
      <c r="F9" s="1">
        <v>7490.88</v>
      </c>
      <c r="G9" s="1">
        <v>48966.1</v>
      </c>
      <c r="H9" s="1"/>
      <c r="I9" s="1">
        <f>G9*densities!$B$12/densities!$B$12</f>
        <v>48966.1</v>
      </c>
      <c r="J9" s="14">
        <f t="shared" si="1"/>
        <v>26967168</v>
      </c>
      <c r="K9" s="15">
        <f>J9/LN(2)/Notes!$F$9*(1-EXP(-Notes!$F$9*LN(2)/J9))</f>
        <v>0.9674160431864508</v>
      </c>
      <c r="L9" s="15">
        <f>EXP(-Notes!$F$10*LN(2)/J9)</f>
        <v>0.99981495283701727</v>
      </c>
      <c r="M9">
        <f t="shared" si="2"/>
        <v>0.96723702559223512</v>
      </c>
      <c r="O9" s="1">
        <f t="shared" si="3"/>
        <v>50624.716284013492</v>
      </c>
      <c r="P9" s="1">
        <f>O9/Notes!$C$3</f>
        <v>1.5624912433337498E-14</v>
      </c>
      <c r="R9" s="1">
        <f>O9*J9/Notes!$F$9</f>
        <v>526699.54821887636</v>
      </c>
      <c r="S9" s="1">
        <f>R9/Notes!$C$2</f>
        <v>4.2135963857510109E-7</v>
      </c>
      <c r="U9" s="1">
        <f t="shared" si="4"/>
        <v>5149725.8850245066</v>
      </c>
      <c r="V9" s="4">
        <f t="shared" si="0"/>
        <v>0.88932407021727655</v>
      </c>
    </row>
    <row r="10" spans="1:22" x14ac:dyDescent="0.3">
      <c r="A10" t="s">
        <v>21</v>
      </c>
      <c r="C10">
        <v>48</v>
      </c>
      <c r="D10" s="1">
        <v>165472000000000</v>
      </c>
      <c r="E10" s="1">
        <v>83106700</v>
      </c>
      <c r="F10" s="1">
        <v>383.36399999999998</v>
      </c>
      <c r="G10" s="1">
        <v>47436.6</v>
      </c>
      <c r="H10" s="1"/>
      <c r="I10" s="1">
        <f>G10*densities!$B$12/densities!$B$12</f>
        <v>47436.6</v>
      </c>
      <c r="J10" s="14">
        <f t="shared" si="1"/>
        <v>1380110.4</v>
      </c>
      <c r="K10" s="15">
        <f>J10/LN(2)/Notes!$F$9*(1-EXP(-Notes!$F$9*LN(2)/J10))</f>
        <v>0.55919211052840256</v>
      </c>
      <c r="L10" s="15">
        <f>EXP(-Notes!$F$10*LN(2)/J10)</f>
        <v>0.99639039954501529</v>
      </c>
      <c r="M10">
        <f t="shared" si="2"/>
        <v>0.55717365043181544</v>
      </c>
      <c r="O10" s="1">
        <f t="shared" si="3"/>
        <v>85137.909811844365</v>
      </c>
      <c r="P10" s="1">
        <f>O10/Notes!$C$3</f>
        <v>2.6277132657976655E-14</v>
      </c>
      <c r="R10" s="1">
        <f>O10*J10/Notes!$F$9</f>
        <v>45331.680079316531</v>
      </c>
      <c r="S10" s="1">
        <f>R10/Notes!$C$2</f>
        <v>3.6265344063453228E-8</v>
      </c>
      <c r="U10" s="1">
        <f t="shared" si="4"/>
        <v>5195057.5651038233</v>
      </c>
      <c r="V10" s="4">
        <f t="shared" si="0"/>
        <v>0.89715255568194185</v>
      </c>
    </row>
    <row r="11" spans="1:22" x14ac:dyDescent="0.3">
      <c r="A11" t="s">
        <v>6</v>
      </c>
      <c r="C11">
        <v>59</v>
      </c>
      <c r="D11" s="1">
        <v>411470000000000</v>
      </c>
      <c r="E11" s="1">
        <v>74227200</v>
      </c>
      <c r="F11" s="1">
        <v>1067.33</v>
      </c>
      <c r="G11" s="1">
        <v>42368.2</v>
      </c>
      <c r="H11" s="1"/>
      <c r="I11" s="1">
        <f>G11*densities!$B$12/densities!$B$12</f>
        <v>42368.2</v>
      </c>
      <c r="J11" s="14">
        <f t="shared" si="1"/>
        <v>3842387.9999999995</v>
      </c>
      <c r="K11" s="15">
        <f>J11/LN(2)/Notes!$F$9*(1-EXP(-Notes!$F$9*LN(2)/J11))</f>
        <v>0.79875696137980801</v>
      </c>
      <c r="L11" s="15">
        <f>EXP(-Notes!$F$10*LN(2)/J11)</f>
        <v>0.99870199988640984</v>
      </c>
      <c r="M11">
        <f t="shared" si="2"/>
        <v>0.79772017475320611</v>
      </c>
      <c r="O11" s="1">
        <f t="shared" si="3"/>
        <v>53111.606476679139</v>
      </c>
      <c r="P11" s="1">
        <f>O11/Notes!$C$3</f>
        <v>1.6392471134777511E-14</v>
      </c>
      <c r="R11" s="1">
        <f>O11*J11/Notes!$F$9</f>
        <v>78732.792973269359</v>
      </c>
      <c r="S11" s="1">
        <f>R11/Notes!$C$2</f>
        <v>6.298623437861549E-8</v>
      </c>
      <c r="U11" s="1">
        <f t="shared" si="4"/>
        <v>5273790.358077093</v>
      </c>
      <c r="V11" s="4">
        <f t="shared" si="0"/>
        <v>0.91074919547789279</v>
      </c>
    </row>
    <row r="12" spans="1:22" x14ac:dyDescent="0.3">
      <c r="A12" t="s">
        <v>22</v>
      </c>
      <c r="C12">
        <v>44</v>
      </c>
      <c r="D12" s="1">
        <v>436549000000</v>
      </c>
      <c r="E12" s="1">
        <v>21172200</v>
      </c>
      <c r="F12" s="1">
        <v>3.97</v>
      </c>
      <c r="G12" s="1">
        <v>12084.9</v>
      </c>
      <c r="H12" s="1"/>
      <c r="I12" s="1">
        <f>G12*densities!$B$12/densities!$B$12</f>
        <v>12084.9</v>
      </c>
      <c r="J12" s="14">
        <f t="shared" si="1"/>
        <v>14292.000000000002</v>
      </c>
      <c r="K12" s="15">
        <f>J12/LN(2)/Notes!$F$9*(1-EXP(-Notes!$F$9*LN(2)/J12))</f>
        <v>7.9548601560127576E-3</v>
      </c>
      <c r="L12" s="15">
        <f>EXP(-Notes!$F$10*LN(2)/J12)</f>
        <v>0.70525733097990351</v>
      </c>
      <c r="M12">
        <f t="shared" si="2"/>
        <v>5.6102234419479358E-3</v>
      </c>
      <c r="O12" s="1">
        <f t="shared" si="3"/>
        <v>2154085.3274471327</v>
      </c>
      <c r="P12" s="1">
        <f>O12/Notes!$C$3</f>
        <v>6.6484115044664591E-13</v>
      </c>
      <c r="R12" s="1">
        <f>O12*J12/Notes!$F$9</f>
        <v>11877.38715272933</v>
      </c>
      <c r="S12" s="1">
        <f>R12/Notes!$C$2</f>
        <v>9.5019097221834643E-9</v>
      </c>
      <c r="U12" s="1">
        <f t="shared" si="4"/>
        <v>5285667.7452298226</v>
      </c>
      <c r="V12" s="4">
        <f t="shared" si="0"/>
        <v>0.91280034276651423</v>
      </c>
    </row>
    <row r="13" spans="1:22" x14ac:dyDescent="0.3">
      <c r="A13" t="s">
        <v>9</v>
      </c>
      <c r="C13">
        <v>32</v>
      </c>
      <c r="D13" s="1">
        <v>36630200000000</v>
      </c>
      <c r="E13" s="1">
        <v>20604900</v>
      </c>
      <c r="F13" s="1">
        <v>342.28800000000001</v>
      </c>
      <c r="G13" s="1">
        <v>11761.1</v>
      </c>
      <c r="H13" s="1"/>
      <c r="I13" s="1">
        <f>G13*densities!$B$12/densities!$B$12</f>
        <v>11761.1</v>
      </c>
      <c r="J13" s="14">
        <f t="shared" si="1"/>
        <v>1232236.7999999998</v>
      </c>
      <c r="K13" s="15">
        <f>J13/LN(2)/Notes!$F$9*(1-EXP(-Notes!$F$9*LN(2)/J13))</f>
        <v>0.52626210891698311</v>
      </c>
      <c r="L13" s="15">
        <f>EXP(-Notes!$F$10*LN(2)/J13)</f>
        <v>0.99595810883081781</v>
      </c>
      <c r="M13">
        <f t="shared" si="2"/>
        <v>0.52413501474627633</v>
      </c>
      <c r="O13" s="1">
        <f t="shared" si="3"/>
        <v>22439.06563978238</v>
      </c>
      <c r="P13" s="1">
        <f>O13/Notes!$C$3</f>
        <v>6.9256375431427097E-15</v>
      </c>
      <c r="R13" s="1">
        <f>O13*J13/Notes!$F$9</f>
        <v>10667.531805152541</v>
      </c>
      <c r="S13" s="1">
        <f>R13/Notes!$C$2</f>
        <v>8.5340254441220326E-9</v>
      </c>
      <c r="U13" s="1">
        <f t="shared" si="4"/>
        <v>5296335.2770349756</v>
      </c>
      <c r="V13" s="4">
        <f t="shared" si="0"/>
        <v>0.91464255592813493</v>
      </c>
    </row>
    <row r="14" spans="1:22" x14ac:dyDescent="0.3">
      <c r="A14" t="s">
        <v>22</v>
      </c>
      <c r="C14">
        <v>47</v>
      </c>
      <c r="D14" s="1">
        <v>7627450000000</v>
      </c>
      <c r="E14" s="1">
        <v>18270500</v>
      </c>
      <c r="F14" s="1">
        <v>80.380700000000004</v>
      </c>
      <c r="G14" s="1">
        <v>10428.6</v>
      </c>
      <c r="H14" s="1"/>
      <c r="I14" s="1">
        <f>G14*densities!$B$12/densities!$B$12</f>
        <v>10428.6</v>
      </c>
      <c r="J14" s="14">
        <f t="shared" si="1"/>
        <v>289370.52</v>
      </c>
      <c r="K14" s="15">
        <f>J14/LN(2)/Notes!$F$9*(1-EXP(-Notes!$F$9*LN(2)/J14))</f>
        <v>0.16073826613392883</v>
      </c>
      <c r="L14" s="15">
        <f>EXP(-Notes!$F$10*LN(2)/J14)</f>
        <v>0.98290126419467572</v>
      </c>
      <c r="M14">
        <f t="shared" si="2"/>
        <v>0.15798984498749888</v>
      </c>
      <c r="O14" s="1">
        <f t="shared" si="3"/>
        <v>66008.039952347404</v>
      </c>
      <c r="P14" s="1">
        <f>O14/Notes!$C$3</f>
        <v>2.0372851837144261E-14</v>
      </c>
      <c r="R14" s="1">
        <f>O14*J14/Notes!$F$9</f>
        <v>7369.1284124967378</v>
      </c>
      <c r="S14" s="1">
        <f>R14/Notes!$C$2</f>
        <v>5.8953027299973903E-9</v>
      </c>
      <c r="U14" s="1">
        <f t="shared" si="4"/>
        <v>5303704.4054474719</v>
      </c>
      <c r="V14" s="4">
        <f t="shared" si="0"/>
        <v>0.91591515633834564</v>
      </c>
    </row>
    <row r="15" spans="1:22" x14ac:dyDescent="0.3">
      <c r="A15" t="s">
        <v>21</v>
      </c>
      <c r="C15">
        <v>49</v>
      </c>
      <c r="D15" s="1">
        <v>636720000000000</v>
      </c>
      <c r="E15" s="1">
        <v>15479100</v>
      </c>
      <c r="F15" s="1">
        <v>7920.01</v>
      </c>
      <c r="G15" s="1">
        <v>8835.34</v>
      </c>
      <c r="H15" s="1"/>
      <c r="I15" s="1">
        <f>G15*densities!$B$12/densities!$B$12</f>
        <v>8835.34</v>
      </c>
      <c r="J15" s="14">
        <f t="shared" si="1"/>
        <v>28512036.000000004</v>
      </c>
      <c r="K15" s="15">
        <f>J15/LN(2)/Notes!$F$9*(1-EXP(-Notes!$F$9*LN(2)/J15))</f>
        <v>0.96914483388837191</v>
      </c>
      <c r="L15" s="15">
        <f>EXP(-Notes!$F$10*LN(2)/J15)</f>
        <v>0.99982497837227058</v>
      </c>
      <c r="M15">
        <f t="shared" si="2"/>
        <v>0.96897521258203922</v>
      </c>
      <c r="O15" s="1">
        <f t="shared" si="3"/>
        <v>9118.2311841149876</v>
      </c>
      <c r="P15" s="1">
        <f>O15/Notes!$C$3</f>
        <v>2.8142688839861071E-15</v>
      </c>
      <c r="R15" s="1">
        <f>O15*J15/Notes!$F$9</f>
        <v>100300.66966736467</v>
      </c>
      <c r="S15" s="1">
        <f>R15/Notes!$C$2</f>
        <v>8.024053573389173E-8</v>
      </c>
      <c r="U15" s="1">
        <f t="shared" si="4"/>
        <v>5404005.0751148369</v>
      </c>
      <c r="V15" s="4">
        <f t="shared" si="0"/>
        <v>0.93323642775853799</v>
      </c>
    </row>
    <row r="16" spans="1:22" x14ac:dyDescent="0.3">
      <c r="A16" t="s">
        <v>23</v>
      </c>
      <c r="C16">
        <v>45</v>
      </c>
      <c r="D16" s="1">
        <v>192148000000</v>
      </c>
      <c r="E16" s="1">
        <v>12011800</v>
      </c>
      <c r="F16" s="1">
        <v>3.08</v>
      </c>
      <c r="G16" s="1">
        <v>6856.23</v>
      </c>
      <c r="H16" s="1"/>
      <c r="I16" s="1">
        <f>G16*densities!$B$12/densities!$B$12</f>
        <v>6856.23</v>
      </c>
      <c r="J16" s="14">
        <f t="shared" si="1"/>
        <v>11088</v>
      </c>
      <c r="K16" s="15">
        <f>J16/LN(2)/Notes!$F$9*(1-EXP(-Notes!$F$9*LN(2)/J16))</f>
        <v>6.1715287860250106E-3</v>
      </c>
      <c r="L16" s="15">
        <f>EXP(-Notes!$F$10*LN(2)/J16)</f>
        <v>0.637567215268528</v>
      </c>
      <c r="M16">
        <f t="shared" si="2"/>
        <v>3.9347644220555254E-3</v>
      </c>
      <c r="O16" s="1">
        <f t="shared" si="3"/>
        <v>1742475.3465719041</v>
      </c>
      <c r="P16" s="1">
        <f>O16/Notes!$C$3</f>
        <v>5.3780103289256298E-13</v>
      </c>
      <c r="R16" s="1">
        <f>O16*J16/Notes!$F$9</f>
        <v>7453.9223158909226</v>
      </c>
      <c r="S16" s="1">
        <f>R16/Notes!$C$2</f>
        <v>5.9631378527127383E-9</v>
      </c>
      <c r="U16" s="1">
        <f t="shared" si="4"/>
        <v>5411458.9974307278</v>
      </c>
      <c r="V16" s="4">
        <f t="shared" si="0"/>
        <v>0.9345236715227796</v>
      </c>
    </row>
    <row r="17" spans="1:22" x14ac:dyDescent="0.3">
      <c r="A17" t="s">
        <v>15</v>
      </c>
      <c r="C17">
        <v>48</v>
      </c>
      <c r="D17" s="1">
        <v>1060920000000</v>
      </c>
      <c r="E17" s="1">
        <v>9474530</v>
      </c>
      <c r="F17" s="1">
        <v>21.56</v>
      </c>
      <c r="G17" s="1">
        <v>5407.98</v>
      </c>
      <c r="H17" s="1"/>
      <c r="I17" s="1">
        <f>G17*densities!$B$12/densities!$B$12</f>
        <v>5407.98</v>
      </c>
      <c r="J17" s="14">
        <f t="shared" si="1"/>
        <v>77616</v>
      </c>
      <c r="K17" s="15">
        <f>J17/LN(2)/Notes!$F$9*(1-EXP(-Notes!$F$9*LN(2)/J17))</f>
        <v>4.3200701498350869E-2</v>
      </c>
      <c r="L17" s="15">
        <f>EXP(-Notes!$F$10*LN(2)/J17)</f>
        <v>0.93772423344208555</v>
      </c>
      <c r="M17">
        <f t="shared" si="2"/>
        <v>4.0510344696701422E-2</v>
      </c>
      <c r="O17" s="1">
        <f t="shared" si="3"/>
        <v>133496.27213713506</v>
      </c>
      <c r="P17" s="1">
        <f>O17/Notes!$C$3</f>
        <v>4.1202553128745392E-14</v>
      </c>
      <c r="R17" s="1">
        <f>O17*J17/Notes!$F$9</f>
        <v>3997.4717045508778</v>
      </c>
      <c r="S17" s="1">
        <f>R17/Notes!$C$2</f>
        <v>3.1979773636407023E-9</v>
      </c>
      <c r="U17" s="1">
        <f t="shared" si="4"/>
        <v>5415456.4691352788</v>
      </c>
      <c r="V17" s="4">
        <f t="shared" si="0"/>
        <v>0.93521400881183958</v>
      </c>
    </row>
    <row r="18" spans="1:22" x14ac:dyDescent="0.3">
      <c r="A18" t="s">
        <v>8</v>
      </c>
      <c r="B18">
        <v>25</v>
      </c>
      <c r="C18" t="s">
        <v>24</v>
      </c>
      <c r="D18" s="1">
        <v>16701400000</v>
      </c>
      <c r="E18" s="1">
        <v>9144170</v>
      </c>
      <c r="F18" s="1">
        <v>0.35166700000000001</v>
      </c>
      <c r="G18" s="1">
        <v>5219.41</v>
      </c>
      <c r="H18" s="1"/>
      <c r="I18" s="1">
        <f>G18*densities!$B$12/densities!$B$12</f>
        <v>5219.41</v>
      </c>
      <c r="J18" s="28">
        <f t="shared" si="1"/>
        <v>1266.0012000000002</v>
      </c>
      <c r="K18" s="15">
        <f>J18/LN(2)/Notes!$F$9*(1-EXP(-Notes!$F$9*LN(2)/J18))</f>
        <v>7.0465032908930444E-4</v>
      </c>
      <c r="L18" s="15">
        <f>EXP(-Notes!$F$10*LN(2)/J18)</f>
        <v>1.9408085201476862E-2</v>
      </c>
      <c r="M18">
        <f t="shared" si="2"/>
        <v>1.367591362421393E-5</v>
      </c>
      <c r="O18" s="1">
        <f t="shared" si="3"/>
        <v>381649821.97304595</v>
      </c>
      <c r="P18" s="1">
        <f>O18/Notes!$C$3</f>
        <v>1.1779315492995244E-10</v>
      </c>
      <c r="R18" s="1">
        <f>O18*J18/Notes!$F$9</f>
        <v>186407.84436638217</v>
      </c>
      <c r="S18" s="1">
        <f>R18/Notes!$C$2</f>
        <v>1.4912627549310574E-7</v>
      </c>
      <c r="U18" s="1">
        <f t="shared" si="4"/>
        <v>5601864.3135016607</v>
      </c>
      <c r="V18" s="4">
        <f t="shared" si="0"/>
        <v>0.96740542765112603</v>
      </c>
    </row>
    <row r="19" spans="1:22" x14ac:dyDescent="0.3">
      <c r="A19" t="s">
        <v>6</v>
      </c>
      <c r="C19">
        <v>52</v>
      </c>
      <c r="D19" s="1">
        <v>376663000000</v>
      </c>
      <c r="E19" s="1">
        <v>8764110</v>
      </c>
      <c r="F19" s="1">
        <v>8.2750000000000004</v>
      </c>
      <c r="G19" s="1">
        <v>5002.4799999999996</v>
      </c>
      <c r="H19" s="1"/>
      <c r="I19" s="1">
        <f>G19*densities!$B$12/densities!$B$12</f>
        <v>5002.4799999999996</v>
      </c>
      <c r="J19" s="14">
        <f t="shared" si="1"/>
        <v>29790</v>
      </c>
      <c r="K19" s="15">
        <f>J19/LN(2)/Notes!$F$9*(1-EXP(-Notes!$F$9*LN(2)/J19))</f>
        <v>1.6580974254661353E-2</v>
      </c>
      <c r="L19" s="15">
        <f>EXP(-Notes!$F$10*LN(2)/J19)</f>
        <v>0.84575291940771535</v>
      </c>
      <c r="M19">
        <f t="shared" si="2"/>
        <v>1.4023407382504006E-2</v>
      </c>
      <c r="O19" s="1">
        <f t="shared" si="3"/>
        <v>356723.57391836401</v>
      </c>
      <c r="P19" s="1">
        <f>O19/Notes!$C$3</f>
        <v>1.1009986849332222E-13</v>
      </c>
      <c r="R19" s="1">
        <f>O19*J19/Notes!$F$9</f>
        <v>4099.8438530200865</v>
      </c>
      <c r="S19" s="1">
        <f>R19/Notes!$C$2</f>
        <v>3.2798750824160693E-9</v>
      </c>
      <c r="U19" s="1">
        <f t="shared" si="4"/>
        <v>5605964.1573546808</v>
      </c>
      <c r="V19" s="4">
        <f t="shared" si="0"/>
        <v>0.96811344394248366</v>
      </c>
    </row>
    <row r="20" spans="1:22" x14ac:dyDescent="0.3">
      <c r="A20" t="s">
        <v>8</v>
      </c>
      <c r="B20">
        <v>25</v>
      </c>
      <c r="C20">
        <v>51</v>
      </c>
      <c r="D20" s="1">
        <v>32467000000</v>
      </c>
      <c r="E20" s="1">
        <v>8118480</v>
      </c>
      <c r="F20" s="1">
        <v>0.76999899999999999</v>
      </c>
      <c r="G20" s="1">
        <v>4633.96</v>
      </c>
      <c r="H20" s="1"/>
      <c r="I20" s="1">
        <f>G20*densities!$B$12/densities!$B$12</f>
        <v>4633.96</v>
      </c>
      <c r="J20" s="28">
        <f t="shared" si="1"/>
        <v>2771.9964</v>
      </c>
      <c r="K20" s="15">
        <f>J20/LN(2)/Notes!$F$9*(1-EXP(-Notes!$F$9*LN(2)/J20))</f>
        <v>1.5428801927631402E-3</v>
      </c>
      <c r="L20" s="15">
        <f>EXP(-Notes!$F$10*LN(2)/J20)</f>
        <v>0.16523532230738042</v>
      </c>
      <c r="M20">
        <f t="shared" si="2"/>
        <v>2.5493830593289069E-4</v>
      </c>
      <c r="O20" s="1">
        <f t="shared" si="3"/>
        <v>18176789.804274574</v>
      </c>
      <c r="P20" s="1">
        <f>O20/Notes!$C$3</f>
        <v>5.6101203099612883E-12</v>
      </c>
      <c r="R20" s="1">
        <f>O20*J20/Notes!$F$9</f>
        <v>19439.041628474468</v>
      </c>
      <c r="S20" s="1">
        <f>R20/Notes!$C$2</f>
        <v>1.5551233302779573E-8</v>
      </c>
      <c r="U20" s="1">
        <f t="shared" si="4"/>
        <v>5625403.1989831552</v>
      </c>
      <c r="V20" s="4">
        <f t="shared" si="0"/>
        <v>0.9714704396366487</v>
      </c>
    </row>
    <row r="21" spans="1:22" x14ac:dyDescent="0.3">
      <c r="A21" t="s">
        <v>15</v>
      </c>
      <c r="C21">
        <v>49</v>
      </c>
      <c r="D21" s="1">
        <v>29157700000</v>
      </c>
      <c r="E21" s="1">
        <v>7963200</v>
      </c>
      <c r="F21" s="1">
        <v>0.70499900000000004</v>
      </c>
      <c r="G21" s="1">
        <v>4545.33</v>
      </c>
      <c r="H21" s="1"/>
      <c r="I21" s="1">
        <f>G21*densities!$B$12/densities!$B$12</f>
        <v>4545.33</v>
      </c>
      <c r="J21" s="28">
        <f t="shared" si="1"/>
        <v>2537.9964</v>
      </c>
      <c r="K21" s="15">
        <f>J21/LN(2)/Notes!$F$9*(1-EXP(-Notes!$F$9*LN(2)/J21))</f>
        <v>1.4126368904606645E-3</v>
      </c>
      <c r="L21" s="15">
        <f>EXP(-Notes!$F$10*LN(2)/J21)</f>
        <v>0.13996291707425856</v>
      </c>
      <c r="M21">
        <f t="shared" si="2"/>
        <v>1.9771677995558445E-4</v>
      </c>
      <c r="O21" s="1">
        <f t="shared" si="3"/>
        <v>22989095.821917962</v>
      </c>
      <c r="P21" s="1">
        <f>O21/Notes!$C$3</f>
        <v>7.095399945036408E-12</v>
      </c>
      <c r="R21" s="1">
        <f>O21*J21/Notes!$F$9</f>
        <v>22510.12439632825</v>
      </c>
      <c r="S21" s="1">
        <f>R21/Notes!$C$2</f>
        <v>1.80080995170626E-8</v>
      </c>
      <c r="U21" s="1">
        <f t="shared" si="4"/>
        <v>5647913.3233794831</v>
      </c>
      <c r="V21" s="4">
        <f t="shared" si="0"/>
        <v>0.97535779129306499</v>
      </c>
    </row>
    <row r="22" spans="1:22" x14ac:dyDescent="0.3">
      <c r="A22" t="s">
        <v>22</v>
      </c>
      <c r="C22">
        <v>43</v>
      </c>
      <c r="D22" s="1">
        <v>130072000000</v>
      </c>
      <c r="E22" s="1">
        <v>6436450</v>
      </c>
      <c r="F22" s="1">
        <v>3.8909899999999999</v>
      </c>
      <c r="G22" s="1">
        <v>3673.87</v>
      </c>
      <c r="H22" s="1"/>
      <c r="I22" s="1">
        <f>G22*densities!$B$12/densities!$B$12</f>
        <v>3673.87</v>
      </c>
      <c r="J22" s="14">
        <f t="shared" si="1"/>
        <v>14007.563999999998</v>
      </c>
      <c r="K22" s="15">
        <f>J22/LN(2)/Notes!$F$9*(1-EXP(-Notes!$F$9*LN(2)/J22))</f>
        <v>7.7965444127063152E-3</v>
      </c>
      <c r="L22" s="15">
        <f>EXP(-Notes!$F$10*LN(2)/J22)</f>
        <v>0.70027427578075296</v>
      </c>
      <c r="M22">
        <f t="shared" si="2"/>
        <v>5.4597194922003907E-3</v>
      </c>
      <c r="O22" s="1">
        <f t="shared" si="3"/>
        <v>672904.53387731593</v>
      </c>
      <c r="P22" s="1">
        <f>O22/Notes!$C$3</f>
        <v>2.0768658453003577E-13</v>
      </c>
      <c r="R22" s="1">
        <f>O22*J22/Notes!$F$9</f>
        <v>3636.4789059323571</v>
      </c>
      <c r="S22" s="1">
        <f>R22/Notes!$C$2</f>
        <v>2.9091831247458858E-9</v>
      </c>
      <c r="U22" s="1">
        <f t="shared" si="4"/>
        <v>5651549.8022854151</v>
      </c>
      <c r="V22" s="4">
        <f t="shared" si="0"/>
        <v>0.97598578748045184</v>
      </c>
    </row>
    <row r="23" spans="1:22" x14ac:dyDescent="0.3">
      <c r="A23" t="s">
        <v>22</v>
      </c>
      <c r="C23">
        <v>46</v>
      </c>
      <c r="D23" s="1">
        <v>65660600000000</v>
      </c>
      <c r="E23" s="1">
        <v>6286730</v>
      </c>
      <c r="F23" s="1">
        <v>2010.96</v>
      </c>
      <c r="G23" s="1">
        <v>3588.41</v>
      </c>
      <c r="H23" s="1"/>
      <c r="I23" s="1">
        <f>G23*densities!$B$12/densities!$B$12</f>
        <v>3588.41</v>
      </c>
      <c r="J23" s="14">
        <f t="shared" si="1"/>
        <v>7239456</v>
      </c>
      <c r="K23" s="15">
        <f>J23/LN(2)/Notes!$F$9*(1-EXP(-Notes!$F$9*LN(2)/J23))</f>
        <v>0.88557195034703073</v>
      </c>
      <c r="L23" s="15">
        <f>EXP(-Notes!$F$10*LN(2)/J23)</f>
        <v>0.99931086812446712</v>
      </c>
      <c r="M23">
        <f t="shared" si="2"/>
        <v>0.88496167448796881</v>
      </c>
      <c r="O23" s="1">
        <f t="shared" si="3"/>
        <v>4054.8761640736848</v>
      </c>
      <c r="P23" s="1">
        <f>O23/Notes!$C$3</f>
        <v>1.2515049889116311E-15</v>
      </c>
      <c r="R23" s="1">
        <f>O23*J23/Notes!$F$9</f>
        <v>11325.269126257803</v>
      </c>
      <c r="S23" s="1">
        <f>R23/Notes!$C$2</f>
        <v>9.0602153010062426E-9</v>
      </c>
      <c r="U23" s="1">
        <f t="shared" si="4"/>
        <v>5662875.071411673</v>
      </c>
      <c r="V23" s="4">
        <f t="shared" si="0"/>
        <v>0.97794158758720284</v>
      </c>
    </row>
    <row r="24" spans="1:22" x14ac:dyDescent="0.3">
      <c r="A24" t="s">
        <v>22</v>
      </c>
      <c r="C24">
        <v>48</v>
      </c>
      <c r="D24" s="1">
        <v>1342210000000</v>
      </c>
      <c r="E24" s="1">
        <v>5917810</v>
      </c>
      <c r="F24" s="1">
        <v>43.669899999999998</v>
      </c>
      <c r="G24" s="1">
        <v>3377.83</v>
      </c>
      <c r="H24" s="1"/>
      <c r="I24" s="1">
        <f>G24*densities!$B$12/densities!$B$12</f>
        <v>3377.83</v>
      </c>
      <c r="J24" s="14">
        <f t="shared" si="1"/>
        <v>157211.63999999998</v>
      </c>
      <c r="K24" s="15">
        <f>J24/LN(2)/Notes!$F$9*(1-EXP(-Notes!$F$9*LN(2)/J24))</f>
        <v>8.7502308888459626E-2</v>
      </c>
      <c r="L24" s="15">
        <f>EXP(-Notes!$F$10*LN(2)/J24)</f>
        <v>0.96875372947934391</v>
      </c>
      <c r="M24">
        <f t="shared" si="2"/>
        <v>8.4768188073748807E-2</v>
      </c>
      <c r="O24" s="1">
        <f t="shared" si="3"/>
        <v>39847.849491147179</v>
      </c>
      <c r="P24" s="1">
        <f>O24/Notes!$C$3</f>
        <v>1.2298718978749129E-14</v>
      </c>
      <c r="R24" s="1">
        <f>O24*J24/Notes!$F$9</f>
        <v>2416.8772256853445</v>
      </c>
      <c r="S24" s="1">
        <f>R24/Notes!$C$2</f>
        <v>1.9335017805482756E-9</v>
      </c>
      <c r="U24" s="1">
        <f t="shared" si="4"/>
        <v>5665291.9486373579</v>
      </c>
      <c r="V24" s="4">
        <f t="shared" si="0"/>
        <v>0.97835896651950915</v>
      </c>
    </row>
    <row r="25" spans="1:22" x14ac:dyDescent="0.3">
      <c r="A25" t="s">
        <v>25</v>
      </c>
      <c r="C25">
        <v>42</v>
      </c>
      <c r="D25" s="1">
        <v>284340000000</v>
      </c>
      <c r="E25" s="1">
        <v>4429360</v>
      </c>
      <c r="F25" s="1">
        <v>12.36</v>
      </c>
      <c r="G25" s="1">
        <v>2528.2399999999998</v>
      </c>
      <c r="H25" s="1"/>
      <c r="I25" s="1">
        <f>G25*densities!$B$12/densities!$B$12</f>
        <v>2528.2399999999998</v>
      </c>
      <c r="J25" s="14">
        <f t="shared" si="1"/>
        <v>44495.999999999993</v>
      </c>
      <c r="K25" s="15">
        <f>J25/LN(2)/Notes!$F$9*(1-EXP(-Notes!$F$9*LN(2)/J25))</f>
        <v>2.4766264868593867E-2</v>
      </c>
      <c r="L25" s="15">
        <f>EXP(-Notes!$F$10*LN(2)/J25)</f>
        <v>0.89390145610497251</v>
      </c>
      <c r="M25">
        <f t="shared" si="2"/>
        <v>2.2138600228317484E-2</v>
      </c>
      <c r="O25" s="1">
        <f t="shared" si="3"/>
        <v>114200.53544153745</v>
      </c>
      <c r="P25" s="1">
        <f>O25/Notes!$C$3</f>
        <v>3.5247078839980692E-14</v>
      </c>
      <c r="R25" s="1">
        <f>O25*J25/Notes!$F$9</f>
        <v>1960.4425250797258</v>
      </c>
      <c r="S25" s="1">
        <f>R25/Notes!$C$2</f>
        <v>1.5683540200637806E-9</v>
      </c>
      <c r="U25" s="1">
        <f t="shared" si="4"/>
        <v>5667252.3911624374</v>
      </c>
      <c r="V25" s="4">
        <f t="shared" si="0"/>
        <v>0.97869752215620831</v>
      </c>
    </row>
    <row r="26" spans="1:22" x14ac:dyDescent="0.3">
      <c r="A26" t="s">
        <v>26</v>
      </c>
      <c r="C26">
        <v>55</v>
      </c>
      <c r="D26" s="1">
        <v>258889000000</v>
      </c>
      <c r="E26" s="1">
        <v>2843500</v>
      </c>
      <c r="F26" s="1">
        <v>17.530100000000001</v>
      </c>
      <c r="G26" s="1">
        <v>1623.05</v>
      </c>
      <c r="H26" s="1"/>
      <c r="I26" s="1">
        <f>G26*densities!$B$12/densities!$B$12</f>
        <v>1623.05</v>
      </c>
      <c r="J26" s="14">
        <f t="shared" si="1"/>
        <v>63108.36</v>
      </c>
      <c r="K26" s="15">
        <f>J26/LN(2)/Notes!$F$9*(1-EXP(-Notes!$F$9*LN(2)/J26))</f>
        <v>3.512581713371761E-2</v>
      </c>
      <c r="L26" s="15">
        <f>EXP(-Notes!$F$10*LN(2)/J26)</f>
        <v>0.92396526350485653</v>
      </c>
      <c r="M26">
        <f t="shared" si="2"/>
        <v>3.2455034883778794E-2</v>
      </c>
      <c r="O26" s="1">
        <f t="shared" si="3"/>
        <v>50009.189816376049</v>
      </c>
      <c r="P26" s="1">
        <f>O26/Notes!$C$3</f>
        <v>1.5434935128511126E-14</v>
      </c>
      <c r="R26" s="1">
        <f>O26*J26/Notes!$F$9</f>
        <v>1217.5918033334081</v>
      </c>
      <c r="S26" s="1">
        <f>R26/Notes!$C$2</f>
        <v>9.7407344266672643E-10</v>
      </c>
      <c r="U26" s="1">
        <f t="shared" si="4"/>
        <v>5668469.9829657711</v>
      </c>
      <c r="V26" s="4">
        <f t="shared" si="0"/>
        <v>0.97890779231865577</v>
      </c>
    </row>
    <row r="27" spans="1:22" x14ac:dyDescent="0.3">
      <c r="A27" t="s">
        <v>25</v>
      </c>
      <c r="C27">
        <v>43</v>
      </c>
      <c r="D27" s="1">
        <v>267626000000</v>
      </c>
      <c r="E27" s="1">
        <v>2310720</v>
      </c>
      <c r="F27" s="1">
        <v>22.3</v>
      </c>
      <c r="G27" s="1">
        <v>1318.94</v>
      </c>
      <c r="H27" s="1"/>
      <c r="I27" s="1">
        <f>G27*densities!$B$12/densities!$B$12</f>
        <v>1318.94</v>
      </c>
      <c r="J27" s="14">
        <f t="shared" si="1"/>
        <v>80280</v>
      </c>
      <c r="K27" s="15">
        <f>J27/LN(2)/Notes!$F$9*(1-EXP(-Notes!$F$9*LN(2)/J27))</f>
        <v>4.4683471396784018E-2</v>
      </c>
      <c r="L27" s="15">
        <f>EXP(-Notes!$F$10*LN(2)/J27)</f>
        <v>0.93972719265695925</v>
      </c>
      <c r="M27">
        <f t="shared" si="2"/>
        <v>4.1990273133867384E-2</v>
      </c>
      <c r="O27" s="1">
        <f t="shared" si="3"/>
        <v>31410.607780405338</v>
      </c>
      <c r="P27" s="1">
        <f>O27/Notes!$C$3</f>
        <v>9.6946320309893025E-15</v>
      </c>
      <c r="R27" s="1">
        <f>O27*J27/Notes!$F$9</f>
        <v>972.85632430977637</v>
      </c>
      <c r="S27" s="1">
        <f>R27/Notes!$C$2</f>
        <v>7.7828505944782109E-10</v>
      </c>
      <c r="U27" s="1">
        <f t="shared" si="4"/>
        <v>5669442.8392900806</v>
      </c>
      <c r="V27" s="4">
        <f t="shared" si="0"/>
        <v>0.97907579826021229</v>
      </c>
    </row>
    <row r="28" spans="1:22" x14ac:dyDescent="0.3">
      <c r="A28" t="s">
        <v>26</v>
      </c>
      <c r="C28">
        <v>56</v>
      </c>
      <c r="D28" s="1">
        <v>20580500000000</v>
      </c>
      <c r="E28" s="1">
        <v>2137780</v>
      </c>
      <c r="F28" s="1">
        <v>1853.6</v>
      </c>
      <c r="G28" s="1">
        <v>1220.23</v>
      </c>
      <c r="H28" s="1"/>
      <c r="I28" s="1">
        <f>G28*densities!$B$12/densities!$B$12</f>
        <v>1220.23</v>
      </c>
      <c r="J28" s="14">
        <f t="shared" si="1"/>
        <v>6672960</v>
      </c>
      <c r="K28" s="15">
        <f>J28/LN(2)/Notes!$F$9*(1-EXP(-Notes!$F$9*LN(2)/J28))</f>
        <v>0.87668976436089641</v>
      </c>
      <c r="L28" s="15">
        <f>EXP(-Notes!$F$10*LN(2)/J28)</f>
        <v>0.99925238665815386</v>
      </c>
      <c r="M28">
        <f t="shared" si="2"/>
        <v>0.8760343393964003</v>
      </c>
      <c r="O28" s="1">
        <f t="shared" si="3"/>
        <v>1392.9020189331336</v>
      </c>
      <c r="P28" s="1">
        <f>O28/Notes!$C$3</f>
        <v>4.2990803053491778E-16</v>
      </c>
      <c r="R28" s="1">
        <f>O28*J28/Notes!$F$9</f>
        <v>3585.9488642978567</v>
      </c>
      <c r="S28" s="1">
        <f>R28/Notes!$C$2</f>
        <v>2.8687590914382853E-9</v>
      </c>
      <c r="U28" s="1">
        <f t="shared" si="4"/>
        <v>5673028.7881543785</v>
      </c>
      <c r="V28" s="4">
        <f t="shared" si="0"/>
        <v>0.97969506823900132</v>
      </c>
    </row>
    <row r="29" spans="1:22" x14ac:dyDescent="0.3">
      <c r="A29" t="s">
        <v>21</v>
      </c>
      <c r="C29">
        <v>47</v>
      </c>
      <c r="D29" s="1">
        <v>5867350000</v>
      </c>
      <c r="E29" s="1">
        <v>2079210</v>
      </c>
      <c r="F29" s="1">
        <v>0.54333399999999998</v>
      </c>
      <c r="G29" s="1">
        <v>1186.8</v>
      </c>
      <c r="H29" s="1"/>
      <c r="I29" s="1">
        <f>G29*densities!$B$12/densities!$B$12</f>
        <v>1186.8</v>
      </c>
      <c r="J29" s="28">
        <f t="shared" si="1"/>
        <v>1956.0024000000001</v>
      </c>
      <c r="K29" s="15">
        <f>J29/LN(2)/Notes!$F$9*(1-EXP(-Notes!$F$9*LN(2)/J29))</f>
        <v>1.0887017602032836E-3</v>
      </c>
      <c r="L29" s="15">
        <f>EXP(-Notes!$F$10*LN(2)/J29)</f>
        <v>7.7967836982671998E-2</v>
      </c>
      <c r="M29">
        <f t="shared" si="2"/>
        <v>8.4883721362277685E-5</v>
      </c>
      <c r="O29" s="1">
        <f t="shared" si="3"/>
        <v>13981479.380891208</v>
      </c>
      <c r="P29" s="1">
        <f>O29/Notes!$C$3</f>
        <v>4.3152714138553109E-12</v>
      </c>
      <c r="R29" s="1">
        <f>O29*J29/Notes!$F$9</f>
        <v>10550.851552690478</v>
      </c>
      <c r="S29" s="1">
        <f>R29/Notes!$C$2</f>
        <v>8.4406812421523814E-9</v>
      </c>
      <c r="U29" s="1">
        <f t="shared" si="4"/>
        <v>5683579.6397070689</v>
      </c>
      <c r="V29" s="4">
        <f t="shared" si="0"/>
        <v>0.9815171314820923</v>
      </c>
    </row>
    <row r="30" spans="1:22" x14ac:dyDescent="0.3">
      <c r="A30" t="s">
        <v>11</v>
      </c>
      <c r="C30">
        <v>31</v>
      </c>
      <c r="D30" s="1">
        <v>27623600000</v>
      </c>
      <c r="E30" s="1">
        <v>2028740</v>
      </c>
      <c r="F30" s="1">
        <v>2.6216599999999999</v>
      </c>
      <c r="G30" s="1">
        <v>1157.99</v>
      </c>
      <c r="H30" s="1"/>
      <c r="I30" s="1">
        <f>G30*densities!$B$12/densities!$B$12</f>
        <v>1157.99</v>
      </c>
      <c r="J30" s="14">
        <f t="shared" si="1"/>
        <v>9437.9760000000006</v>
      </c>
      <c r="K30" s="15">
        <f>J30/LN(2)/Notes!$F$9*(1-EXP(-Notes!$F$9*LN(2)/J30))</f>
        <v>5.2531331679124445E-3</v>
      </c>
      <c r="L30" s="15">
        <f>EXP(-Notes!$F$10*LN(2)/J30)</f>
        <v>0.58932058676900667</v>
      </c>
      <c r="M30">
        <f t="shared" si="2"/>
        <v>3.0957795208898927E-3</v>
      </c>
      <c r="O30" s="1">
        <f t="shared" si="3"/>
        <v>374054.41575733782</v>
      </c>
      <c r="P30" s="1">
        <f>O30/Notes!$C$3</f>
        <v>1.1544889375226477E-13</v>
      </c>
      <c r="R30" s="1">
        <f>O30*J30/Notes!$F$9</f>
        <v>1362.004860575531</v>
      </c>
      <c r="S30" s="1">
        <f>R30/Notes!$C$2</f>
        <v>1.0896038884604248E-9</v>
      </c>
      <c r="U30" s="1">
        <f t="shared" si="4"/>
        <v>5684941.6445676442</v>
      </c>
      <c r="V30" s="4">
        <f t="shared" si="0"/>
        <v>0.98175234083756202</v>
      </c>
    </row>
    <row r="31" spans="1:22" x14ac:dyDescent="0.3">
      <c r="A31" t="s">
        <v>27</v>
      </c>
      <c r="C31">
        <v>24</v>
      </c>
      <c r="D31" s="1">
        <v>135436000000</v>
      </c>
      <c r="E31" s="1">
        <v>1743230</v>
      </c>
      <c r="F31" s="1">
        <v>14.959</v>
      </c>
      <c r="G31" s="1">
        <v>995.02099999999996</v>
      </c>
      <c r="H31" s="1"/>
      <c r="I31" s="1">
        <f>G31*densities!$B$12/densities!$B$12</f>
        <v>995.02099999999996</v>
      </c>
      <c r="J31" s="14">
        <f t="shared" si="1"/>
        <v>53852.399999999994</v>
      </c>
      <c r="K31" s="15">
        <f>J31/LN(2)/Notes!$F$9*(1-EXP(-Notes!$F$9*LN(2)/J31))</f>
        <v>2.9973993217580461E-2</v>
      </c>
      <c r="L31" s="15">
        <f>EXP(-Notes!$F$10*LN(2)/J31)</f>
        <v>0.91149157302080153</v>
      </c>
      <c r="M31">
        <f t="shared" si="2"/>
        <v>2.7321042227607249E-2</v>
      </c>
      <c r="O31" s="1">
        <f t="shared" si="3"/>
        <v>36419.584279056362</v>
      </c>
      <c r="P31" s="1">
        <f>O31/Notes!$C$3</f>
        <v>1.1240612431807518E-14</v>
      </c>
      <c r="R31" s="1">
        <f>O31*J31/Notes!$F$9</f>
        <v>756.66744615333891</v>
      </c>
      <c r="S31" s="1">
        <f>R31/Notes!$C$2</f>
        <v>6.0533395692267117E-10</v>
      </c>
      <c r="U31" s="1">
        <f t="shared" si="4"/>
        <v>5685698.3120137975</v>
      </c>
      <c r="V31" s="4">
        <f t="shared" si="0"/>
        <v>0.98188301236999653</v>
      </c>
    </row>
    <row r="32" spans="1:22" x14ac:dyDescent="0.3">
      <c r="A32" t="s">
        <v>28</v>
      </c>
      <c r="C32">
        <v>37</v>
      </c>
      <c r="D32" s="1">
        <v>6655210000000</v>
      </c>
      <c r="E32" s="1">
        <v>1523740</v>
      </c>
      <c r="F32" s="1">
        <v>840.95699999999999</v>
      </c>
      <c r="G32" s="1">
        <v>869.73800000000006</v>
      </c>
      <c r="H32" s="1"/>
      <c r="I32" s="1">
        <f>G32*densities!$B$12/densities!$B$12</f>
        <v>869.73800000000006</v>
      </c>
      <c r="J32" s="14">
        <f t="shared" si="1"/>
        <v>3027445.1999999997</v>
      </c>
      <c r="K32" s="15">
        <f>J32/LN(2)/Notes!$F$9*(1-EXP(-Notes!$F$9*LN(2)/J32))</f>
        <v>0.75420311744100643</v>
      </c>
      <c r="L32" s="15">
        <f>EXP(-Notes!$F$10*LN(2)/J32)</f>
        <v>0.99835288563533309</v>
      </c>
      <c r="M32">
        <f t="shared" si="2"/>
        <v>0.75296085865239282</v>
      </c>
      <c r="O32" s="1">
        <f t="shared" si="3"/>
        <v>1155.0905867226729</v>
      </c>
      <c r="P32" s="1">
        <f>O32/Notes!$C$3</f>
        <v>3.56509440346504E-16</v>
      </c>
      <c r="R32" s="1">
        <f>O32*J32/Notes!$F$9</f>
        <v>1349.1409924146371</v>
      </c>
      <c r="S32" s="1">
        <f>R32/Notes!$C$2</f>
        <v>1.0793127939317097E-9</v>
      </c>
      <c r="U32" s="1">
        <f t="shared" si="4"/>
        <v>5687047.4530062117</v>
      </c>
      <c r="V32" s="4">
        <f t="shared" si="0"/>
        <v>0.98211600021934209</v>
      </c>
    </row>
    <row r="33" spans="1:22" x14ac:dyDescent="0.3">
      <c r="A33" t="s">
        <v>29</v>
      </c>
      <c r="C33">
        <v>3</v>
      </c>
      <c r="D33" s="1">
        <v>676882000000000</v>
      </c>
      <c r="E33" s="1">
        <v>1206790</v>
      </c>
      <c r="F33" s="1">
        <v>107995</v>
      </c>
      <c r="G33" s="1">
        <v>688.82500000000005</v>
      </c>
      <c r="H33" s="1"/>
      <c r="I33" s="1">
        <f>G33*densities!$B$12/densities!$B$12</f>
        <v>688.82500000000005</v>
      </c>
      <c r="J33" s="14">
        <f t="shared" si="1"/>
        <v>388782000</v>
      </c>
      <c r="K33" s="15">
        <f>J33/LN(2)/Notes!$F$9*(1-EXP(-Notes!$F$9*LN(2)/J33))</f>
        <v>0.99769295755861187</v>
      </c>
      <c r="L33" s="15">
        <f>EXP(-Notes!$F$10*LN(2)/J33)</f>
        <v>0.99998716342920069</v>
      </c>
      <c r="M33">
        <f t="shared" si="2"/>
        <v>0.99768015060232618</v>
      </c>
      <c r="O33" s="1">
        <f t="shared" si="3"/>
        <v>690.42668593149619</v>
      </c>
      <c r="P33" s="1">
        <f>O33/Notes!$C$3</f>
        <v>2.1309465615169635E-16</v>
      </c>
      <c r="R33" s="1">
        <f>O33*J33/Notes!$F$9</f>
        <v>103559.20825996101</v>
      </c>
      <c r="S33" s="1">
        <f>R33/Notes!$C$2</f>
        <v>8.2847366607968808E-8</v>
      </c>
      <c r="U33" s="1">
        <f t="shared" si="4"/>
        <v>5790606.6612661723</v>
      </c>
      <c r="V33" s="4">
        <f>U33/$U$33</f>
        <v>1</v>
      </c>
    </row>
    <row r="34" spans="1:22" x14ac:dyDescent="0.3">
      <c r="A34" t="s">
        <v>30</v>
      </c>
      <c r="C34">
        <v>45</v>
      </c>
      <c r="D34" s="1">
        <v>12258900000000</v>
      </c>
      <c r="E34" s="1">
        <v>604809</v>
      </c>
      <c r="F34" s="1">
        <v>3902.62</v>
      </c>
      <c r="G34" s="1">
        <v>345.22</v>
      </c>
      <c r="H34" s="1"/>
      <c r="I34" s="1">
        <f>G34*densities!$B$12/densities!$B$12</f>
        <v>345.22000000000008</v>
      </c>
      <c r="J34" s="14">
        <f t="shared" si="1"/>
        <v>14049431.999999998</v>
      </c>
      <c r="K34" s="15">
        <f>J34/LN(2)/Notes!$F$9*(1-EXP(-Notes!$F$9*LN(2)/J34))</f>
        <v>0.93870072180464759</v>
      </c>
      <c r="L34" s="15">
        <f>EXP(-Notes!$F$10*LN(2)/J34)</f>
        <v>0.99964484162702993</v>
      </c>
      <c r="M34">
        <f t="shared" si="2"/>
        <v>0.93836733438358566</v>
      </c>
      <c r="O34" s="1">
        <f t="shared" si="3"/>
        <v>367.89430679273954</v>
      </c>
      <c r="P34" s="1">
        <f>O34/Notes!$C$3</f>
        <v>1.1354762555331468E-16</v>
      </c>
      <c r="R34" s="1">
        <f>O34*J34/Notes!$F$9</f>
        <v>1994.0995549659456</v>
      </c>
      <c r="S34" s="1">
        <f>R34/Notes!$C$2</f>
        <v>1.5952796439727565E-9</v>
      </c>
      <c r="U34" s="1">
        <f t="shared" si="4"/>
        <v>5792600.7608211385</v>
      </c>
      <c r="V34" s="4">
        <f t="shared" ref="V34:V85" si="5">U34/$U$33</f>
        <v>1.0003443679862258</v>
      </c>
    </row>
    <row r="35" spans="1:22" x14ac:dyDescent="0.3">
      <c r="A35" t="s">
        <v>14</v>
      </c>
      <c r="C35">
        <v>119</v>
      </c>
      <c r="D35" s="1">
        <v>103074000000</v>
      </c>
      <c r="E35" s="1">
        <v>519664</v>
      </c>
      <c r="F35" s="1">
        <v>38.19</v>
      </c>
      <c r="G35" s="1">
        <v>296.62</v>
      </c>
      <c r="H35" s="1"/>
      <c r="I35" s="1">
        <f>G35*densities!$B$12/densities!$B$12</f>
        <v>296.62</v>
      </c>
      <c r="J35" s="14">
        <f t="shared" si="1"/>
        <v>137483.99999999997</v>
      </c>
      <c r="K35" s="15">
        <f>J35/LN(2)/Notes!$F$9*(1-EXP(-Notes!$F$9*LN(2)/J35))</f>
        <v>7.6522787860166058E-2</v>
      </c>
      <c r="L35" s="15">
        <f>EXP(-Notes!$F$10*LN(2)/J35)</f>
        <v>0.96435101143496882</v>
      </c>
      <c r="M35">
        <f t="shared" si="2"/>
        <v>7.3794827870774696E-2</v>
      </c>
      <c r="O35" s="1">
        <f t="shared" si="3"/>
        <v>4019.5228928431688</v>
      </c>
      <c r="P35" s="1">
        <f>O35/Notes!$C$3</f>
        <v>1.2405934854454225E-15</v>
      </c>
      <c r="R35" s="1">
        <f>O35*J35/Notes!$F$9</f>
        <v>213.20219344122305</v>
      </c>
      <c r="S35" s="1">
        <f>R35/Notes!$C$2</f>
        <v>1.7056175475297845E-10</v>
      </c>
      <c r="U35" s="1">
        <f t="shared" si="4"/>
        <v>5792813.9630145794</v>
      </c>
      <c r="V35" s="4">
        <f t="shared" si="5"/>
        <v>1.0003811866143788</v>
      </c>
    </row>
    <row r="36" spans="1:22" x14ac:dyDescent="0.3">
      <c r="A36" t="s">
        <v>9</v>
      </c>
      <c r="C36">
        <v>33</v>
      </c>
      <c r="D36" s="1">
        <v>1060330000000</v>
      </c>
      <c r="E36" s="1">
        <v>335698</v>
      </c>
      <c r="F36" s="1">
        <v>608.15599999999995</v>
      </c>
      <c r="G36" s="1">
        <v>191.614</v>
      </c>
      <c r="H36" s="1"/>
      <c r="I36" s="1">
        <f>G36*densities!$B$12/densities!$B$12</f>
        <v>191.614</v>
      </c>
      <c r="J36" s="14">
        <f t="shared" si="1"/>
        <v>2189361.6</v>
      </c>
      <c r="K36" s="15">
        <f>J36/LN(2)/Notes!$F$9*(1-EXP(-Notes!$F$9*LN(2)/J36))</f>
        <v>0.68221702266458084</v>
      </c>
      <c r="L36" s="15">
        <f>EXP(-Notes!$F$10*LN(2)/J36)</f>
        <v>0.99772309156062478</v>
      </c>
      <c r="M36">
        <f t="shared" si="2"/>
        <v>0.68066367696819041</v>
      </c>
      <c r="O36" s="1">
        <f t="shared" si="3"/>
        <v>281.51054108467542</v>
      </c>
      <c r="P36" s="1">
        <f>O36/Notes!$C$3</f>
        <v>8.6885969470578835E-17</v>
      </c>
      <c r="R36" s="1">
        <f>O36*J36/Notes!$F$9</f>
        <v>237.78100642207204</v>
      </c>
      <c r="S36" s="1">
        <f>R36/Notes!$C$2</f>
        <v>1.9022480513765763E-10</v>
      </c>
      <c r="U36" s="1">
        <f t="shared" si="4"/>
        <v>5793051.7440210013</v>
      </c>
      <c r="V36" s="4">
        <f t="shared" si="5"/>
        <v>1.0004222498432132</v>
      </c>
    </row>
    <row r="37" spans="1:22" x14ac:dyDescent="0.3">
      <c r="A37" t="s">
        <v>30</v>
      </c>
      <c r="C37">
        <v>47</v>
      </c>
      <c r="D37" s="1">
        <v>182618000000</v>
      </c>
      <c r="E37" s="1">
        <v>322986</v>
      </c>
      <c r="F37" s="1">
        <v>108.864</v>
      </c>
      <c r="G37" s="1">
        <v>184.358</v>
      </c>
      <c r="H37" s="1"/>
      <c r="I37" s="1">
        <f>G37*densities!$B$12/densities!$B$12</f>
        <v>184.358</v>
      </c>
      <c r="J37" s="14">
        <f t="shared" si="1"/>
        <v>391910.40000000002</v>
      </c>
      <c r="K37" s="15">
        <f>J37/LN(2)/Notes!$F$9*(1-EXP(-Notes!$F$9*LN(2)/J37))</f>
        <v>0.21590814664937014</v>
      </c>
      <c r="L37" s="15">
        <f>EXP(-Notes!$F$10*LN(2)/J37)</f>
        <v>0.98734655125456527</v>
      </c>
      <c r="M37">
        <f t="shared" si="2"/>
        <v>0.21317616398202052</v>
      </c>
      <c r="O37" s="1">
        <f t="shared" si="3"/>
        <v>864.81526150151069</v>
      </c>
      <c r="P37" s="1">
        <f>O37/Notes!$C$3</f>
        <v>2.6691829058688601E-16</v>
      </c>
      <c r="R37" s="1">
        <f>O37*J37/Notes!$F$9</f>
        <v>130.76006753902843</v>
      </c>
      <c r="S37" s="1">
        <f>R37/Notes!$C$2</f>
        <v>1.0460805403122274E-10</v>
      </c>
      <c r="U37" s="1">
        <f t="shared" si="4"/>
        <v>5793182.5040885406</v>
      </c>
      <c r="V37" s="4">
        <f t="shared" si="5"/>
        <v>1.0004448312539682</v>
      </c>
    </row>
    <row r="38" spans="1:22" x14ac:dyDescent="0.3">
      <c r="A38" t="s">
        <v>31</v>
      </c>
      <c r="C38">
        <v>18</v>
      </c>
      <c r="D38" s="1">
        <v>2826470000</v>
      </c>
      <c r="E38" s="1">
        <v>297464</v>
      </c>
      <c r="F38" s="1">
        <v>1.8294999999999999</v>
      </c>
      <c r="G38" s="1">
        <v>169.79</v>
      </c>
      <c r="H38" s="1"/>
      <c r="I38" s="1">
        <f>G38*densities!$B$12/densities!$B$12</f>
        <v>169.79</v>
      </c>
      <c r="J38" s="28">
        <f t="shared" si="1"/>
        <v>6586.2</v>
      </c>
      <c r="K38" s="15">
        <f>J38/LN(2)/Notes!$F$9*(1-EXP(-Notes!$F$9*LN(2)/J38))</f>
        <v>3.6658480240366088E-3</v>
      </c>
      <c r="L38" s="15">
        <f>EXP(-Notes!$F$10*LN(2)/J38)</f>
        <v>0.46872223456168355</v>
      </c>
      <c r="M38">
        <f t="shared" si="2"/>
        <v>1.7182644773899715E-3</v>
      </c>
      <c r="O38" s="1">
        <f t="shared" si="3"/>
        <v>98814.822883325556</v>
      </c>
      <c r="P38" s="1">
        <f>O38/Notes!$C$3</f>
        <v>3.0498402124483197E-14</v>
      </c>
      <c r="R38" s="1">
        <f>O38*J38/Notes!$F$9</f>
        <v>251.08572009033904</v>
      </c>
      <c r="S38" s="1">
        <f>R38/Notes!$C$2</f>
        <v>2.0086857607227124E-10</v>
      </c>
      <c r="U38" s="1">
        <f t="shared" si="4"/>
        <v>5793433.5898086308</v>
      </c>
      <c r="V38" s="4">
        <f t="shared" si="5"/>
        <v>1.0004881921200706</v>
      </c>
    </row>
    <row r="39" spans="1:22" x14ac:dyDescent="0.3">
      <c r="A39" t="s">
        <v>22</v>
      </c>
      <c r="C39">
        <v>49</v>
      </c>
      <c r="D39" s="1">
        <v>1325340000</v>
      </c>
      <c r="E39" s="1">
        <v>267674</v>
      </c>
      <c r="F39" s="1">
        <v>0.95333199999999996</v>
      </c>
      <c r="G39" s="1">
        <v>152.786</v>
      </c>
      <c r="H39" s="1"/>
      <c r="I39" s="1">
        <f>G39*densities!$B$12/densities!$B$12</f>
        <v>152.786</v>
      </c>
      <c r="J39" s="28">
        <f t="shared" si="1"/>
        <v>3431.9951999999998</v>
      </c>
      <c r="K39" s="15">
        <f>J39/LN(2)/Notes!$F$9*(1-EXP(-Notes!$F$9*LN(2)/J39))</f>
        <v>1.9102324287788293E-3</v>
      </c>
      <c r="L39" s="15">
        <f>EXP(-Notes!$F$10*LN(2)/J39)</f>
        <v>0.23359721316639875</v>
      </c>
      <c r="M39">
        <f t="shared" si="2"/>
        <v>4.4622497186281581E-4</v>
      </c>
      <c r="O39" s="1">
        <f t="shared" si="3"/>
        <v>342396.79451864347</v>
      </c>
      <c r="P39" s="1">
        <f>O39/Notes!$C$3</f>
        <v>1.0567802299958132E-13</v>
      </c>
      <c r="R39" s="1">
        <f>O39*J39/Notes!$F$9</f>
        <v>453.35808460006587</v>
      </c>
      <c r="S39" s="1">
        <f>R39/Notes!$C$2</f>
        <v>3.6268646768005271E-10</v>
      </c>
      <c r="U39" s="1">
        <f t="shared" si="4"/>
        <v>5793886.9478932312</v>
      </c>
      <c r="V39" s="4">
        <f t="shared" si="5"/>
        <v>1.0005664841041615</v>
      </c>
    </row>
    <row r="40" spans="1:22" x14ac:dyDescent="0.3">
      <c r="A40" t="s">
        <v>10</v>
      </c>
      <c r="C40">
        <v>35</v>
      </c>
      <c r="D40" s="1">
        <v>2828590000000</v>
      </c>
      <c r="E40" s="1">
        <v>259313</v>
      </c>
      <c r="F40" s="1">
        <v>2100.2399999999998</v>
      </c>
      <c r="G40" s="1">
        <v>148.01400000000001</v>
      </c>
      <c r="H40" s="1"/>
      <c r="I40" s="1">
        <f>G40*densities!$B$12/densities!$B$12</f>
        <v>148.01400000000001</v>
      </c>
      <c r="J40" s="14">
        <f t="shared" si="1"/>
        <v>7560864</v>
      </c>
      <c r="K40" s="15">
        <f>J40/LN(2)/Notes!$F$9*(1-EXP(-Notes!$F$9*LN(2)/J40))</f>
        <v>0.89006564809880206</v>
      </c>
      <c r="L40" s="15">
        <f>EXP(-Notes!$F$10*LN(2)/J40)</f>
        <v>0.99934015305881363</v>
      </c>
      <c r="M40">
        <f t="shared" si="2"/>
        <v>0.88947834100344902</v>
      </c>
      <c r="O40" s="1">
        <f t="shared" si="3"/>
        <v>166.40540098258117</v>
      </c>
      <c r="P40" s="1">
        <f>O40/Notes!$C$3</f>
        <v>5.1359691661290485E-17</v>
      </c>
      <c r="R40" s="1">
        <f>O40*J40/Notes!$F$9</f>
        <v>485.40455466618931</v>
      </c>
      <c r="S40" s="1">
        <f>R40/Notes!$C$2</f>
        <v>3.8832364373295143E-10</v>
      </c>
      <c r="U40" s="1">
        <f t="shared" si="4"/>
        <v>5794372.3524478972</v>
      </c>
      <c r="V40" s="4">
        <f t="shared" si="5"/>
        <v>1.0006503103046032</v>
      </c>
    </row>
    <row r="41" spans="1:22" x14ac:dyDescent="0.3">
      <c r="A41" t="s">
        <v>32</v>
      </c>
      <c r="C41">
        <v>7</v>
      </c>
      <c r="D41" s="1">
        <v>1340350000000</v>
      </c>
      <c r="E41" s="1">
        <v>202048</v>
      </c>
      <c r="F41" s="1">
        <v>1277.28</v>
      </c>
      <c r="G41" s="1">
        <v>115.327</v>
      </c>
      <c r="H41" s="1"/>
      <c r="I41" s="1">
        <f>G41*densities!$B$12/densities!$B$12</f>
        <v>115.327</v>
      </c>
      <c r="J41" s="14">
        <f t="shared" si="1"/>
        <v>4598208</v>
      </c>
      <c r="K41" s="15">
        <f>J41/LN(2)/Notes!$F$9*(1-EXP(-Notes!$F$9*LN(2)/J41))</f>
        <v>0.82777842727450546</v>
      </c>
      <c r="L41" s="15">
        <f>EXP(-Notes!$F$10*LN(2)/J41)</f>
        <v>0.99891523994211751</v>
      </c>
      <c r="M41">
        <f t="shared" si="2"/>
        <v>0.82688048629982125</v>
      </c>
      <c r="O41" s="1">
        <f t="shared" si="3"/>
        <v>139.47239281951468</v>
      </c>
      <c r="P41" s="1">
        <f>O41/Notes!$C$3</f>
        <v>4.3047034820837864E-17</v>
      </c>
      <c r="R41" s="1">
        <f>O41*J41/Notes!$F$9</f>
        <v>247.42402486181902</v>
      </c>
      <c r="S41" s="1">
        <f>R41/Notes!$C$2</f>
        <v>1.9793921988945523E-10</v>
      </c>
      <c r="U41" s="1">
        <f t="shared" si="4"/>
        <v>5794619.7764727594</v>
      </c>
      <c r="V41" s="4">
        <f t="shared" si="5"/>
        <v>1.0006930388198236</v>
      </c>
    </row>
    <row r="42" spans="1:22" x14ac:dyDescent="0.3">
      <c r="A42" t="s">
        <v>26</v>
      </c>
      <c r="C42">
        <v>57</v>
      </c>
      <c r="D42" s="1">
        <v>5999940000000</v>
      </c>
      <c r="E42" s="1">
        <v>177135</v>
      </c>
      <c r="F42" s="1">
        <v>6521.77</v>
      </c>
      <c r="G42" s="1">
        <v>101.107</v>
      </c>
      <c r="H42" s="1"/>
      <c r="I42" s="1">
        <f>G42*densities!$B$12/densities!$B$12</f>
        <v>101.107</v>
      </c>
      <c r="J42" s="14">
        <f t="shared" si="1"/>
        <v>23478372</v>
      </c>
      <c r="K42" s="15">
        <f>J42/LN(2)/Notes!$F$9*(1-EXP(-Notes!$F$9*LN(2)/J42))</f>
        <v>0.96269603173907836</v>
      </c>
      <c r="L42" s="15">
        <f>EXP(-Notes!$F$10*LN(2)/J42)</f>
        <v>0.99978745846091899</v>
      </c>
      <c r="M42">
        <f t="shared" si="2"/>
        <v>0.96249141884282541</v>
      </c>
      <c r="O42" s="1">
        <f t="shared" si="3"/>
        <v>105.04717031301735</v>
      </c>
      <c r="P42" s="1">
        <f>O42/Notes!$C$3</f>
        <v>3.2421966145993006E-17</v>
      </c>
      <c r="R42" s="1">
        <f>O42*J42/Notes!$F$9</f>
        <v>951.51872768378769</v>
      </c>
      <c r="S42" s="1">
        <f>R42/Notes!$C$2</f>
        <v>7.6121498214703016E-10</v>
      </c>
      <c r="U42" s="1">
        <f t="shared" si="4"/>
        <v>5795571.2952004429</v>
      </c>
      <c r="V42" s="4">
        <f t="shared" si="5"/>
        <v>1.0008573598976216</v>
      </c>
    </row>
    <row r="43" spans="1:22" x14ac:dyDescent="0.3">
      <c r="A43" t="s">
        <v>28</v>
      </c>
      <c r="C43">
        <v>41</v>
      </c>
      <c r="D43" s="1">
        <v>1268290000</v>
      </c>
      <c r="E43" s="1">
        <v>133672</v>
      </c>
      <c r="F43" s="1">
        <v>1.82684</v>
      </c>
      <c r="G43" s="1">
        <v>76.2988</v>
      </c>
      <c r="H43" s="1"/>
      <c r="I43" s="1">
        <f>G43*densities!$B$12/densities!$B$12</f>
        <v>76.2988</v>
      </c>
      <c r="J43" s="14">
        <f t="shared" si="1"/>
        <v>6576.6239999999998</v>
      </c>
      <c r="K43" s="15">
        <f>J43/LN(2)/Notes!$F$9*(1-EXP(-Notes!$F$9*LN(2)/J43))</f>
        <v>3.6605180673577693E-3</v>
      </c>
      <c r="L43" s="15">
        <f>EXP(-Notes!$F$10*LN(2)/J43)</f>
        <v>0.46820536594859957</v>
      </c>
      <c r="M43">
        <f t="shared" si="2"/>
        <v>1.7138742012887049E-3</v>
      </c>
      <c r="O43" s="1">
        <f t="shared" si="3"/>
        <v>44518.31992256434</v>
      </c>
      <c r="P43" s="1">
        <f>O43/Notes!$C$3</f>
        <v>1.3740222198322327E-14</v>
      </c>
      <c r="R43" s="1">
        <f>O43*J43/Notes!$F$9</f>
        <v>112.95534384352422</v>
      </c>
      <c r="S43" s="1">
        <f>R43/Notes!$C$2</f>
        <v>9.036427507481937E-11</v>
      </c>
      <c r="U43" s="1">
        <f t="shared" si="4"/>
        <v>5795684.2505442863</v>
      </c>
      <c r="V43" s="4">
        <f t="shared" si="5"/>
        <v>1.0008768665487293</v>
      </c>
    </row>
    <row r="44" spans="1:22" x14ac:dyDescent="0.3">
      <c r="A44" t="s">
        <v>14</v>
      </c>
      <c r="C44">
        <v>117</v>
      </c>
      <c r="D44" s="1">
        <v>1730630000</v>
      </c>
      <c r="E44" s="1">
        <v>119006</v>
      </c>
      <c r="F44" s="1">
        <v>2.8</v>
      </c>
      <c r="G44" s="1">
        <v>67.927599999999998</v>
      </c>
      <c r="H44" s="1"/>
      <c r="I44" s="1">
        <f>G44*densities!$B$12/densities!$B$12</f>
        <v>67.927599999999998</v>
      </c>
      <c r="J44" s="14">
        <f t="shared" si="1"/>
        <v>10080</v>
      </c>
      <c r="K44" s="15">
        <f>J44/LN(2)/Notes!$F$9*(1-EXP(-Notes!$F$9*LN(2)/J44))</f>
        <v>5.6104807145681912E-3</v>
      </c>
      <c r="L44" s="15">
        <f>EXP(-Notes!$F$10*LN(2)/J44)</f>
        <v>0.60950682710223769</v>
      </c>
      <c r="M44">
        <f t="shared" si="2"/>
        <v>3.4196262988547537E-3</v>
      </c>
      <c r="O44" s="1">
        <f t="shared" si="3"/>
        <v>19864.041875788949</v>
      </c>
      <c r="P44" s="1">
        <f>O44/Notes!$C$3</f>
        <v>6.130877122157083E-15</v>
      </c>
      <c r="R44" s="1">
        <f>O44*J44/Notes!$F$9</f>
        <v>77.249051739179237</v>
      </c>
      <c r="S44" s="1">
        <f>R44/Notes!$C$2</f>
        <v>6.1799241391343391E-11</v>
      </c>
      <c r="U44" s="1">
        <f t="shared" si="4"/>
        <v>5795761.4995960258</v>
      </c>
      <c r="V44" s="4">
        <f t="shared" si="5"/>
        <v>1.0008902069560923</v>
      </c>
    </row>
    <row r="45" spans="1:22" x14ac:dyDescent="0.3">
      <c r="A45" t="s">
        <v>33</v>
      </c>
      <c r="C45">
        <v>38</v>
      </c>
      <c r="D45" s="1">
        <v>327190000</v>
      </c>
      <c r="E45" s="1">
        <v>101500</v>
      </c>
      <c r="F45" s="1">
        <v>0.62066500000000002</v>
      </c>
      <c r="G45" s="1">
        <v>57.935299999999998</v>
      </c>
      <c r="H45" s="1"/>
      <c r="I45" s="1">
        <f>G45*densities!$B$12/densities!$B$12</f>
        <v>57.935300000000005</v>
      </c>
      <c r="J45" s="28">
        <f t="shared" si="1"/>
        <v>2234.3939999999998</v>
      </c>
      <c r="K45" s="15">
        <f>J45/LN(2)/Notes!$F$9*(1-EXP(-Notes!$F$9*LN(2)/J45))</f>
        <v>1.2436532188240949E-3</v>
      </c>
      <c r="L45" s="15">
        <f>EXP(-Notes!$F$10*LN(2)/J45)</f>
        <v>0.10714599121921167</v>
      </c>
      <c r="M45">
        <f t="shared" si="2"/>
        <v>1.3325245686387081E-4</v>
      </c>
      <c r="O45" s="1">
        <f t="shared" si="3"/>
        <v>434778.47511048929</v>
      </c>
      <c r="P45" s="1">
        <f>O45/Notes!$C$3</f>
        <v>1.3419088737978064E-13</v>
      </c>
      <c r="R45" s="1">
        <f>O45*J45/Notes!$F$9</f>
        <v>374.79414202007194</v>
      </c>
      <c r="S45" s="1">
        <f>R45/Notes!$C$2</f>
        <v>2.9983531361605754E-10</v>
      </c>
      <c r="U45" s="1">
        <f t="shared" si="4"/>
        <v>5796136.2937380457</v>
      </c>
      <c r="V45" s="4">
        <f t="shared" si="5"/>
        <v>1.0009549314597488</v>
      </c>
    </row>
    <row r="46" spans="1:22" x14ac:dyDescent="0.3">
      <c r="A46" t="s">
        <v>26</v>
      </c>
      <c r="C46">
        <v>58</v>
      </c>
      <c r="D46" s="1">
        <v>513704000000</v>
      </c>
      <c r="E46" s="1">
        <v>58160</v>
      </c>
      <c r="F46" s="1">
        <v>1700.64</v>
      </c>
      <c r="G46" s="1">
        <v>33.197200000000002</v>
      </c>
      <c r="H46" s="1"/>
      <c r="I46" s="1">
        <f>G46*densities!$B$12/densities!$B$12</f>
        <v>33.197200000000002</v>
      </c>
      <c r="J46" s="14">
        <f t="shared" si="1"/>
        <v>6122304.0000000009</v>
      </c>
      <c r="K46" s="15">
        <f>J46/LN(2)/Notes!$F$9*(1-EXP(-Notes!$F$9*LN(2)/J46))</f>
        <v>0.86662994610909549</v>
      </c>
      <c r="L46" s="15">
        <f>EXP(-Notes!$F$10*LN(2)/J46)</f>
        <v>0.99918517176563326</v>
      </c>
      <c r="M46">
        <f t="shared" si="2"/>
        <v>0.86592379156025812</v>
      </c>
      <c r="O46" s="1">
        <f t="shared" si="3"/>
        <v>38.337322895567844</v>
      </c>
      <c r="P46" s="1">
        <f>O46/Notes!$C$3</f>
        <v>1.1832507066533286E-17</v>
      </c>
      <c r="R46" s="1">
        <f>O46*J46/Notes!$F$9</f>
        <v>90.552756679331267</v>
      </c>
      <c r="S46" s="1">
        <f>R46/Notes!$C$2</f>
        <v>7.244220534346502E-11</v>
      </c>
      <c r="U46" s="1">
        <f t="shared" si="4"/>
        <v>5796226.846494725</v>
      </c>
      <c r="V46" s="4">
        <f t="shared" si="5"/>
        <v>1.0009705693301785</v>
      </c>
    </row>
    <row r="47" spans="1:22" x14ac:dyDescent="0.3">
      <c r="A47" t="s">
        <v>33</v>
      </c>
      <c r="C47">
        <v>39</v>
      </c>
      <c r="D47" s="1">
        <v>259170000</v>
      </c>
      <c r="E47" s="1">
        <v>53849.8</v>
      </c>
      <c r="F47" s="1">
        <v>0.92666700000000002</v>
      </c>
      <c r="G47" s="1">
        <v>30.736999999999998</v>
      </c>
      <c r="H47" s="1"/>
      <c r="I47" s="1">
        <f>G47*densities!$B$12/densities!$B$12</f>
        <v>30.736999999999998</v>
      </c>
      <c r="J47" s="28">
        <f t="shared" si="1"/>
        <v>3336.0012000000002</v>
      </c>
      <c r="K47" s="15">
        <f>J47/LN(2)/Notes!$F$9*(1-EXP(-Notes!$F$9*LN(2)/J47))</f>
        <v>1.8568026186881294E-3</v>
      </c>
      <c r="L47" s="15">
        <f>EXP(-Notes!$F$10*LN(2)/J47)</f>
        <v>0.22402434029649107</v>
      </c>
      <c r="M47">
        <f t="shared" si="2"/>
        <v>4.1596898171240528E-4</v>
      </c>
      <c r="O47" s="1">
        <f t="shared" si="3"/>
        <v>73892.528893539231</v>
      </c>
      <c r="P47" s="1">
        <f>O47/Notes!$C$3</f>
        <v>2.2806336078252849E-14</v>
      </c>
      <c r="R47" s="1">
        <f>O47*J47/Notes!$F$9</f>
        <v>95.102455655818503</v>
      </c>
      <c r="S47" s="1">
        <f>R47/Notes!$C$2</f>
        <v>7.6081964524654807E-11</v>
      </c>
      <c r="U47" s="1">
        <f t="shared" si="4"/>
        <v>5796321.948950381</v>
      </c>
      <c r="V47" s="4">
        <f t="shared" si="5"/>
        <v>1.0009869929039454</v>
      </c>
    </row>
    <row r="48" spans="1:22" x14ac:dyDescent="0.3">
      <c r="A48" t="s">
        <v>27</v>
      </c>
      <c r="C48">
        <v>22</v>
      </c>
      <c r="D48" s="1">
        <v>4877420000000</v>
      </c>
      <c r="E48" s="1">
        <v>41174.699999999997</v>
      </c>
      <c r="F48" s="1">
        <v>22807.8</v>
      </c>
      <c r="G48" s="1">
        <v>23.502199999999998</v>
      </c>
      <c r="H48" s="1"/>
      <c r="I48" s="1">
        <f>G48*densities!$B$12/densities!$B$12</f>
        <v>23.502199999999998</v>
      </c>
      <c r="J48" s="14">
        <f t="shared" si="1"/>
        <v>82108080</v>
      </c>
      <c r="K48" s="15">
        <f>J48/LN(2)/Notes!$F$9*(1-EXP(-Notes!$F$9*LN(2)/J48))</f>
        <v>0.98913867815253176</v>
      </c>
      <c r="L48" s="15">
        <f>EXP(-Notes!$F$10*LN(2)/J48)</f>
        <v>0.99993922025660587</v>
      </c>
      <c r="M48">
        <f t="shared" si="2"/>
        <v>0.98907855855749238</v>
      </c>
      <c r="O48" s="1">
        <f t="shared" si="3"/>
        <v>23.761712147795873</v>
      </c>
      <c r="P48" s="1">
        <f>O48/Notes!$C$3</f>
        <v>7.3338617740110714E-18</v>
      </c>
      <c r="R48" s="1">
        <f>O48*J48/Notes!$F$9</f>
        <v>752.71163656180374</v>
      </c>
      <c r="S48" s="1">
        <f>R48/Notes!$C$2</f>
        <v>6.0216930924944302E-10</v>
      </c>
      <c r="U48" s="1">
        <f t="shared" si="4"/>
        <v>5797074.6605869429</v>
      </c>
      <c r="V48" s="4">
        <f t="shared" si="5"/>
        <v>1.0011169812938661</v>
      </c>
    </row>
    <row r="49" spans="1:22" x14ac:dyDescent="0.3">
      <c r="A49" t="s">
        <v>34</v>
      </c>
      <c r="C49" t="s">
        <v>115</v>
      </c>
      <c r="D49" s="1">
        <v>697552000</v>
      </c>
      <c r="E49" s="1">
        <v>29939.200000000001</v>
      </c>
      <c r="F49" s="1">
        <v>4.4859999999999998</v>
      </c>
      <c r="G49" s="1">
        <v>17.088999999999999</v>
      </c>
      <c r="H49" s="1"/>
      <c r="I49" s="1">
        <f>G49*densities!$B$12/densities!$B$12</f>
        <v>17.088999999999999</v>
      </c>
      <c r="J49" s="14">
        <f t="shared" si="1"/>
        <v>16149.599999999999</v>
      </c>
      <c r="K49" s="15">
        <f>J49/LN(2)/Notes!$F$9*(1-EXP(-Notes!$F$9*LN(2)/J49))</f>
        <v>8.9887916019831798E-3</v>
      </c>
      <c r="L49" s="15">
        <f>EXP(-Notes!$F$10*LN(2)/J49)</f>
        <v>0.73416107193570723</v>
      </c>
      <c r="M49">
        <f t="shared" si="2"/>
        <v>6.5992208779186547E-3</v>
      </c>
      <c r="O49" s="1">
        <f t="shared" si="3"/>
        <v>2589.5481172907403</v>
      </c>
      <c r="P49" s="1">
        <f>O49/Notes!$C$3</f>
        <v>7.99243246077389E-16</v>
      </c>
      <c r="R49" s="1">
        <f>O49*J49/Notes!$F$9</f>
        <v>16.134323408564249</v>
      </c>
      <c r="S49" s="1">
        <f>R49/Notes!$C$2</f>
        <v>1.29074587268514E-11</v>
      </c>
      <c r="U49" s="1">
        <f t="shared" si="4"/>
        <v>5797090.7949103517</v>
      </c>
      <c r="V49" s="4">
        <f t="shared" si="5"/>
        <v>1.0011197675862793</v>
      </c>
    </row>
    <row r="50" spans="1:22" x14ac:dyDescent="0.3">
      <c r="A50" t="s">
        <v>35</v>
      </c>
      <c r="C50">
        <v>115</v>
      </c>
      <c r="D50" s="1">
        <v>8129240000</v>
      </c>
      <c r="E50" s="1">
        <v>29278.2</v>
      </c>
      <c r="F50" s="1">
        <v>53.459899999999998</v>
      </c>
      <c r="G50" s="1">
        <v>16.7117</v>
      </c>
      <c r="H50" s="1"/>
      <c r="I50" s="1">
        <f>G50*densities!$B$12/densities!$B$12</f>
        <v>16.7117</v>
      </c>
      <c r="J50" s="14">
        <f t="shared" si="1"/>
        <v>192455.64</v>
      </c>
      <c r="K50" s="15">
        <f>J50/LN(2)/Notes!$F$9*(1-EXP(-Notes!$F$9*LN(2)/J50))</f>
        <v>0.10711045304368307</v>
      </c>
      <c r="L50" s="15">
        <f>EXP(-Notes!$F$10*LN(2)/J50)</f>
        <v>0.97440185272637658</v>
      </c>
      <c r="M50">
        <f t="shared" si="2"/>
        <v>0.10436862389212634</v>
      </c>
      <c r="O50" s="1">
        <f t="shared" si="3"/>
        <v>160.12187740707336</v>
      </c>
      <c r="P50" s="1">
        <f>O50/Notes!$C$3</f>
        <v>4.942033253304733E-17</v>
      </c>
      <c r="R50" s="1">
        <f>O50*J50/Notes!$F$9</f>
        <v>11.889027158325558</v>
      </c>
      <c r="S50" s="1">
        <f>R50/Notes!$C$2</f>
        <v>9.5112217266604452E-12</v>
      </c>
      <c r="U50" s="1">
        <f t="shared" si="4"/>
        <v>5797102.6839375105</v>
      </c>
      <c r="V50" s="4">
        <f t="shared" si="5"/>
        <v>1.0011218207437211</v>
      </c>
    </row>
    <row r="51" spans="1:22" x14ac:dyDescent="0.3">
      <c r="A51" t="s">
        <v>34</v>
      </c>
      <c r="C51">
        <v>111</v>
      </c>
      <c r="D51" s="1">
        <v>5183570000</v>
      </c>
      <c r="E51" s="1">
        <v>14827</v>
      </c>
      <c r="F51" s="1">
        <v>67.313000000000002</v>
      </c>
      <c r="G51" s="1">
        <v>8.46312</v>
      </c>
      <c r="H51" s="1"/>
      <c r="I51" s="1">
        <f>G51*densities!$B$12/densities!$B$12</f>
        <v>8.46312</v>
      </c>
      <c r="J51" s="14">
        <f t="shared" si="1"/>
        <v>242326.80000000002</v>
      </c>
      <c r="K51" s="15">
        <f>J51/LN(2)/Notes!$F$9*(1-EXP(-Notes!$F$9*LN(2)/J51))</f>
        <v>0.13479667069964751</v>
      </c>
      <c r="L51" s="15">
        <f>EXP(-Notes!$F$10*LN(2)/J51)</f>
        <v>0.97961587413714768</v>
      </c>
      <c r="M51">
        <f t="shared" si="2"/>
        <v>0.13204895839821243</v>
      </c>
      <c r="O51" s="1">
        <f t="shared" si="3"/>
        <v>64.090774381409787</v>
      </c>
      <c r="P51" s="1">
        <f>O51/Notes!$C$3</f>
        <v>1.9781103204138825E-17</v>
      </c>
      <c r="R51" s="1">
        <f>O51*J51/Notes!$F$9</f>
        <v>5.9918642999108851</v>
      </c>
      <c r="S51" s="1">
        <f>R51/Notes!$C$2</f>
        <v>4.7934914399287081E-12</v>
      </c>
      <c r="U51" s="1">
        <f t="shared" si="4"/>
        <v>5797108.6758018108</v>
      </c>
      <c r="V51" s="4">
        <f t="shared" si="5"/>
        <v>1.0011228554996026</v>
      </c>
    </row>
    <row r="52" spans="1:22" x14ac:dyDescent="0.3">
      <c r="A52" t="s">
        <v>16</v>
      </c>
      <c r="C52">
        <v>56</v>
      </c>
      <c r="D52" s="1">
        <v>10902300000</v>
      </c>
      <c r="E52" s="1">
        <v>14397.4</v>
      </c>
      <c r="F52" s="1">
        <v>145.80000000000001</v>
      </c>
      <c r="G52" s="1">
        <v>8.2179099999999998</v>
      </c>
      <c r="H52" s="1"/>
      <c r="I52" s="1">
        <f>G52*densities!$B$12/densities!$B$12</f>
        <v>8.2179099999999998</v>
      </c>
      <c r="J52" s="14">
        <f t="shared" si="1"/>
        <v>524880</v>
      </c>
      <c r="K52" s="15">
        <f>J52/LN(2)/Notes!$F$9*(1-EXP(-Notes!$F$9*LN(2)/J52))</f>
        <v>0.28261708894209392</v>
      </c>
      <c r="L52" s="15">
        <f>EXP(-Notes!$F$10*LN(2)/J52)</f>
        <v>0.99053686815230491</v>
      </c>
      <c r="M52">
        <f t="shared" si="2"/>
        <v>0.27994264616702313</v>
      </c>
      <c r="O52" s="1">
        <f t="shared" si="3"/>
        <v>29.355691647984639</v>
      </c>
      <c r="P52" s="1">
        <f>O52/Notes!$C$3</f>
        <v>9.0603986567853822E-18</v>
      </c>
      <c r="R52" s="1">
        <f>O52*J52/Notes!$F$9</f>
        <v>5.9445275587168895</v>
      </c>
      <c r="S52" s="1">
        <f>R52/Notes!$C$2</f>
        <v>4.755622046973512E-12</v>
      </c>
      <c r="U52" s="1">
        <f t="shared" si="4"/>
        <v>5797114.6203293698</v>
      </c>
      <c r="V52" s="4">
        <f t="shared" si="5"/>
        <v>1.0011238820807378</v>
      </c>
    </row>
    <row r="53" spans="1:22" x14ac:dyDescent="0.3">
      <c r="A53" t="s">
        <v>36</v>
      </c>
      <c r="C53">
        <v>121</v>
      </c>
      <c r="D53" s="1">
        <v>2003840000</v>
      </c>
      <c r="E53" s="1">
        <v>14273.8</v>
      </c>
      <c r="F53" s="1">
        <v>27.03</v>
      </c>
      <c r="G53" s="1">
        <v>8.1473600000000008</v>
      </c>
      <c r="H53" s="1"/>
      <c r="I53" s="1">
        <f>G53*densities!$B$12/densities!$B$12</f>
        <v>8.1473600000000008</v>
      </c>
      <c r="J53" s="14">
        <f t="shared" si="1"/>
        <v>97308.000000000015</v>
      </c>
      <c r="K53" s="15">
        <f>J53/LN(2)/Notes!$F$9*(1-EXP(-Notes!$F$9*LN(2)/J53))</f>
        <v>5.4161175807749908E-2</v>
      </c>
      <c r="L53" s="15">
        <f>EXP(-Notes!$F$10*LN(2)/J53)</f>
        <v>0.95000574240976454</v>
      </c>
      <c r="M53">
        <f t="shared" si="2"/>
        <v>5.1453428033027229E-2</v>
      </c>
      <c r="O53" s="1">
        <f t="shared" si="3"/>
        <v>158.34435744048628</v>
      </c>
      <c r="P53" s="1">
        <f>O53/Notes!$C$3</f>
        <v>4.8871715259409346E-17</v>
      </c>
      <c r="R53" s="1">
        <f>O53*J53/Notes!$F$9</f>
        <v>5.9445110855782559</v>
      </c>
      <c r="S53" s="1">
        <f>R53/Notes!$C$2</f>
        <v>4.7556088684626049E-12</v>
      </c>
      <c r="U53" s="1">
        <f t="shared" si="4"/>
        <v>5797120.5648404555</v>
      </c>
      <c r="V53" s="4">
        <f t="shared" si="5"/>
        <v>1.0011249086590279</v>
      </c>
    </row>
    <row r="54" spans="1:22" x14ac:dyDescent="0.3">
      <c r="A54" t="s">
        <v>37</v>
      </c>
      <c r="C54">
        <v>28</v>
      </c>
      <c r="D54" s="1">
        <v>1527440000</v>
      </c>
      <c r="E54" s="1">
        <v>14061.4</v>
      </c>
      <c r="F54" s="1">
        <v>20.914999999999999</v>
      </c>
      <c r="G54" s="1">
        <v>8.0261200000000006</v>
      </c>
      <c r="H54" s="1"/>
      <c r="I54" s="1">
        <f>G54*densities!$B$12/densities!$B$12</f>
        <v>8.0261200000000006</v>
      </c>
      <c r="J54" s="14">
        <f t="shared" si="1"/>
        <v>75293.999999999985</v>
      </c>
      <c r="K54" s="15">
        <f>J54/LN(2)/Notes!$F$9*(1-EXP(-Notes!$F$9*LN(2)/J54))</f>
        <v>4.1908287192895154E-2</v>
      </c>
      <c r="L54" s="15">
        <f>EXP(-Notes!$F$10*LN(2)/J54)</f>
        <v>0.93586662931326914</v>
      </c>
      <c r="M54">
        <f t="shared" si="2"/>
        <v>3.9220567475507236E-2</v>
      </c>
      <c r="O54" s="1">
        <f t="shared" si="3"/>
        <v>204.64058825799026</v>
      </c>
      <c r="P54" s="1">
        <f>O54/Notes!$C$3</f>
        <v>6.31606753882686E-17</v>
      </c>
      <c r="R54" s="1">
        <f>O54*J54/Notes!$F$9</f>
        <v>5.9445248658553691</v>
      </c>
      <c r="S54" s="1">
        <f>R54/Notes!$C$2</f>
        <v>4.7556198926842949E-12</v>
      </c>
      <c r="U54" s="1">
        <f t="shared" si="4"/>
        <v>5797126.5093653211</v>
      </c>
      <c r="V54" s="4">
        <f t="shared" si="5"/>
        <v>1.001125935239698</v>
      </c>
    </row>
    <row r="55" spans="1:22" x14ac:dyDescent="0.3">
      <c r="A55" t="s">
        <v>116</v>
      </c>
      <c r="C55">
        <v>100</v>
      </c>
      <c r="D55" s="1">
        <v>1518480000</v>
      </c>
      <c r="E55" s="1">
        <v>14056.2</v>
      </c>
      <c r="F55" s="1">
        <v>20.8</v>
      </c>
      <c r="G55" s="1">
        <v>8.0231600000000007</v>
      </c>
      <c r="H55" s="1"/>
      <c r="I55" s="1">
        <f>G55*densities!$B$12/densities!$B$12</f>
        <v>8.0231600000000007</v>
      </c>
      <c r="J55" s="14">
        <f t="shared" si="1"/>
        <v>74880</v>
      </c>
      <c r="K55" s="15">
        <f>J55/LN(2)/Notes!$F$9*(1-EXP(-Notes!$F$9*LN(2)/J55))</f>
        <v>4.1677856735208713E-2</v>
      </c>
      <c r="L55" s="15">
        <f>EXP(-Notes!$F$10*LN(2)/J55)</f>
        <v>0.93552373010645951</v>
      </c>
      <c r="M55">
        <f t="shared" si="2"/>
        <v>3.8990623995765084E-2</v>
      </c>
      <c r="O55" s="1">
        <f t="shared" si="3"/>
        <v>205.77152088849428</v>
      </c>
      <c r="P55" s="1">
        <f>O55/Notes!$C$3</f>
        <v>6.3509728669288357E-17</v>
      </c>
      <c r="R55" s="1">
        <f>O55*J55/Notes!$F$9</f>
        <v>5.9445106034453898</v>
      </c>
      <c r="S55" s="1">
        <f>R55/Notes!$C$2</f>
        <v>4.7556084827563115E-12</v>
      </c>
      <c r="U55" s="1">
        <f t="shared" si="4"/>
        <v>5797132.4538759245</v>
      </c>
      <c r="V55" s="4">
        <f t="shared" si="5"/>
        <v>1.0011269618179048</v>
      </c>
    </row>
    <row r="56" spans="1:22" x14ac:dyDescent="0.3">
      <c r="A56" t="s">
        <v>34</v>
      </c>
      <c r="C56" t="s">
        <v>38</v>
      </c>
      <c r="D56" s="1">
        <v>78611300</v>
      </c>
      <c r="E56" s="1">
        <v>13142.6</v>
      </c>
      <c r="F56" s="1">
        <v>1.15167</v>
      </c>
      <c r="G56" s="1">
        <v>7.5016800000000003</v>
      </c>
      <c r="H56" s="1"/>
      <c r="I56" s="1">
        <f>G56*densities!$B$12/densities!$B$12</f>
        <v>7.5016800000000003</v>
      </c>
      <c r="J56" s="28">
        <f t="shared" si="1"/>
        <v>4146.0119999999997</v>
      </c>
      <c r="K56" s="15">
        <f>J56/LN(2)/Notes!$F$9*(1-EXP(-Notes!$F$9*LN(2)/J56))</f>
        <v>2.3076508301952672E-3</v>
      </c>
      <c r="L56" s="15">
        <f>EXP(-Notes!$F$10*LN(2)/J56)</f>
        <v>0.30007424879644967</v>
      </c>
      <c r="M56">
        <f t="shared" si="2"/>
        <v>6.9246658935534825E-4</v>
      </c>
      <c r="O56" s="1">
        <f t="shared" si="3"/>
        <v>10833.273569174924</v>
      </c>
      <c r="P56" s="1">
        <f>O56/Notes!$C$3</f>
        <v>3.3436029534490505E-15</v>
      </c>
      <c r="R56" s="1">
        <f>O56*J56/Notes!$F$9</f>
        <v>17.328272460294006</v>
      </c>
      <c r="S56" s="1">
        <f>R56/Notes!$C$2</f>
        <v>1.3862617968235205E-11</v>
      </c>
      <c r="U56" s="1">
        <f t="shared" si="4"/>
        <v>5797149.7821483845</v>
      </c>
      <c r="V56" s="4">
        <f t="shared" si="5"/>
        <v>1.0011299542975316</v>
      </c>
    </row>
    <row r="57" spans="1:22" x14ac:dyDescent="0.3">
      <c r="A57" t="s">
        <v>25</v>
      </c>
      <c r="C57">
        <v>44</v>
      </c>
      <c r="D57" s="1">
        <v>22963500</v>
      </c>
      <c r="E57" s="1">
        <v>11987.6</v>
      </c>
      <c r="F57" s="1">
        <v>0.36883199999999999</v>
      </c>
      <c r="G57" s="1">
        <v>6.8424199999999997</v>
      </c>
      <c r="H57" s="1"/>
      <c r="I57" s="1">
        <f>G57*densities!$B$12/densities!$B$12</f>
        <v>6.8424199999999997</v>
      </c>
      <c r="J57" s="28">
        <f t="shared" si="1"/>
        <v>1327.7952</v>
      </c>
      <c r="K57" s="15">
        <f>J57/LN(2)/Notes!$F$9*(1-EXP(-Notes!$F$9*LN(2)/J57))</f>
        <v>7.390445796127197E-4</v>
      </c>
      <c r="L57" s="15">
        <f>EXP(-Notes!$F$10*LN(2)/J57)</f>
        <v>2.331620834619872E-2</v>
      </c>
      <c r="M57">
        <f t="shared" si="2"/>
        <v>1.7231717395379021E-5</v>
      </c>
      <c r="O57" s="1">
        <f t="shared" si="3"/>
        <v>397082.88170016714</v>
      </c>
      <c r="P57" s="1">
        <f>O57/Notes!$C$3</f>
        <v>1.2255644496918738E-13</v>
      </c>
      <c r="R57" s="1">
        <f>O57*J57/Notes!$F$9</f>
        <v>203.41232419893896</v>
      </c>
      <c r="S57" s="1">
        <f>R57/Notes!$C$2</f>
        <v>1.6272985935915116E-10</v>
      </c>
      <c r="U57" s="1">
        <f t="shared" si="4"/>
        <v>5797353.194472583</v>
      </c>
      <c r="V57" s="4">
        <f t="shared" si="5"/>
        <v>1.0011650822791227</v>
      </c>
    </row>
    <row r="58" spans="1:22" x14ac:dyDescent="0.3">
      <c r="A58" t="s">
        <v>34</v>
      </c>
      <c r="C58">
        <v>110</v>
      </c>
      <c r="D58" s="1">
        <v>288149000</v>
      </c>
      <c r="E58" s="1">
        <v>11322.6</v>
      </c>
      <c r="F58" s="1">
        <v>4.8999800000000002</v>
      </c>
      <c r="G58" s="1">
        <v>6.4628399999999999</v>
      </c>
      <c r="H58" s="1"/>
      <c r="I58" s="1">
        <f>G58*densities!$B$12/densities!$B$12</f>
        <v>6.4628399999999999</v>
      </c>
      <c r="J58" s="14">
        <f t="shared" si="1"/>
        <v>17639.928</v>
      </c>
      <c r="K58" s="15">
        <f>J58/LN(2)/Notes!$F$9*(1-EXP(-Notes!$F$9*LN(2)/J58))</f>
        <v>9.8183011756320885E-3</v>
      </c>
      <c r="L58" s="15">
        <f>EXP(-Notes!$F$10*LN(2)/J58)</f>
        <v>0.75358129919289374</v>
      </c>
      <c r="M58">
        <f t="shared" si="2"/>
        <v>7.3988881557999452E-3</v>
      </c>
      <c r="O58" s="1">
        <f t="shared" si="3"/>
        <v>873.4879976437835</v>
      </c>
      <c r="P58" s="1">
        <f>O58/Notes!$C$3</f>
        <v>2.6959506100116777E-16</v>
      </c>
      <c r="R58" s="1">
        <f>O58*J58/Notes!$F$9</f>
        <v>5.9445468315202588</v>
      </c>
      <c r="S58" s="1">
        <f>R58/Notes!$C$2</f>
        <v>4.7556374652162074E-12</v>
      </c>
      <c r="U58" s="1">
        <f t="shared" si="4"/>
        <v>5797359.1390194148</v>
      </c>
      <c r="V58" s="4">
        <f t="shared" si="5"/>
        <v>1.0011661088635859</v>
      </c>
    </row>
    <row r="59" spans="1:22" x14ac:dyDescent="0.3">
      <c r="A59" t="s">
        <v>36</v>
      </c>
      <c r="C59">
        <v>110</v>
      </c>
      <c r="D59" s="1">
        <v>228901000</v>
      </c>
      <c r="E59" s="1">
        <v>10723.3</v>
      </c>
      <c r="F59" s="1">
        <v>4.1100000000000003</v>
      </c>
      <c r="G59" s="1">
        <v>6.1207700000000003</v>
      </c>
      <c r="H59" s="1"/>
      <c r="I59" s="1">
        <f>G59*densities!$B$12/densities!$B$12</f>
        <v>6.1207700000000003</v>
      </c>
      <c r="J59" s="14">
        <f t="shared" si="1"/>
        <v>14796.000000000002</v>
      </c>
      <c r="K59" s="15">
        <f>J59/LN(2)/Notes!$F$9*(1-EXP(-Notes!$F$9*LN(2)/J59))</f>
        <v>8.2353841917411682E-3</v>
      </c>
      <c r="L59" s="15">
        <f>EXP(-Notes!$F$10*LN(2)/J59)</f>
        <v>0.71369619950224794</v>
      </c>
      <c r="M59">
        <f t="shared" si="2"/>
        <v>5.8775623990865635E-3</v>
      </c>
      <c r="O59" s="1">
        <f t="shared" si="3"/>
        <v>1041.3789908808512</v>
      </c>
      <c r="P59" s="1">
        <f>O59/Notes!$C$3</f>
        <v>3.2141326879038616E-16</v>
      </c>
      <c r="R59" s="1">
        <f>O59*J59/Notes!$F$9</f>
        <v>5.944538406278193</v>
      </c>
      <c r="S59" s="1">
        <f>R59/Notes!$C$2</f>
        <v>4.755630725022554E-12</v>
      </c>
      <c r="U59" s="1">
        <f t="shared" si="4"/>
        <v>5797365.0835578209</v>
      </c>
      <c r="V59" s="4">
        <f t="shared" si="5"/>
        <v>1.0011671354465943</v>
      </c>
    </row>
    <row r="60" spans="1:22" x14ac:dyDescent="0.3">
      <c r="A60" t="s">
        <v>10</v>
      </c>
      <c r="C60">
        <v>38</v>
      </c>
      <c r="D60" s="1">
        <v>135906000</v>
      </c>
      <c r="E60" s="1">
        <v>9219.2800000000007</v>
      </c>
      <c r="F60" s="1">
        <v>2.8383400000000001</v>
      </c>
      <c r="G60" s="1">
        <v>5.2622900000000001</v>
      </c>
      <c r="H60" s="1"/>
      <c r="I60" s="1">
        <f>G60*densities!$B$12/densities!$B$12</f>
        <v>5.2622900000000001</v>
      </c>
      <c r="J60" s="14">
        <f t="shared" si="1"/>
        <v>10218.023999999999</v>
      </c>
      <c r="K60" s="15">
        <f>J60/LN(2)/Notes!$F$9*(1-EXP(-Notes!$F$9*LN(2)/J60))</f>
        <v>5.6873042254955283E-3</v>
      </c>
      <c r="L60" s="15">
        <f>EXP(-Notes!$F$10*LN(2)/J60)</f>
        <v>0.61359676528209606</v>
      </c>
      <c r="M60">
        <f t="shared" si="2"/>
        <v>3.4897114759392528E-3</v>
      </c>
      <c r="O60" s="1">
        <f t="shared" si="3"/>
        <v>1507.9441484725207</v>
      </c>
      <c r="P60" s="1">
        <f>O60/Notes!$C$3</f>
        <v>4.6541486063966691E-16</v>
      </c>
      <c r="R60" s="1">
        <f>O60*J60/Notes!$F$9</f>
        <v>5.9445252699659648</v>
      </c>
      <c r="S60" s="1">
        <f>R60/Notes!$C$2</f>
        <v>4.755620215972772E-12</v>
      </c>
      <c r="U60" s="1">
        <f t="shared" si="4"/>
        <v>5797371.0280830907</v>
      </c>
      <c r="V60" s="4">
        <f t="shared" si="5"/>
        <v>1.0011681620273341</v>
      </c>
    </row>
    <row r="61" spans="1:22" x14ac:dyDescent="0.3">
      <c r="A61" t="s">
        <v>6</v>
      </c>
      <c r="C61">
        <v>53</v>
      </c>
      <c r="D61" s="1">
        <v>5310340</v>
      </c>
      <c r="E61" s="1">
        <v>7208.9</v>
      </c>
      <c r="F61" s="1">
        <v>0.14183299999999999</v>
      </c>
      <c r="G61" s="1">
        <v>4.1147799999999997</v>
      </c>
      <c r="H61" s="1"/>
      <c r="I61" s="1">
        <f>G61*densities!$B$12/densities!$B$12</f>
        <v>4.1147799999999997</v>
      </c>
      <c r="J61" s="28">
        <f t="shared" si="1"/>
        <v>510.59879999999993</v>
      </c>
      <c r="K61" s="15">
        <f>J61/LN(2)/Notes!$F$9*(1-EXP(-Notes!$F$9*LN(2)/J61))</f>
        <v>2.8419689685333933E-4</v>
      </c>
      <c r="L61" s="15">
        <f>EXP(-Notes!$F$10*LN(2)/J61)</f>
        <v>5.6904776493593426E-5</v>
      </c>
      <c r="M61">
        <f t="shared" si="2"/>
        <v>1.6172160895612099E-8</v>
      </c>
      <c r="O61" s="1">
        <f t="shared" si="3"/>
        <v>254436004.35093617</v>
      </c>
      <c r="P61" s="1">
        <f>O61/Notes!$C$3</f>
        <v>7.8529630972511159E-11</v>
      </c>
      <c r="R61" s="1">
        <f>O61*J61/Notes!$F$9</f>
        <v>50121.419173758783</v>
      </c>
      <c r="S61" s="1">
        <f>R61/Notes!$C$2</f>
        <v>4.0097135339007029E-8</v>
      </c>
      <c r="U61" s="1">
        <f t="shared" si="4"/>
        <v>5847492.4472568491</v>
      </c>
      <c r="V61" s="4">
        <f t="shared" si="5"/>
        <v>1.0098238041915695</v>
      </c>
    </row>
    <row r="62" spans="1:22" x14ac:dyDescent="0.3">
      <c r="A62" t="s">
        <v>23</v>
      </c>
      <c r="C62">
        <v>44</v>
      </c>
      <c r="D62" s="1">
        <v>15560800000000</v>
      </c>
      <c r="E62" s="1">
        <v>5696.54</v>
      </c>
      <c r="F62" s="1">
        <v>525949</v>
      </c>
      <c r="G62" s="1">
        <v>3.2515399999999999</v>
      </c>
      <c r="H62" s="1"/>
      <c r="I62" s="1">
        <f>G62*densities!$B$12/densities!$B$12</f>
        <v>3.2515399999999999</v>
      </c>
      <c r="J62" s="27">
        <f t="shared" si="1"/>
        <v>1893416400</v>
      </c>
      <c r="K62" s="15">
        <f>J62/LN(2)/Notes!$F$9*(1-EXP(-Notes!$F$9*LN(2)/J62))</f>
        <v>0.9995257067177028</v>
      </c>
      <c r="L62" s="15">
        <f>EXP(-Notes!$F$10*LN(2)/J62)</f>
        <v>0.99999736420730123</v>
      </c>
      <c r="M62">
        <f t="shared" si="2"/>
        <v>0.9995230721751428</v>
      </c>
      <c r="O62" s="1">
        <f t="shared" si="3"/>
        <v>3.2530914898483148</v>
      </c>
      <c r="P62" s="1">
        <f>O62/Notes!$C$3</f>
        <v>1.004040583286517E-18</v>
      </c>
      <c r="R62" s="1">
        <f>O62*J62/Notes!$F$9</f>
        <v>2376.333633325321</v>
      </c>
      <c r="S62" s="1">
        <f>R62/Notes!$C$2</f>
        <v>1.9010669066602566E-9</v>
      </c>
      <c r="U62" s="1">
        <f t="shared" si="4"/>
        <v>5849868.7808901742</v>
      </c>
      <c r="V62" s="4">
        <f t="shared" si="5"/>
        <v>1.0102341815099289</v>
      </c>
    </row>
    <row r="63" spans="1:22" x14ac:dyDescent="0.3">
      <c r="A63" t="s">
        <v>34</v>
      </c>
      <c r="C63">
        <v>117</v>
      </c>
      <c r="D63" s="1">
        <v>19323100</v>
      </c>
      <c r="E63" s="1">
        <v>5167.3599999999997</v>
      </c>
      <c r="F63" s="1">
        <v>0.71999800000000003</v>
      </c>
      <c r="G63" s="1">
        <v>2.9494799999999999</v>
      </c>
      <c r="H63" s="1"/>
      <c r="I63" s="1">
        <f>G63*densities!$B$12/densities!$B$12</f>
        <v>2.9494799999999999</v>
      </c>
      <c r="J63" s="28">
        <f t="shared" si="1"/>
        <v>2591.9928</v>
      </c>
      <c r="K63" s="15">
        <f>J63/LN(2)/Notes!$F$9*(1-EXP(-Notes!$F$9*LN(2)/J63))</f>
        <v>1.4426910334027388E-3</v>
      </c>
      <c r="L63" s="15">
        <f>EXP(-Notes!$F$10*LN(2)/J63)</f>
        <v>0.14581535007008692</v>
      </c>
      <c r="M63">
        <f t="shared" si="2"/>
        <v>2.1036649807859581E-4</v>
      </c>
      <c r="O63" s="1">
        <f t="shared" si="3"/>
        <v>14020.673571787242</v>
      </c>
      <c r="P63" s="1">
        <f>O63/Notes!$C$3</f>
        <v>4.3273683863540871E-15</v>
      </c>
      <c r="R63" s="1">
        <f>O63*J63/Notes!$F$9</f>
        <v>14.020634625471763</v>
      </c>
      <c r="S63" s="1">
        <f>R63/Notes!$C$2</f>
        <v>1.1216507700377411E-11</v>
      </c>
      <c r="U63" s="1">
        <f t="shared" si="4"/>
        <v>5849882.8015247993</v>
      </c>
      <c r="V63" s="4">
        <f t="shared" si="5"/>
        <v>1.0102366027820764</v>
      </c>
    </row>
    <row r="64" spans="1:22" x14ac:dyDescent="0.3">
      <c r="A64" t="s">
        <v>14</v>
      </c>
      <c r="C64">
        <v>115</v>
      </c>
      <c r="D64" s="1">
        <v>9384660</v>
      </c>
      <c r="E64" s="1">
        <v>3377.45</v>
      </c>
      <c r="F64" s="1">
        <v>0.534999</v>
      </c>
      <c r="G64" s="1">
        <v>1.9278200000000001</v>
      </c>
      <c r="H64" s="1"/>
      <c r="I64" s="1">
        <f>G64*densities!$B$12/densities!$B$12</f>
        <v>1.9278200000000001</v>
      </c>
      <c r="J64" s="28">
        <f t="shared" si="1"/>
        <v>1925.9964000000002</v>
      </c>
      <c r="K64" s="15">
        <f>J64/LN(2)/Notes!$F$9*(1-EXP(-Notes!$F$9*LN(2)/J64))</f>
        <v>1.0720005613618815E-3</v>
      </c>
      <c r="L64" s="15">
        <f>EXP(-Notes!$F$10*LN(2)/J64)</f>
        <v>7.4929376428834821E-2</v>
      </c>
      <c r="M64">
        <f t="shared" si="2"/>
        <v>8.032433359420666E-5</v>
      </c>
      <c r="O64" s="1">
        <f t="shared" si="3"/>
        <v>24000.448105044008</v>
      </c>
      <c r="P64" s="1">
        <f>O64/Notes!$C$3</f>
        <v>7.4075457114333352E-15</v>
      </c>
      <c r="R64" s="1">
        <f>O64*J64/Notes!$F$9</f>
        <v>17.833632966320057</v>
      </c>
      <c r="S64" s="1">
        <f>R64/Notes!$C$2</f>
        <v>1.4266906373056045E-11</v>
      </c>
      <c r="U64" s="1">
        <f t="shared" si="4"/>
        <v>5849900.6351577658</v>
      </c>
      <c r="V64" s="4">
        <f t="shared" si="5"/>
        <v>1.0102396825341662</v>
      </c>
    </row>
    <row r="65" spans="1:22" x14ac:dyDescent="0.3">
      <c r="A65" t="s">
        <v>14</v>
      </c>
      <c r="C65">
        <v>120</v>
      </c>
      <c r="D65" s="1">
        <v>4202740</v>
      </c>
      <c r="E65" s="1">
        <v>3055.51</v>
      </c>
      <c r="F65" s="1">
        <v>0.26483299999999999</v>
      </c>
      <c r="G65" s="1">
        <v>1.7440599999999999</v>
      </c>
      <c r="H65" s="1"/>
      <c r="I65" s="1">
        <f>G65*densities!$B$12/densities!$B$12</f>
        <v>1.7440599999999999</v>
      </c>
      <c r="J65" s="28">
        <f t="shared" si="1"/>
        <v>953.39879999999994</v>
      </c>
      <c r="K65" s="15">
        <f>J65/LN(2)/Notes!$F$9*(1-EXP(-Notes!$F$9*LN(2)/J65))</f>
        <v>5.3065729967187057E-4</v>
      </c>
      <c r="L65" s="15">
        <f>EXP(-Notes!$F$10*LN(2)/J65)</f>
        <v>5.3289649096055899E-3</v>
      </c>
      <c r="M65">
        <f t="shared" si="2"/>
        <v>2.8278541289774562E-6</v>
      </c>
      <c r="O65" s="1">
        <f t="shared" si="3"/>
        <v>616743.26908462099</v>
      </c>
      <c r="P65" s="1">
        <f>O65/Notes!$C$3</f>
        <v>1.9035286082858674E-13</v>
      </c>
      <c r="R65" s="1">
        <f>O65*J65/Notes!$F$9</f>
        <v>226.852736363177</v>
      </c>
      <c r="S65" s="1">
        <f>R65/Notes!$C$2</f>
        <v>1.8148218909054161E-10</v>
      </c>
      <c r="U65" s="1">
        <f t="shared" si="4"/>
        <v>5850127.487894129</v>
      </c>
      <c r="V65" s="4">
        <f t="shared" si="5"/>
        <v>1.0102788585220432</v>
      </c>
    </row>
    <row r="66" spans="1:22" x14ac:dyDescent="0.3">
      <c r="A66" t="s">
        <v>36</v>
      </c>
      <c r="C66">
        <v>113</v>
      </c>
      <c r="D66" s="1">
        <v>35611300000</v>
      </c>
      <c r="E66" s="1">
        <v>2482.34</v>
      </c>
      <c r="F66" s="1">
        <v>2762.16</v>
      </c>
      <c r="G66" s="1">
        <v>1.4169</v>
      </c>
      <c r="H66" s="1"/>
      <c r="I66" s="1">
        <f>G66*densities!$B$12/densities!$B$12</f>
        <v>1.4169</v>
      </c>
      <c r="J66" s="14">
        <f t="shared" si="1"/>
        <v>9943775.9999999981</v>
      </c>
      <c r="K66" s="15">
        <f>J66/LN(2)/Notes!$F$9*(1-EXP(-Notes!$F$9*LN(2)/J66))</f>
        <v>0.91486390939911666</v>
      </c>
      <c r="L66" s="15">
        <f>EXP(-Notes!$F$10*LN(2)/J66)</f>
        <v>0.99949823814072702</v>
      </c>
      <c r="M66">
        <f t="shared" si="2"/>
        <v>0.91440486558295486</v>
      </c>
      <c r="O66" s="1">
        <f t="shared" si="3"/>
        <v>1.5495324372499839</v>
      </c>
      <c r="P66" s="1">
        <f>O66/Notes!$C$3</f>
        <v>4.7825075223764937E-19</v>
      </c>
      <c r="R66" s="1">
        <f>O66*J66/Notes!$F$9</f>
        <v>5.9445229401033544</v>
      </c>
      <c r="S66" s="1">
        <f>R66/Notes!$C$2</f>
        <v>4.7556183520826838E-12</v>
      </c>
      <c r="U66" s="1">
        <f t="shared" si="4"/>
        <v>5850133.4324170696</v>
      </c>
      <c r="V66" s="4">
        <f t="shared" si="5"/>
        <v>1.0102798851023809</v>
      </c>
    </row>
    <row r="67" spans="1:22" x14ac:dyDescent="0.3">
      <c r="A67" t="s">
        <v>34</v>
      </c>
      <c r="C67" t="s">
        <v>117</v>
      </c>
      <c r="D67" s="1">
        <v>21354200</v>
      </c>
      <c r="E67" s="1">
        <v>2479.92</v>
      </c>
      <c r="F67" s="1">
        <v>1.65794</v>
      </c>
      <c r="G67" s="1">
        <v>1.4155199999999999</v>
      </c>
      <c r="H67" s="1"/>
      <c r="I67" s="1">
        <f>G67*densities!$B$12/densities!$B$12</f>
        <v>1.4155199999999999</v>
      </c>
      <c r="J67" s="28">
        <f t="shared" si="1"/>
        <v>5968.5839999999998</v>
      </c>
      <c r="K67" s="15">
        <f>J67/LN(2)/Notes!$F$9*(1-EXP(-Notes!$F$9*LN(2)/J67))</f>
        <v>3.3220858556825663E-3</v>
      </c>
      <c r="L67" s="15">
        <f>EXP(-Notes!$F$10*LN(2)/J67)</f>
        <v>0.43337376582621845</v>
      </c>
      <c r="M67">
        <f t="shared" si="2"/>
        <v>1.4397048576751689E-3</v>
      </c>
      <c r="O67" s="1">
        <f t="shared" si="3"/>
        <v>983.20151693158641</v>
      </c>
      <c r="P67" s="1">
        <f>O67/Notes!$C$3</f>
        <v>3.0345725831221805E-16</v>
      </c>
      <c r="R67" s="1">
        <f>O67*J67/Notes!$F$9</f>
        <v>2.2640126708077144</v>
      </c>
      <c r="S67" s="1">
        <f>R67/Notes!$C$2</f>
        <v>1.8112101366461715E-12</v>
      </c>
      <c r="U67" s="1">
        <f t="shared" si="4"/>
        <v>5850135.6964297406</v>
      </c>
      <c r="V67" s="4">
        <f t="shared" si="5"/>
        <v>1.0102802760826017</v>
      </c>
    </row>
    <row r="68" spans="1:22" x14ac:dyDescent="0.3">
      <c r="A68" t="s">
        <v>36</v>
      </c>
      <c r="C68">
        <v>111</v>
      </c>
      <c r="D68" s="1">
        <v>4350940</v>
      </c>
      <c r="E68" s="1">
        <v>1423.91</v>
      </c>
      <c r="F68" s="1">
        <v>0.58833299999999999</v>
      </c>
      <c r="G68" s="1">
        <v>0.81275600000000003</v>
      </c>
      <c r="H68" s="1"/>
      <c r="I68" s="1">
        <f>G68*densities!$B$12/densities!$B$12</f>
        <v>0.81275600000000003</v>
      </c>
      <c r="J68" s="28">
        <f t="shared" ref="J68:J85" si="6">F68*60*60</f>
        <v>2117.9987999999998</v>
      </c>
      <c r="K68" s="15">
        <f>J68/LN(2)/Notes!$F$9*(1-EXP(-Notes!$F$9*LN(2)/J68))</f>
        <v>1.1788681965157312E-3</v>
      </c>
      <c r="L68" s="15">
        <f>EXP(-Notes!$F$10*LN(2)/J68)</f>
        <v>9.4769369262852995E-2</v>
      </c>
      <c r="M68">
        <f t="shared" ref="M68:M85" si="7">K68*L68</f>
        <v>1.1172059542783289E-4</v>
      </c>
      <c r="O68" s="1">
        <f t="shared" ref="O68:O85" si="8">I68/M68</f>
        <v>7274.8985707385391</v>
      </c>
      <c r="P68" s="1">
        <f>O68/Notes!$C$3</f>
        <v>2.2453390650427591E-15</v>
      </c>
      <c r="R68" s="1">
        <f>O68*J68/Notes!$F$9</f>
        <v>5.9445318066921065</v>
      </c>
      <c r="S68" s="1">
        <f>R68/Notes!$C$2</f>
        <v>4.7556254453536851E-12</v>
      </c>
      <c r="U68" s="1">
        <f t="shared" si="4"/>
        <v>5850141.6409615474</v>
      </c>
      <c r="V68" s="4">
        <f t="shared" si="5"/>
        <v>1.0102813026644704</v>
      </c>
    </row>
    <row r="69" spans="1:22" x14ac:dyDescent="0.3">
      <c r="A69" t="s">
        <v>7</v>
      </c>
      <c r="C69">
        <v>11</v>
      </c>
      <c r="D69" s="1">
        <v>2047750</v>
      </c>
      <c r="E69" s="1">
        <v>1160.2</v>
      </c>
      <c r="F69" s="1">
        <v>0.33983400000000002</v>
      </c>
      <c r="G69" s="1">
        <v>0.66223200000000004</v>
      </c>
      <c r="H69" s="1"/>
      <c r="I69" s="1">
        <f>G69*densities!$B$12/densities!$B$12</f>
        <v>0.66223200000000004</v>
      </c>
      <c r="J69" s="28">
        <f t="shared" si="6"/>
        <v>1223.4024000000002</v>
      </c>
      <c r="K69" s="15">
        <f>J69/LN(2)/Notes!$F$9*(1-EXP(-Notes!$F$9*LN(2)/J69))</f>
        <v>6.8094003684091681E-4</v>
      </c>
      <c r="L69" s="15">
        <f>EXP(-Notes!$F$10*LN(2)/J69)</f>
        <v>1.6918830811706743E-2</v>
      </c>
      <c r="M69">
        <f t="shared" si="7"/>
        <v>1.1520709276228827E-5</v>
      </c>
      <c r="O69" s="1">
        <f t="shared" si="8"/>
        <v>57481.877558216984</v>
      </c>
      <c r="P69" s="1">
        <f>O69/Notes!$C$3</f>
        <v>1.7741320234017589E-14</v>
      </c>
      <c r="R69" s="1">
        <f>O69*J69/Notes!$F$9</f>
        <v>27.130967191832099</v>
      </c>
      <c r="S69" s="1">
        <f>R69/Notes!$C$2</f>
        <v>2.1704773753465678E-11</v>
      </c>
      <c r="U69" s="1">
        <f t="shared" ref="U69:U85" si="9">U68+R69</f>
        <v>5850168.7719287388</v>
      </c>
      <c r="V69" s="4">
        <f t="shared" si="5"/>
        <v>1.010285988005537</v>
      </c>
    </row>
    <row r="70" spans="1:22" x14ac:dyDescent="0.3">
      <c r="A70" t="s">
        <v>25</v>
      </c>
      <c r="C70">
        <v>45</v>
      </c>
      <c r="D70" s="1">
        <v>1285770</v>
      </c>
      <c r="E70" s="1">
        <v>858.6</v>
      </c>
      <c r="F70" s="1">
        <v>0.28833399999999998</v>
      </c>
      <c r="G70" s="1">
        <v>0.49008099999999999</v>
      </c>
      <c r="H70" s="1"/>
      <c r="I70" s="1">
        <f>G70*densities!$B$12/densities!$B$12</f>
        <v>0.49008099999999999</v>
      </c>
      <c r="J70" s="28">
        <f t="shared" si="6"/>
        <v>1038.0023999999999</v>
      </c>
      <c r="K70" s="15">
        <f>J70/LN(2)/Notes!$F$9*(1-EXP(-Notes!$F$9*LN(2)/J70))</f>
        <v>5.7774726655510881E-4</v>
      </c>
      <c r="L70" s="15">
        <f>EXP(-Notes!$F$10*LN(2)/J70)</f>
        <v>8.1646109257524444E-3</v>
      </c>
      <c r="M70">
        <f t="shared" si="7"/>
        <v>4.7170816448394512E-6</v>
      </c>
      <c r="O70" s="1">
        <f t="shared" si="8"/>
        <v>103894.95813288604</v>
      </c>
      <c r="P70" s="1">
        <f>O70/Notes!$C$3</f>
        <v>3.2066345102742605E-14</v>
      </c>
      <c r="R70" s="1">
        <f>O70*J70/Notes!$F$9</f>
        <v>41.606178969843832</v>
      </c>
      <c r="S70" s="1">
        <f>R70/Notes!$C$2</f>
        <v>3.3284943175875068E-11</v>
      </c>
      <c r="U70" s="1">
        <f t="shared" si="9"/>
        <v>5850210.3781077089</v>
      </c>
      <c r="V70" s="4">
        <f t="shared" si="5"/>
        <v>1.0102931731212603</v>
      </c>
    </row>
    <row r="71" spans="1:22" x14ac:dyDescent="0.3">
      <c r="A71" t="s">
        <v>28</v>
      </c>
      <c r="C71">
        <v>39</v>
      </c>
      <c r="D71" s="1">
        <v>9813630000000</v>
      </c>
      <c r="E71" s="1">
        <v>801.32399999999996</v>
      </c>
      <c r="F71" s="1">
        <v>2358000</v>
      </c>
      <c r="G71" s="1">
        <v>0.45738899999999999</v>
      </c>
      <c r="H71" s="1"/>
      <c r="I71" s="1">
        <f>G71*densities!$B$12/densities!$B$12</f>
        <v>0.45738899999999999</v>
      </c>
      <c r="J71" s="27">
        <f t="shared" si="6"/>
        <v>8488800000</v>
      </c>
      <c r="K71" s="15">
        <f>J71/LN(2)/Notes!$F$9*(1-EXP(-Notes!$F$9*LN(2)/J71))</f>
        <v>0.99989418346824699</v>
      </c>
      <c r="L71" s="15">
        <f>EXP(-Notes!$F$10*LN(2)/J71)</f>
        <v>0.99999941208907817</v>
      </c>
      <c r="M71">
        <f t="shared" si="7"/>
        <v>0.99989359561953584</v>
      </c>
      <c r="O71" s="1">
        <f t="shared" si="8"/>
        <v>0.45743767337223612</v>
      </c>
      <c r="P71" s="1">
        <f>O71/Notes!$C$3</f>
        <v>1.4118446709019632E-19</v>
      </c>
      <c r="R71" s="1">
        <f>O71*J71/Notes!$F$9</f>
        <v>1498.1083802940734</v>
      </c>
      <c r="S71" s="1">
        <f>R71/Notes!$C$2</f>
        <v>1.1984867042352587E-9</v>
      </c>
      <c r="U71" s="1">
        <f t="shared" si="9"/>
        <v>5851708.4864880033</v>
      </c>
      <c r="V71" s="4">
        <f t="shared" si="5"/>
        <v>1.0105518866668231</v>
      </c>
    </row>
    <row r="72" spans="1:22" x14ac:dyDescent="0.3">
      <c r="A72" t="s">
        <v>35</v>
      </c>
      <c r="C72">
        <v>109</v>
      </c>
      <c r="D72" s="1">
        <v>38075500000</v>
      </c>
      <c r="E72" s="1">
        <v>662.03399999999999</v>
      </c>
      <c r="F72" s="1">
        <v>11073.6</v>
      </c>
      <c r="G72" s="1">
        <v>0.37788300000000002</v>
      </c>
      <c r="H72" s="1"/>
      <c r="I72" s="1">
        <f>G72*densities!$B$12/densities!$B$12</f>
        <v>0.37788300000000002</v>
      </c>
      <c r="J72" s="14">
        <f t="shared" si="6"/>
        <v>39864960</v>
      </c>
      <c r="K72" s="15">
        <f>J72/LN(2)/Notes!$F$9*(1-EXP(-Notes!$F$9*LN(2)/J72))</f>
        <v>0.97780069848573481</v>
      </c>
      <c r="L72" s="15">
        <f>EXP(-Notes!$F$10*LN(2)/J72)</f>
        <v>0.9998748187048252</v>
      </c>
      <c r="M72">
        <f t="shared" si="7"/>
        <v>0.97767829612787549</v>
      </c>
      <c r="O72" s="1">
        <f t="shared" si="8"/>
        <v>0.38651057458942994</v>
      </c>
      <c r="P72" s="1">
        <f>O72/Notes!$C$3</f>
        <v>1.1929338721895985E-19</v>
      </c>
      <c r="R72" s="1">
        <f>O72*J72/Notes!$F$9</f>
        <v>5.9445326371854321</v>
      </c>
      <c r="S72" s="1">
        <f>R72/Notes!$C$2</f>
        <v>4.7556261097483455E-12</v>
      </c>
      <c r="U72" s="1">
        <f t="shared" si="9"/>
        <v>5851714.4310206408</v>
      </c>
      <c r="V72" s="4">
        <f t="shared" si="5"/>
        <v>1.0105529132488351</v>
      </c>
    </row>
    <row r="73" spans="1:22" x14ac:dyDescent="0.3">
      <c r="A73" t="s">
        <v>14</v>
      </c>
      <c r="C73">
        <v>116</v>
      </c>
      <c r="D73" s="1">
        <v>743943</v>
      </c>
      <c r="E73" s="1">
        <v>543.947</v>
      </c>
      <c r="F73" s="1">
        <v>0.26333299999999998</v>
      </c>
      <c r="G73" s="1">
        <v>0.31047999999999998</v>
      </c>
      <c r="H73" s="1"/>
      <c r="I73" s="1">
        <f>G73*densities!$B$12/densities!$B$12</f>
        <v>0.31047999999999998</v>
      </c>
      <c r="J73" s="28">
        <f t="shared" si="6"/>
        <v>947.99879999999996</v>
      </c>
      <c r="K73" s="15">
        <f>J73/LN(2)/Notes!$F$9*(1-EXP(-Notes!$F$9*LN(2)/J73))</f>
        <v>5.2765168500335197E-4</v>
      </c>
      <c r="L73" s="15">
        <f>EXP(-Notes!$F$10*LN(2)/J73)</f>
        <v>5.1724147488468293E-3</v>
      </c>
      <c r="M73">
        <f t="shared" si="7"/>
        <v>2.7292333577652191E-6</v>
      </c>
      <c r="O73" s="1">
        <f t="shared" si="8"/>
        <v>113760.8842119058</v>
      </c>
      <c r="P73" s="1">
        <f>O73/Notes!$C$3</f>
        <v>3.5111384016020305E-14</v>
      </c>
      <c r="R73" s="1">
        <f>O73*J73/Notes!$F$9</f>
        <v>41.606937391908041</v>
      </c>
      <c r="S73" s="1">
        <f>R73/Notes!$C$2</f>
        <v>3.3285549913526434E-11</v>
      </c>
      <c r="U73" s="1">
        <f t="shared" si="9"/>
        <v>5851756.0379580325</v>
      </c>
      <c r="V73" s="4">
        <f t="shared" si="5"/>
        <v>1.010560098495533</v>
      </c>
    </row>
    <row r="74" spans="1:22" x14ac:dyDescent="0.3">
      <c r="A74" t="s">
        <v>37</v>
      </c>
      <c r="C74">
        <v>27</v>
      </c>
      <c r="D74" s="1">
        <v>142257</v>
      </c>
      <c r="E74" s="1">
        <v>173.76</v>
      </c>
      <c r="F74" s="1">
        <v>0.157633</v>
      </c>
      <c r="G74" s="1">
        <v>9.9180699999999997E-2</v>
      </c>
      <c r="H74" s="1"/>
      <c r="I74" s="1">
        <f>G74*densities!$B$12/densities!$B$12</f>
        <v>9.9180699999999997E-2</v>
      </c>
      <c r="J74" s="28">
        <f t="shared" si="6"/>
        <v>567.47879999999998</v>
      </c>
      <c r="K74" s="15">
        <f>J74/LN(2)/Notes!$F$9*(1-EXP(-Notes!$F$9*LN(2)/J74))</f>
        <v>3.1585603802840274E-4</v>
      </c>
      <c r="L74" s="15">
        <f>EXP(-Notes!$F$10*LN(2)/J74)</f>
        <v>1.5157309996792048E-4</v>
      </c>
      <c r="M74">
        <f t="shared" si="7"/>
        <v>4.7875278827550382E-8</v>
      </c>
      <c r="O74" s="1">
        <f t="shared" si="8"/>
        <v>2071647.4645976436</v>
      </c>
      <c r="P74" s="1">
        <f>O74/Notes!$C$3</f>
        <v>6.3939736561655661E-13</v>
      </c>
      <c r="R74" s="1">
        <f>O74*J74/Notes!$F$9</f>
        <v>453.55556220405606</v>
      </c>
      <c r="S74" s="1">
        <f>R74/Notes!$C$2</f>
        <v>3.6284444976324486E-10</v>
      </c>
      <c r="U74" s="1">
        <f t="shared" si="9"/>
        <v>5852209.5935202362</v>
      </c>
      <c r="V74" s="4">
        <f t="shared" si="5"/>
        <v>1.0106384245827178</v>
      </c>
    </row>
    <row r="75" spans="1:22" x14ac:dyDescent="0.3">
      <c r="A75" t="s">
        <v>36</v>
      </c>
      <c r="C75" t="s">
        <v>118</v>
      </c>
      <c r="D75" s="1">
        <v>145508000</v>
      </c>
      <c r="E75" s="1">
        <v>85.834000000000003</v>
      </c>
      <c r="F75" s="1">
        <v>326.39999999999998</v>
      </c>
      <c r="G75" s="1">
        <v>4.8993299999999997E-2</v>
      </c>
      <c r="H75" s="1"/>
      <c r="I75" s="1">
        <f>G75*densities!$B$12/densities!$B$12</f>
        <v>4.8993299999999997E-2</v>
      </c>
      <c r="J75" s="14">
        <f t="shared" si="6"/>
        <v>1175040</v>
      </c>
      <c r="K75" s="15">
        <f>J75/LN(2)/Notes!$F$9*(1-EXP(-Notes!$F$9*LN(2)/J75))</f>
        <v>0.5122611862179578</v>
      </c>
      <c r="L75" s="15">
        <f>EXP(-Notes!$F$10*LN(2)/J75)</f>
        <v>0.99576178133491644</v>
      </c>
      <c r="M75">
        <f t="shared" si="7"/>
        <v>0.510090111297131</v>
      </c>
      <c r="O75" s="1">
        <f t="shared" si="8"/>
        <v>9.6048323452914502E-2</v>
      </c>
      <c r="P75" s="1">
        <f>O75/Notes!$C$3</f>
        <v>2.9644544275590896E-20</v>
      </c>
      <c r="R75" s="1">
        <f>O75*J75/Notes!$F$9</f>
        <v>4.3541906631987912E-2</v>
      </c>
      <c r="S75" s="1">
        <f>R75/Notes!$C$2</f>
        <v>3.483352530559033E-14</v>
      </c>
      <c r="U75" s="1">
        <f t="shared" si="9"/>
        <v>5852209.6370621426</v>
      </c>
      <c r="V75" s="4">
        <f t="shared" si="5"/>
        <v>1.0106384321021211</v>
      </c>
    </row>
    <row r="76" spans="1:22" x14ac:dyDescent="0.3">
      <c r="A76" t="s">
        <v>28</v>
      </c>
      <c r="C76">
        <v>42</v>
      </c>
      <c r="D76" s="1">
        <v>116733000000</v>
      </c>
      <c r="E76" s="1">
        <v>77.934200000000004</v>
      </c>
      <c r="F76" s="1">
        <v>288396</v>
      </c>
      <c r="G76" s="1">
        <v>4.4484200000000002E-2</v>
      </c>
      <c r="H76" s="1"/>
      <c r="I76" s="1">
        <f>G76*densities!$B$12/densities!$B$12</f>
        <v>4.4484200000000002E-2</v>
      </c>
      <c r="J76" s="27">
        <f t="shared" si="6"/>
        <v>1038225600</v>
      </c>
      <c r="K76" s="15">
        <f>J76/LN(2)/Notes!$F$9*(1-EXP(-Notes!$F$9*LN(2)/J76))</f>
        <v>0.99913525461774966</v>
      </c>
      <c r="L76" s="15">
        <f>EXP(-Notes!$F$10*LN(2)/J76)</f>
        <v>0.99999519309897078</v>
      </c>
      <c r="M76">
        <f t="shared" si="7"/>
        <v>0.99913045187346594</v>
      </c>
      <c r="O76" s="1">
        <f t="shared" si="8"/>
        <v>4.4522914817167102E-2</v>
      </c>
      <c r="P76" s="1">
        <f>O76/Notes!$C$3</f>
        <v>1.3741640375668859E-20</v>
      </c>
      <c r="R76" s="1">
        <f>O76*J76/Notes!$F$9</f>
        <v>17.833653530016282</v>
      </c>
      <c r="S76" s="1">
        <f>R76/Notes!$C$2</f>
        <v>1.4266922824013024E-11</v>
      </c>
      <c r="U76" s="1">
        <f t="shared" si="9"/>
        <v>5852227.4707156727</v>
      </c>
      <c r="V76" s="4">
        <f t="shared" si="5"/>
        <v>1.0106415118577621</v>
      </c>
    </row>
    <row r="77" spans="1:22" x14ac:dyDescent="0.3">
      <c r="A77" t="s">
        <v>11</v>
      </c>
      <c r="C77">
        <v>32</v>
      </c>
      <c r="D77" s="1">
        <v>194682000000</v>
      </c>
      <c r="E77" s="1">
        <v>32.395200000000003</v>
      </c>
      <c r="F77" s="1">
        <v>1157090</v>
      </c>
      <c r="G77" s="1">
        <v>1.8490900000000001E-2</v>
      </c>
      <c r="H77" s="1"/>
      <c r="I77" s="1">
        <f>G77*densities!$B$12/densities!$B$12</f>
        <v>1.8490900000000001E-2</v>
      </c>
      <c r="J77" s="27">
        <f t="shared" si="6"/>
        <v>4165524000</v>
      </c>
      <c r="K77" s="15">
        <f>J77/LN(2)/Notes!$F$9*(1-EXP(-Notes!$F$9*LN(2)/J77))</f>
        <v>0.99978437536102116</v>
      </c>
      <c r="L77" s="15">
        <f>EXP(-Notes!$F$10*LN(2)/J77)</f>
        <v>0.9999988019138264</v>
      </c>
      <c r="M77">
        <f t="shared" si="7"/>
        <v>0.99978317753318446</v>
      </c>
      <c r="O77" s="1">
        <f t="shared" si="8"/>
        <v>1.8494910112034024E-2</v>
      </c>
      <c r="P77" s="1">
        <f>O77/Notes!$C$3</f>
        <v>5.7083055901339584E-21</v>
      </c>
      <c r="R77" s="1">
        <f>O77*J77/Notes!$F$9</f>
        <v>29.72260491879646</v>
      </c>
      <c r="S77" s="1">
        <f>R77/Notes!$C$2</f>
        <v>2.3778083935037167E-11</v>
      </c>
      <c r="U77" s="1">
        <f t="shared" si="9"/>
        <v>5852257.1933205919</v>
      </c>
      <c r="V77" s="4">
        <f t="shared" si="5"/>
        <v>1.01064664475776</v>
      </c>
    </row>
    <row r="78" spans="1:22" x14ac:dyDescent="0.3">
      <c r="A78" t="s">
        <v>36</v>
      </c>
      <c r="C78" t="s">
        <v>119</v>
      </c>
      <c r="D78" s="1">
        <v>676588000</v>
      </c>
      <c r="E78" s="1">
        <v>18.519100000000002</v>
      </c>
      <c r="F78" s="1">
        <v>7034.41</v>
      </c>
      <c r="G78" s="1">
        <v>1.05705E-2</v>
      </c>
      <c r="H78" s="1"/>
      <c r="I78" s="1">
        <f>G78*densities!$B$12/densities!$B$12</f>
        <v>1.05705E-2</v>
      </c>
      <c r="J78" s="14">
        <f t="shared" si="6"/>
        <v>25323876</v>
      </c>
      <c r="K78" s="15">
        <f>J78/LN(2)/Notes!$F$9*(1-EXP(-Notes!$F$9*LN(2)/J78))</f>
        <v>0.96535103454052795</v>
      </c>
      <c r="L78" s="15">
        <f>EXP(-Notes!$F$10*LN(2)/J78)</f>
        <v>0.9998029461220922</v>
      </c>
      <c r="M78">
        <f t="shared" si="7"/>
        <v>0.96516080837562945</v>
      </c>
      <c r="O78" s="1">
        <f t="shared" si="8"/>
        <v>1.0952060950123126E-2</v>
      </c>
      <c r="P78" s="1">
        <f>O78/Notes!$C$3</f>
        <v>3.3802657253466436E-21</v>
      </c>
      <c r="R78" s="1">
        <f>O78*J78/Notes!$F$9</f>
        <v>0.10700178759466059</v>
      </c>
      <c r="S78" s="1">
        <f>R78/Notes!$C$2</f>
        <v>8.5601430075728467E-14</v>
      </c>
      <c r="U78" s="1">
        <f t="shared" si="9"/>
        <v>5852257.3003223799</v>
      </c>
      <c r="V78" s="4">
        <f t="shared" si="5"/>
        <v>1.0106466632362709</v>
      </c>
    </row>
    <row r="79" spans="1:22" x14ac:dyDescent="0.3">
      <c r="A79" t="s">
        <v>8</v>
      </c>
      <c r="B79">
        <v>25</v>
      </c>
      <c r="C79">
        <v>53</v>
      </c>
      <c r="D79" s="1">
        <v>3095980000000000</v>
      </c>
      <c r="E79" s="1">
        <v>18.182600000000001</v>
      </c>
      <c r="F79" s="1">
        <v>32784200000</v>
      </c>
      <c r="G79" s="1">
        <v>1.0378500000000001E-2</v>
      </c>
      <c r="H79" s="1"/>
      <c r="I79" s="1">
        <f>G79*densities!$B$12/densities!$B$12</f>
        <v>1.0378500000000001E-2</v>
      </c>
      <c r="J79" s="27">
        <f t="shared" si="6"/>
        <v>118023120000000</v>
      </c>
      <c r="K79" s="15">
        <f>J79/LN(2)/Notes!$F$9*(1-EXP(-Notes!$F$9*LN(2)/J79))</f>
        <v>0.99999999285216357</v>
      </c>
      <c r="L79" s="15">
        <f>EXP(-Notes!$F$10*LN(2)/J79)</f>
        <v>0.9999999999577146</v>
      </c>
      <c r="M79">
        <f t="shared" si="7"/>
        <v>0.99999999280987817</v>
      </c>
      <c r="O79" s="1">
        <f t="shared" si="8"/>
        <v>1.037850007462268E-2</v>
      </c>
      <c r="P79" s="1">
        <f>O79/Notes!$C$3</f>
        <v>3.203240763772432E-21</v>
      </c>
      <c r="R79" s="1">
        <f>O79*J79/Notes!$F$9</f>
        <v>472570.58631450671</v>
      </c>
      <c r="S79" s="1">
        <f>R79/Notes!$C$2</f>
        <v>3.7805646905160536E-7</v>
      </c>
      <c r="U79" s="1">
        <f t="shared" si="9"/>
        <v>6324827.8866368867</v>
      </c>
      <c r="V79" s="4">
        <f t="shared" si="5"/>
        <v>1.0922565210557578</v>
      </c>
    </row>
    <row r="80" spans="1:22" x14ac:dyDescent="0.3">
      <c r="A80" t="s">
        <v>13</v>
      </c>
      <c r="C80">
        <v>13</v>
      </c>
      <c r="D80" s="1">
        <v>15365.6</v>
      </c>
      <c r="E80" s="1">
        <v>17.813400000000001</v>
      </c>
      <c r="F80" s="1">
        <v>0.16608300000000001</v>
      </c>
      <c r="G80" s="1">
        <v>1.01677E-2</v>
      </c>
      <c r="H80" s="1"/>
      <c r="I80" s="1">
        <f>G80*densities!$B$12/densities!$B$12</f>
        <v>1.01677E-2</v>
      </c>
      <c r="J80" s="28">
        <f t="shared" si="6"/>
        <v>597.89880000000005</v>
      </c>
      <c r="K80" s="15">
        <f>J80/LN(2)/Notes!$F$9*(1-EXP(-Notes!$F$9*LN(2)/J80))</f>
        <v>3.3278766732772462E-4</v>
      </c>
      <c r="L80" s="15">
        <f>EXP(-Notes!$F$10*LN(2)/J80)</f>
        <v>2.3710740082421577E-4</v>
      </c>
      <c r="M80">
        <f t="shared" si="7"/>
        <v>7.8906418826430578E-8</v>
      </c>
      <c r="O80" s="1">
        <f t="shared" si="8"/>
        <v>128857.70449633201</v>
      </c>
      <c r="P80" s="1">
        <f>O80/Notes!$C$3</f>
        <v>3.9770896449485188E-14</v>
      </c>
      <c r="R80" s="1">
        <f>O80*J80/Notes!$F$9</f>
        <v>29.723714077589321</v>
      </c>
      <c r="S80" s="1">
        <f>R80/Notes!$C$2</f>
        <v>2.3778971262071457E-11</v>
      </c>
      <c r="U80" s="1">
        <f t="shared" si="9"/>
        <v>6324857.6103509646</v>
      </c>
      <c r="V80" s="4">
        <f t="shared" si="5"/>
        <v>1.0922616541473003</v>
      </c>
    </row>
    <row r="81" spans="1:22" x14ac:dyDescent="0.3">
      <c r="A81" t="s">
        <v>25</v>
      </c>
      <c r="C81">
        <v>38</v>
      </c>
      <c r="D81" s="1">
        <v>9046.0300000000007</v>
      </c>
      <c r="E81" s="1">
        <v>13.685600000000001</v>
      </c>
      <c r="F81" s="1">
        <v>0.12726699999999999</v>
      </c>
      <c r="G81" s="1">
        <v>7.81162E-3</v>
      </c>
      <c r="H81" s="1"/>
      <c r="I81" s="1">
        <f>G81*densities!$B$12/densities!$B$12</f>
        <v>7.81162E-3</v>
      </c>
      <c r="J81" s="28">
        <f t="shared" si="6"/>
        <v>458.16119999999995</v>
      </c>
      <c r="K81" s="15">
        <f>J81/LN(2)/Notes!$F$9*(1-EXP(-Notes!$F$9*LN(2)/J81))</f>
        <v>2.5501037467891069E-4</v>
      </c>
      <c r="L81" s="15">
        <f>EXP(-Notes!$F$10*LN(2)/J81)</f>
        <v>1.8591556842439182E-5</v>
      </c>
      <c r="M81">
        <f t="shared" si="7"/>
        <v>4.7410398762546816E-9</v>
      </c>
      <c r="O81" s="1">
        <f t="shared" si="8"/>
        <v>1647659.6282440489</v>
      </c>
      <c r="P81" s="1">
        <f>O81/Notes!$C$3</f>
        <v>5.0853692229754592E-13</v>
      </c>
      <c r="R81" s="1">
        <f>O81*J81/Notes!$F$9</f>
        <v>291.239858205188</v>
      </c>
      <c r="S81" s="1">
        <f>R81/Notes!$C$2</f>
        <v>2.3299188656415042E-10</v>
      </c>
      <c r="U81" s="1">
        <f t="shared" si="9"/>
        <v>6325148.85020917</v>
      </c>
      <c r="V81" s="4">
        <f t="shared" si="5"/>
        <v>1.0923119493711415</v>
      </c>
    </row>
    <row r="82" spans="1:22" x14ac:dyDescent="0.3">
      <c r="A82" t="s">
        <v>30</v>
      </c>
      <c r="C82">
        <v>41</v>
      </c>
      <c r="D82" s="1">
        <v>24912400000000</v>
      </c>
      <c r="E82" s="1">
        <v>5.3647099999999996</v>
      </c>
      <c r="F82" s="1">
        <v>894113000</v>
      </c>
      <c r="G82" s="1">
        <v>3.0621300000000001E-3</v>
      </c>
      <c r="H82" s="1"/>
      <c r="I82" s="1">
        <f>G82*densities!$B$12/densities!$B$12</f>
        <v>3.0621300000000001E-3</v>
      </c>
      <c r="J82" s="27">
        <f t="shared" si="6"/>
        <v>3218806800000</v>
      </c>
      <c r="K82" s="15">
        <f>J82/LN(2)/Notes!$F$9*(1-EXP(-Notes!$F$9*LN(2)/J82))</f>
        <v>0.99999972095517897</v>
      </c>
      <c r="L82" s="15">
        <f>EXP(-Notes!$F$10*LN(2)/J82)</f>
        <v>0.99999999844953114</v>
      </c>
      <c r="M82">
        <f t="shared" si="7"/>
        <v>0.99999971940471055</v>
      </c>
      <c r="O82" s="1">
        <f t="shared" si="8"/>
        <v>3.0621308592194947E-3</v>
      </c>
      <c r="P82" s="1">
        <f>O82/Notes!$C$3</f>
        <v>9.4510211704305389E-22</v>
      </c>
      <c r="R82" s="1">
        <f>O82*J82/Notes!$F$9</f>
        <v>3802.6264012907222</v>
      </c>
      <c r="S82" s="1">
        <f>R82/Notes!$C$2</f>
        <v>3.0421011210325779E-9</v>
      </c>
      <c r="U82" s="1">
        <f t="shared" si="9"/>
        <v>6328951.4766104603</v>
      </c>
      <c r="V82" s="4">
        <f t="shared" si="5"/>
        <v>1.0929686381472461</v>
      </c>
    </row>
    <row r="83" spans="1:22" x14ac:dyDescent="0.3">
      <c r="A83" t="s">
        <v>34</v>
      </c>
      <c r="C83" t="s">
        <v>120</v>
      </c>
      <c r="D83" s="1">
        <v>1577.93</v>
      </c>
      <c r="E83" s="1">
        <v>2.3673999999999999</v>
      </c>
      <c r="F83" s="1">
        <v>0.128333</v>
      </c>
      <c r="G83" s="1">
        <v>1.35129E-3</v>
      </c>
      <c r="H83" s="1"/>
      <c r="I83" s="1">
        <f>G83*densities!$B$12/densities!$B$12</f>
        <v>1.35129E-3</v>
      </c>
      <c r="J83" s="28">
        <f t="shared" si="6"/>
        <v>461.99880000000002</v>
      </c>
      <c r="K83" s="15">
        <f>J83/LN(2)/Notes!$F$9*(1-EXP(-Notes!$F$9*LN(2)/J83))</f>
        <v>2.5714636483667133E-4</v>
      </c>
      <c r="L83" s="15">
        <f>EXP(-Notes!$F$10*LN(2)/J83)</f>
        <v>2.035219517286652E-5</v>
      </c>
      <c r="M83">
        <f t="shared" si="7"/>
        <v>5.2334930051490748E-9</v>
      </c>
      <c r="O83" s="1">
        <f t="shared" si="8"/>
        <v>258200.40242157711</v>
      </c>
      <c r="P83" s="1">
        <f>O83/Notes!$C$3</f>
        <v>7.9691482228881817E-14</v>
      </c>
      <c r="R83" s="1">
        <f>O83*J83/Notes!$F$9</f>
        <v>46.021711449955909</v>
      </c>
      <c r="S83" s="1">
        <f>R83/Notes!$C$2</f>
        <v>3.6817369159964725E-11</v>
      </c>
      <c r="U83" s="1">
        <f t="shared" si="9"/>
        <v>6328997.4983219104</v>
      </c>
      <c r="V83" s="4">
        <f t="shared" si="5"/>
        <v>1.0929765857966276</v>
      </c>
    </row>
    <row r="84" spans="1:22" x14ac:dyDescent="0.3">
      <c r="A84" t="s">
        <v>12</v>
      </c>
      <c r="C84">
        <v>29</v>
      </c>
      <c r="D84" s="1">
        <v>856.16300000000001</v>
      </c>
      <c r="E84" s="1">
        <v>1.5077400000000001</v>
      </c>
      <c r="F84" s="1">
        <v>0.109333</v>
      </c>
      <c r="G84" s="1">
        <v>8.6060499999999996E-4</v>
      </c>
      <c r="H84" s="1"/>
      <c r="I84" s="1">
        <f>G84*densities!$B$12/densities!$B$12</f>
        <v>8.6060499999999996E-4</v>
      </c>
      <c r="J84" s="28">
        <f t="shared" si="6"/>
        <v>393.59880000000004</v>
      </c>
      <c r="K84" s="15">
        <f>J84/LN(2)/Notes!$F$9*(1-EXP(-Notes!$F$9*LN(2)/J84))</f>
        <v>2.1907524570210146E-4</v>
      </c>
      <c r="L84" s="15">
        <f>EXP(-Notes!$F$10*LN(2)/J84)</f>
        <v>3.1141315124396939E-6</v>
      </c>
      <c r="M84">
        <f t="shared" si="7"/>
        <v>6.8222912623638279E-10</v>
      </c>
      <c r="O84" s="1">
        <f t="shared" si="8"/>
        <v>1261460.3611951515</v>
      </c>
      <c r="P84" s="1">
        <f>O84/Notes!$C$3</f>
        <v>3.893396176528245E-13</v>
      </c>
      <c r="R84" s="1">
        <f>O84*J84/Notes!$F$9</f>
        <v>191.55450787576319</v>
      </c>
      <c r="S84" s="1">
        <f>R84/Notes!$C$2</f>
        <v>1.5324360630061055E-10</v>
      </c>
      <c r="U84" s="1">
        <f t="shared" si="9"/>
        <v>6329189.0528297862</v>
      </c>
      <c r="V84" s="4">
        <f t="shared" si="5"/>
        <v>1.0930096660106849</v>
      </c>
    </row>
    <row r="85" spans="1:22" x14ac:dyDescent="0.3">
      <c r="A85" t="s">
        <v>35</v>
      </c>
      <c r="C85" t="s">
        <v>120</v>
      </c>
      <c r="D85" s="1">
        <v>6269.14</v>
      </c>
      <c r="E85" s="1">
        <v>1.4932799999999999</v>
      </c>
      <c r="F85" s="1">
        <v>0.80833200000000005</v>
      </c>
      <c r="G85" s="1">
        <v>8.52351E-4</v>
      </c>
      <c r="H85" s="1"/>
      <c r="I85" s="1">
        <f>G85*densities!$B$12/densities!$B$12</f>
        <v>8.52351E-4</v>
      </c>
      <c r="J85" s="28">
        <f t="shared" si="6"/>
        <v>2909.9952000000003</v>
      </c>
      <c r="K85" s="15">
        <f>J85/LN(2)/Notes!$F$9*(1-EXP(-Notes!$F$9*LN(2)/J85))</f>
        <v>1.6196896774886911E-3</v>
      </c>
      <c r="L85" s="15">
        <f>EXP(-Notes!$F$10*LN(2)/J85)</f>
        <v>0.17996261174042913</v>
      </c>
      <c r="M85">
        <f t="shared" si="7"/>
        <v>2.9148358456987822E-4</v>
      </c>
      <c r="O85" s="1">
        <f t="shared" si="8"/>
        <v>2.9241818240219404</v>
      </c>
      <c r="P85" s="1">
        <f>O85/Notes!$C$3</f>
        <v>9.0252525432775931E-19</v>
      </c>
      <c r="R85" s="1">
        <f>O85*J85/Notes!$F$9</f>
        <v>3.2829301974656995E-3</v>
      </c>
      <c r="S85" s="1">
        <f>R85/Notes!$C$2</f>
        <v>2.6263441579725597E-15</v>
      </c>
      <c r="U85" s="1">
        <f t="shared" si="9"/>
        <v>6329189.056112716</v>
      </c>
      <c r="V85" s="4">
        <f t="shared" si="5"/>
        <v>1.0930096665776254</v>
      </c>
    </row>
    <row r="88" spans="1:22" x14ac:dyDescent="0.3">
      <c r="I88" t="s">
        <v>211</v>
      </c>
      <c r="J88" s="24">
        <f>60*60*24*365.34*20</f>
        <v>631307519.99999988</v>
      </c>
      <c r="K88" t="s">
        <v>212</v>
      </c>
    </row>
    <row r="89" spans="1:22" x14ac:dyDescent="0.3">
      <c r="I89" t="s">
        <v>213</v>
      </c>
      <c r="J89" s="25">
        <f>60*60*2</f>
        <v>7200</v>
      </c>
      <c r="K89" t="s">
        <v>212</v>
      </c>
    </row>
    <row r="90" spans="1:22" x14ac:dyDescent="0.3">
      <c r="I90" t="s">
        <v>214</v>
      </c>
      <c r="J90" s="26">
        <f>5*24*60*60</f>
        <v>432000</v>
      </c>
      <c r="K90" t="s">
        <v>212</v>
      </c>
    </row>
  </sheetData>
  <mergeCells count="3">
    <mergeCell ref="K1:M1"/>
    <mergeCell ref="O1:P1"/>
    <mergeCell ref="R1: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5E8A0-38A7-4CA0-B6F0-B70635D46CDB}">
  <dimension ref="A1:S154"/>
  <sheetViews>
    <sheetView topLeftCell="C1" workbookViewId="0">
      <selection activeCell="G1" sqref="G1:I2"/>
    </sheetView>
    <sheetView topLeftCell="G1" workbookViewId="1">
      <selection activeCell="Q3" sqref="Q3"/>
    </sheetView>
  </sheetViews>
  <sheetFormatPr defaultRowHeight="15.6" x14ac:dyDescent="0.3"/>
  <cols>
    <col min="10" max="10" width="9.8984375" customWidth="1"/>
    <col min="18" max="19" width="8.796875" style="1"/>
  </cols>
  <sheetData>
    <row r="1" spans="1:19" x14ac:dyDescent="0.3">
      <c r="A1" t="s">
        <v>5</v>
      </c>
      <c r="B1" t="s">
        <v>203</v>
      </c>
      <c r="C1" t="s">
        <v>96</v>
      </c>
      <c r="D1" t="s">
        <v>100</v>
      </c>
      <c r="E1" t="s">
        <v>97</v>
      </c>
      <c r="F1" t="s">
        <v>98</v>
      </c>
      <c r="G1" t="s">
        <v>99</v>
      </c>
      <c r="H1" t="s">
        <v>202</v>
      </c>
      <c r="I1" t="s">
        <v>99</v>
      </c>
      <c r="J1" s="14" t="s">
        <v>148</v>
      </c>
      <c r="K1" s="18" t="s">
        <v>143</v>
      </c>
      <c r="L1" s="18"/>
      <c r="M1" s="18"/>
      <c r="O1" s="18" t="s">
        <v>155</v>
      </c>
      <c r="P1" s="18"/>
      <c r="R1" s="19" t="s">
        <v>209</v>
      </c>
      <c r="S1" s="19"/>
    </row>
    <row r="2" spans="1:19" x14ac:dyDescent="0.3">
      <c r="G2" t="s">
        <v>207</v>
      </c>
      <c r="I2" t="s">
        <v>208</v>
      </c>
      <c r="J2" s="14" t="s">
        <v>147</v>
      </c>
      <c r="K2" s="15" t="s">
        <v>144</v>
      </c>
      <c r="L2" s="15" t="s">
        <v>145</v>
      </c>
      <c r="M2" t="s">
        <v>146</v>
      </c>
      <c r="O2" t="s">
        <v>152</v>
      </c>
      <c r="P2" t="s">
        <v>153</v>
      </c>
      <c r="R2" s="1" t="s">
        <v>152</v>
      </c>
      <c r="S2" s="1" t="s">
        <v>210</v>
      </c>
    </row>
    <row r="3" spans="1:19" x14ac:dyDescent="0.3">
      <c r="A3" t="s">
        <v>8</v>
      </c>
      <c r="C3">
        <v>56</v>
      </c>
      <c r="D3" s="1">
        <v>84848200000000</v>
      </c>
      <c r="E3" s="1">
        <v>6334780000</v>
      </c>
      <c r="F3" s="1">
        <v>2.5789</v>
      </c>
      <c r="G3" s="1">
        <v>3615840</v>
      </c>
      <c r="H3" s="1"/>
      <c r="I3" s="1">
        <f>G3*densities!$B$12/densities!$B$9</f>
        <v>3583881.8181818184</v>
      </c>
      <c r="J3" s="14">
        <f>F3*60*60</f>
        <v>9284.0400000000009</v>
      </c>
      <c r="K3" s="15">
        <f>J3/LN(2)/Notes!$F$9*(1-EXP(-Notes!$F$9*LN(2)/J3))</f>
        <v>5.1674531124285394E-3</v>
      </c>
      <c r="L3" s="15">
        <f>EXP(-Notes!$F$10*LN(2)/J3)</f>
        <v>0.58417622597345531</v>
      </c>
      <c r="M3">
        <f>K3*L3</f>
        <v>3.0187032571132892E-3</v>
      </c>
      <c r="O3" s="1">
        <f>I3/M3</f>
        <v>1187225610.7773228</v>
      </c>
      <c r="P3" s="1">
        <f>O3/Notes!$C$3</f>
        <v>3.6642765764732185E-10</v>
      </c>
      <c r="R3" s="1">
        <f>O3*J3/Notes!$F$9</f>
        <v>4252411.2883800529</v>
      </c>
      <c r="S3" s="1">
        <f>R3/Notes!$C$2</f>
        <v>3.4019290307040424E-6</v>
      </c>
    </row>
    <row r="4" spans="1:19" x14ac:dyDescent="0.3">
      <c r="A4" t="s">
        <v>17</v>
      </c>
      <c r="C4">
        <v>99</v>
      </c>
      <c r="D4" s="1">
        <v>2143140000000000</v>
      </c>
      <c r="E4" s="1">
        <v>6257840000</v>
      </c>
      <c r="F4" s="1">
        <v>65.94</v>
      </c>
      <c r="G4" s="1">
        <v>3571920</v>
      </c>
      <c r="H4" s="1"/>
      <c r="I4" s="1">
        <f>G4*densities!$B$12/densities!$B$9</f>
        <v>3540350</v>
      </c>
      <c r="J4" s="14">
        <f t="shared" ref="J4:J67" si="0">F4*60*60</f>
        <v>237383.99999999997</v>
      </c>
      <c r="K4" s="15">
        <f>J4/LN(2)/Notes!$F$9*(1-EXP(-Notes!$F$9*LN(2)/J4))</f>
        <v>0.13205858079034241</v>
      </c>
      <c r="L4" s="15">
        <f>EXP(-Notes!$F$10*LN(2)/J4)</f>
        <v>0.97919588234399313</v>
      </c>
      <c r="M4">
        <f t="shared" ref="M4:M67" si="1">K4*L4</f>
        <v>0.12931121853809485</v>
      </c>
      <c r="O4" s="1">
        <f t="shared" ref="O4:O67" si="2">I4/M4</f>
        <v>27378521.67835708</v>
      </c>
      <c r="P4" s="1">
        <f>O4/Notes!$C$3</f>
        <v>8.4501610118386055E-12</v>
      </c>
      <c r="R4" s="1">
        <f>O4*J4/Notes!$F$9</f>
        <v>2507416.277042869</v>
      </c>
      <c r="S4" s="1">
        <f>R4/Notes!$C$2</f>
        <v>2.0059330216342951E-6</v>
      </c>
    </row>
    <row r="5" spans="1:19" x14ac:dyDescent="0.3">
      <c r="A5" t="s">
        <v>39</v>
      </c>
      <c r="C5" t="s">
        <v>40</v>
      </c>
      <c r="D5" s="1">
        <v>173300000000000</v>
      </c>
      <c r="E5" s="1">
        <v>5547360000</v>
      </c>
      <c r="F5" s="1">
        <v>6.0149900000000001</v>
      </c>
      <c r="G5" s="1">
        <v>3166380</v>
      </c>
      <c r="H5" s="1"/>
      <c r="I5" s="1">
        <f>G5*densities!$B$12/densities!$B$9</f>
        <v>3138394.3181818184</v>
      </c>
      <c r="J5" s="14">
        <f t="shared" si="0"/>
        <v>21653.964</v>
      </c>
      <c r="K5" s="15">
        <f>J5/LN(2)/Notes!$F$9*(1-EXP(-Notes!$F$9*LN(2)/J5))</f>
        <v>1.205249478332876E-2</v>
      </c>
      <c r="L5" s="15">
        <f>EXP(-Notes!$F$10*LN(2)/J5)</f>
        <v>0.79415766957648548</v>
      </c>
      <c r="M5">
        <f t="shared" si="1"/>
        <v>9.5715811697111158E-3</v>
      </c>
      <c r="O5" s="1">
        <f t="shared" si="2"/>
        <v>327886716.15857381</v>
      </c>
      <c r="P5" s="1">
        <f>O5/Notes!$C$3</f>
        <v>1.0119960375264623E-10</v>
      </c>
      <c r="R5" s="1">
        <f>O5*J5/Notes!$F$9</f>
        <v>2739215.7205925831</v>
      </c>
      <c r="S5" s="1">
        <f>R5/Notes!$C$2</f>
        <v>2.1913725764740665E-6</v>
      </c>
    </row>
    <row r="6" spans="1:19" x14ac:dyDescent="0.3">
      <c r="A6" t="s">
        <v>15</v>
      </c>
      <c r="C6">
        <v>51</v>
      </c>
      <c r="D6" s="1">
        <v>3092560000000000</v>
      </c>
      <c r="E6" s="1">
        <v>895593000</v>
      </c>
      <c r="F6" s="1">
        <v>664.86</v>
      </c>
      <c r="G6" s="1">
        <v>511197</v>
      </c>
      <c r="H6" s="1"/>
      <c r="I6" s="1">
        <f>G6*densities!$B$12/densities!$B$9</f>
        <v>506678.84469696967</v>
      </c>
      <c r="J6" s="14">
        <f t="shared" si="0"/>
        <v>2393496</v>
      </c>
      <c r="K6" s="15">
        <f>J6/LN(2)/Notes!$F$9*(1-EXP(-Notes!$F$9*LN(2)/J6))</f>
        <v>0.70331616269322916</v>
      </c>
      <c r="L6" s="15">
        <f>EXP(-Notes!$F$10*LN(2)/J6)</f>
        <v>0.99791708015316227</v>
      </c>
      <c r="M6">
        <f t="shared" si="1"/>
        <v>0.7018512114993537</v>
      </c>
      <c r="O6" s="1">
        <f t="shared" si="2"/>
        <v>721917.74609116884</v>
      </c>
      <c r="P6" s="1">
        <f>O6/Notes!$C$3</f>
        <v>2.2281411916394101E-13</v>
      </c>
      <c r="R6" s="1">
        <f>O6*J6/Notes!$F$9</f>
        <v>666630.87870302016</v>
      </c>
      <c r="S6" s="1">
        <f>R6/Notes!$C$2</f>
        <v>5.3330470296241615E-7</v>
      </c>
    </row>
    <row r="7" spans="1:19" x14ac:dyDescent="0.3">
      <c r="A7" t="s">
        <v>8</v>
      </c>
      <c r="C7">
        <v>52</v>
      </c>
      <c r="D7" s="1">
        <v>137066000000000</v>
      </c>
      <c r="E7" s="1">
        <v>196676000</v>
      </c>
      <c r="F7" s="1">
        <v>134.184</v>
      </c>
      <c r="G7" s="1">
        <v>112261</v>
      </c>
      <c r="H7" s="1"/>
      <c r="I7" s="1">
        <f>G7*densities!$B$12/densities!$B$9</f>
        <v>111268.79419191919</v>
      </c>
      <c r="J7" s="14">
        <f t="shared" si="0"/>
        <v>483062.4</v>
      </c>
      <c r="K7" s="15">
        <f>J7/LN(2)/Notes!$F$9*(1-EXP(-Notes!$F$9*LN(2)/J7))</f>
        <v>0.26234968714286616</v>
      </c>
      <c r="L7" s="15">
        <f>EXP(-Notes!$F$10*LN(2)/J7)</f>
        <v>0.98972189045355274</v>
      </c>
      <c r="M7">
        <f t="shared" si="1"/>
        <v>0.25965322831893561</v>
      </c>
      <c r="O7" s="1">
        <f t="shared" si="2"/>
        <v>428528.44508155395</v>
      </c>
      <c r="P7" s="1">
        <f>O7/Notes!$C$3</f>
        <v>1.3226186576591171E-13</v>
      </c>
      <c r="R7" s="1">
        <f>O7*J7/Notes!$F$9</f>
        <v>79863.417881698944</v>
      </c>
      <c r="S7" s="1">
        <f>R7/Notes!$C$2</f>
        <v>6.389073430535915E-8</v>
      </c>
    </row>
    <row r="8" spans="1:19" x14ac:dyDescent="0.3">
      <c r="A8" t="s">
        <v>21</v>
      </c>
      <c r="C8">
        <v>48</v>
      </c>
      <c r="D8" s="1">
        <v>218753000000000</v>
      </c>
      <c r="E8" s="1">
        <v>109867000</v>
      </c>
      <c r="F8" s="1">
        <v>383.363</v>
      </c>
      <c r="G8" s="1">
        <v>62711.1</v>
      </c>
      <c r="H8" s="1"/>
      <c r="I8" s="1">
        <f>G8*densities!$B$12/densities!$B$9</f>
        <v>62156.835227272721</v>
      </c>
      <c r="J8" s="14">
        <f t="shared" si="0"/>
        <v>1380106.7999999998</v>
      </c>
      <c r="K8" s="15">
        <f>J8/LN(2)/Notes!$F$9*(1-EXP(-Notes!$F$9*LN(2)/J8))</f>
        <v>0.5591913614940075</v>
      </c>
      <c r="L8" s="15">
        <f>EXP(-Notes!$F$10*LN(2)/J8)</f>
        <v>0.99639039014640873</v>
      </c>
      <c r="M8">
        <f t="shared" si="1"/>
        <v>0.55717289884551557</v>
      </c>
      <c r="O8" s="1">
        <f t="shared" si="2"/>
        <v>111557.53511354224</v>
      </c>
      <c r="P8" s="1">
        <f>O8/Notes!$C$3</f>
        <v>3.4431337998006861E-14</v>
      </c>
      <c r="R8" s="1">
        <f>O8*J8/Notes!$F$9</f>
        <v>59398.654630184559</v>
      </c>
      <c r="S8" s="1">
        <f>R8/Notes!$C$2</f>
        <v>4.751892370414765E-8</v>
      </c>
    </row>
    <row r="9" spans="1:19" x14ac:dyDescent="0.3">
      <c r="A9" t="s">
        <v>6</v>
      </c>
      <c r="C9">
        <v>55</v>
      </c>
      <c r="D9" s="1">
        <v>1.2602E+16</v>
      </c>
      <c r="E9" s="1">
        <v>101133000</v>
      </c>
      <c r="F9" s="1">
        <v>23992.2</v>
      </c>
      <c r="G9" s="1">
        <v>57725.8</v>
      </c>
      <c r="H9" s="1"/>
      <c r="I9" s="1">
        <f>G9*densities!$B$12/densities!$B$9</f>
        <v>57215.597222222226</v>
      </c>
      <c r="J9" s="14">
        <f t="shared" si="0"/>
        <v>86371920</v>
      </c>
      <c r="K9" s="15">
        <f>J9/LN(2)/Notes!$F$9*(1-EXP(-Notes!$F$9*LN(2)/J9))</f>
        <v>0.98967115345615009</v>
      </c>
      <c r="L9" s="15">
        <f>EXP(-Notes!$F$10*LN(2)/J9)</f>
        <v>0.99994222062540639</v>
      </c>
      <c r="M9">
        <f t="shared" si="1"/>
        <v>0.98961397087585001</v>
      </c>
      <c r="O9" s="1">
        <f t="shared" si="2"/>
        <v>57816.076678448684</v>
      </c>
      <c r="P9" s="1">
        <f>O9/Notes!$C$3</f>
        <v>1.7844468110632311E-14</v>
      </c>
      <c r="R9" s="1">
        <f>O9*J9/Notes!$F$9</f>
        <v>1926576.2151176066</v>
      </c>
      <c r="S9" s="1">
        <f>R9/Notes!$C$2</f>
        <v>1.5412609720940853E-6</v>
      </c>
    </row>
    <row r="10" spans="1:19" x14ac:dyDescent="0.3">
      <c r="A10" t="s">
        <v>16</v>
      </c>
      <c r="C10">
        <v>57</v>
      </c>
      <c r="D10" s="1">
        <v>18072800000000</v>
      </c>
      <c r="E10" s="1">
        <v>97746000</v>
      </c>
      <c r="F10" s="1">
        <v>35.6</v>
      </c>
      <c r="G10" s="1">
        <v>55792.6</v>
      </c>
      <c r="H10" s="1"/>
      <c r="I10" s="1">
        <f>G10*densities!$B$12/densities!$B$9</f>
        <v>55299.483585858587</v>
      </c>
      <c r="J10" s="14">
        <f t="shared" si="0"/>
        <v>128160</v>
      </c>
      <c r="K10" s="15">
        <f>J10/LN(2)/Notes!$F$9*(1-EXP(-Notes!$F$9*LN(2)/J10))</f>
        <v>7.1333196583164657E-2</v>
      </c>
      <c r="L10" s="15">
        <f>EXP(-Notes!$F$10*LN(2)/J10)</f>
        <v>0.96180759565133245</v>
      </c>
      <c r="M10">
        <f t="shared" si="1"/>
        <v>6.8608810295777437E-2</v>
      </c>
      <c r="O10" s="1">
        <f t="shared" si="2"/>
        <v>806011.40505801805</v>
      </c>
      <c r="P10" s="1">
        <f>O10/Notes!$C$3</f>
        <v>2.4876895217840065E-13</v>
      </c>
      <c r="R10" s="1">
        <f>O10*J10/Notes!$F$9</f>
        <v>39852.786138979784</v>
      </c>
      <c r="S10" s="1">
        <f>R10/Notes!$C$2</f>
        <v>3.1882228911183828E-8</v>
      </c>
    </row>
    <row r="11" spans="1:19" x14ac:dyDescent="0.3">
      <c r="A11" t="s">
        <v>8</v>
      </c>
      <c r="C11">
        <v>54</v>
      </c>
      <c r="D11" s="1">
        <v>2419330000000000</v>
      </c>
      <c r="E11" s="1">
        <v>62185000</v>
      </c>
      <c r="F11" s="1">
        <v>7490.87</v>
      </c>
      <c r="G11" s="1">
        <v>35494.699999999997</v>
      </c>
      <c r="H11" s="1"/>
      <c r="I11" s="1">
        <f>G11*densities!$B$12/densities!$B$9</f>
        <v>35180.98421717171</v>
      </c>
      <c r="J11" s="14">
        <f t="shared" si="0"/>
        <v>26967132</v>
      </c>
      <c r="K11" s="15">
        <f>J11/LN(2)/Notes!$F$9*(1-EXP(-Notes!$F$9*LN(2)/J11))</f>
        <v>0.96741600064354316</v>
      </c>
      <c r="L11" s="15">
        <f>EXP(-Notes!$F$10*LN(2)/J11)</f>
        <v>0.99981495259000985</v>
      </c>
      <c r="M11">
        <f t="shared" si="1"/>
        <v>0.967236982818241</v>
      </c>
      <c r="O11" s="1">
        <f t="shared" si="2"/>
        <v>36372.662379662928</v>
      </c>
      <c r="P11" s="1">
        <f>O11/Notes!$C$3</f>
        <v>1.1226130364093496E-14</v>
      </c>
      <c r="R11" s="1">
        <f>O11*J11/Notes!$F$9</f>
        <v>378420.67422214674</v>
      </c>
      <c r="S11" s="1">
        <f>R11/Notes!$C$2</f>
        <v>3.0273653937771742E-7</v>
      </c>
    </row>
    <row r="12" spans="1:19" x14ac:dyDescent="0.3">
      <c r="A12" t="s">
        <v>16</v>
      </c>
      <c r="C12">
        <v>65</v>
      </c>
      <c r="D12" s="1">
        <v>784728000000</v>
      </c>
      <c r="E12" s="1">
        <v>60023900</v>
      </c>
      <c r="F12" s="1">
        <v>2.5171999999999999</v>
      </c>
      <c r="G12" s="1">
        <v>34261.1</v>
      </c>
      <c r="H12" s="1"/>
      <c r="I12" s="1">
        <f>G12*densities!$B$12/densities!$B$9</f>
        <v>33958.287247474742</v>
      </c>
      <c r="J12" s="14">
        <f t="shared" si="0"/>
        <v>9061.9199999999983</v>
      </c>
      <c r="K12" s="15">
        <f>J12/LN(2)/Notes!$F$9*(1-EXP(-Notes!$F$9*LN(2)/J12))</f>
        <v>5.0438221623968034E-3</v>
      </c>
      <c r="L12" s="15">
        <f>EXP(-Notes!$F$10*LN(2)/J12)</f>
        <v>0.57652952245201294</v>
      </c>
      <c r="M12">
        <f t="shared" si="1"/>
        <v>2.9079123826195085E-3</v>
      </c>
      <c r="O12" s="1">
        <f t="shared" si="2"/>
        <v>11677892.17118172</v>
      </c>
      <c r="P12" s="1">
        <f>O12/Notes!$C$3</f>
        <v>3.6042877071548519E-12</v>
      </c>
      <c r="R12" s="1">
        <f>O12*J12/Notes!$F$9</f>
        <v>40827.208574025863</v>
      </c>
      <c r="S12" s="1">
        <f>R12/Notes!$C$2</f>
        <v>3.2661766859220689E-8</v>
      </c>
    </row>
    <row r="13" spans="1:19" x14ac:dyDescent="0.3">
      <c r="A13" t="s">
        <v>6</v>
      </c>
      <c r="C13">
        <v>59</v>
      </c>
      <c r="D13" s="1">
        <v>288474000000000</v>
      </c>
      <c r="E13" s="1">
        <v>52039200</v>
      </c>
      <c r="F13" s="1">
        <v>1067.33</v>
      </c>
      <c r="G13" s="1">
        <v>29703.5</v>
      </c>
      <c r="H13" s="1"/>
      <c r="I13" s="1">
        <f>G13*densities!$B$12/densities!$B$9</f>
        <v>29440.969065656562</v>
      </c>
      <c r="J13" s="14">
        <f t="shared" si="0"/>
        <v>3842387.9999999995</v>
      </c>
      <c r="K13" s="15">
        <f>J13/LN(2)/Notes!$F$9*(1-EXP(-Notes!$F$9*LN(2)/J13))</f>
        <v>0.79875696137980801</v>
      </c>
      <c r="L13" s="15">
        <f>EXP(-Notes!$F$10*LN(2)/J13)</f>
        <v>0.99870199988640984</v>
      </c>
      <c r="M13">
        <f t="shared" si="1"/>
        <v>0.79772017475320611</v>
      </c>
      <c r="O13" s="1">
        <f t="shared" si="2"/>
        <v>36906.386471628139</v>
      </c>
      <c r="P13" s="1">
        <f>O13/Notes!$C$3</f>
        <v>1.139086002210745E-14</v>
      </c>
      <c r="R13" s="1">
        <f>O13*J13/Notes!$F$9</f>
        <v>54710.12982328175</v>
      </c>
      <c r="S13" s="1">
        <f>R13/Notes!$C$2</f>
        <v>4.3768103858625402E-8</v>
      </c>
    </row>
    <row r="14" spans="1:19" x14ac:dyDescent="0.3">
      <c r="A14" t="s">
        <v>22</v>
      </c>
      <c r="C14">
        <v>47</v>
      </c>
      <c r="D14" s="1">
        <v>12992500000000</v>
      </c>
      <c r="E14" s="1">
        <v>31121800</v>
      </c>
      <c r="F14" s="1">
        <v>80.380600000000001</v>
      </c>
      <c r="G14" s="1">
        <v>17764.099999999999</v>
      </c>
      <c r="H14" s="1"/>
      <c r="I14" s="1">
        <f>G14*densities!$B$12/densities!$B$9</f>
        <v>17607.094065656562</v>
      </c>
      <c r="J14" s="14">
        <f t="shared" si="0"/>
        <v>289370.16000000003</v>
      </c>
      <c r="K14" s="15">
        <f>J14/LN(2)/Notes!$F$9*(1-EXP(-Notes!$F$9*LN(2)/J14))</f>
        <v>0.16073806866540608</v>
      </c>
      <c r="L14" s="15">
        <f>EXP(-Notes!$F$10*LN(2)/J14)</f>
        <v>0.98290124310536831</v>
      </c>
      <c r="M14">
        <f t="shared" si="1"/>
        <v>0.15798964750558367</v>
      </c>
      <c r="O14" s="1">
        <f t="shared" si="2"/>
        <v>111444.60629950005</v>
      </c>
      <c r="P14" s="1">
        <f>O14/Notes!$C$3</f>
        <v>3.4396483425771624E-14</v>
      </c>
      <c r="R14" s="1">
        <f>O14*J14/Notes!$F$9</f>
        <v>12441.644890441105</v>
      </c>
      <c r="S14" s="1">
        <f>R14/Notes!$C$2</f>
        <v>9.9533159123528833E-9</v>
      </c>
    </row>
    <row r="15" spans="1:19" x14ac:dyDescent="0.3">
      <c r="A15" t="s">
        <v>26</v>
      </c>
      <c r="C15">
        <v>56</v>
      </c>
      <c r="D15" s="1">
        <v>272943000000000</v>
      </c>
      <c r="E15" s="1">
        <v>28351700</v>
      </c>
      <c r="F15" s="1">
        <v>1853.6</v>
      </c>
      <c r="G15" s="1">
        <v>16182.9</v>
      </c>
      <c r="H15" s="1"/>
      <c r="I15" s="1">
        <f>G15*densities!$B$12/densities!$B$9</f>
        <v>16039.869318181816</v>
      </c>
      <c r="J15" s="14">
        <f t="shared" si="0"/>
        <v>6672960</v>
      </c>
      <c r="K15" s="15">
        <f>J15/LN(2)/Notes!$F$9*(1-EXP(-Notes!$F$9*LN(2)/J15))</f>
        <v>0.87668976436089641</v>
      </c>
      <c r="L15" s="15">
        <f>EXP(-Notes!$F$10*LN(2)/J15)</f>
        <v>0.99925238665815386</v>
      </c>
      <c r="M15">
        <f t="shared" si="1"/>
        <v>0.8760343393964003</v>
      </c>
      <c r="O15" s="1">
        <f t="shared" si="2"/>
        <v>18309.635361136079</v>
      </c>
      <c r="P15" s="1">
        <f>O15/Notes!$C$3</f>
        <v>5.6511220250419996E-15</v>
      </c>
      <c r="R15" s="1">
        <f>O15*J15/Notes!$F$9</f>
        <v>47137.139035280328</v>
      </c>
      <c r="S15" s="1">
        <f>R15/Notes!$C$2</f>
        <v>3.7709711228224262E-8</v>
      </c>
    </row>
    <row r="16" spans="1:19" x14ac:dyDescent="0.3">
      <c r="A16" t="s">
        <v>22</v>
      </c>
      <c r="C16">
        <v>44</v>
      </c>
      <c r="D16" s="1">
        <v>582734000000</v>
      </c>
      <c r="E16" s="1">
        <v>28262000</v>
      </c>
      <c r="F16" s="1">
        <v>3.97</v>
      </c>
      <c r="G16" s="1">
        <v>16131.7</v>
      </c>
      <c r="H16" s="1"/>
      <c r="I16" s="1">
        <f>G16*densities!$B$12/densities!$B$9</f>
        <v>15989.121843434345</v>
      </c>
      <c r="J16" s="14">
        <f t="shared" si="0"/>
        <v>14292.000000000002</v>
      </c>
      <c r="K16" s="15">
        <f>J16/LN(2)/Notes!$F$9*(1-EXP(-Notes!$F$9*LN(2)/J16))</f>
        <v>7.9548601560127576E-3</v>
      </c>
      <c r="L16" s="15">
        <f>EXP(-Notes!$F$10*LN(2)/J16)</f>
        <v>0.70525733097990351</v>
      </c>
      <c r="M16">
        <f t="shared" si="1"/>
        <v>5.6102234419479358E-3</v>
      </c>
      <c r="O16" s="1">
        <f t="shared" si="2"/>
        <v>2849997.3323491607</v>
      </c>
      <c r="P16" s="1">
        <f>O16/Notes!$C$3</f>
        <v>8.7962880628060515E-13</v>
      </c>
      <c r="R16" s="1">
        <f>O16*J16/Notes!$F$9</f>
        <v>15714.568624203013</v>
      </c>
      <c r="S16" s="1">
        <f>R16/Notes!$C$2</f>
        <v>1.257165489936241E-8</v>
      </c>
    </row>
    <row r="17" spans="1:19" x14ac:dyDescent="0.3">
      <c r="A17" t="s">
        <v>26</v>
      </c>
      <c r="C17">
        <v>57</v>
      </c>
      <c r="D17" s="1">
        <v>914402000000000</v>
      </c>
      <c r="E17" s="1">
        <v>26995700</v>
      </c>
      <c r="F17" s="1">
        <v>6521.77</v>
      </c>
      <c r="G17" s="1">
        <v>15408.9</v>
      </c>
      <c r="H17" s="1"/>
      <c r="I17" s="1">
        <f>G17*densities!$B$12/densities!$B$9</f>
        <v>15272.710227272726</v>
      </c>
      <c r="J17" s="14">
        <f t="shared" si="0"/>
        <v>23478372</v>
      </c>
      <c r="K17" s="15">
        <f>J17/LN(2)/Notes!$F$9*(1-EXP(-Notes!$F$9*LN(2)/J17))</f>
        <v>0.96269603173907836</v>
      </c>
      <c r="L17" s="15">
        <f>EXP(-Notes!$F$10*LN(2)/J17)</f>
        <v>0.99978745846091899</v>
      </c>
      <c r="M17">
        <f t="shared" si="1"/>
        <v>0.96249141884282541</v>
      </c>
      <c r="O17" s="1">
        <f t="shared" si="2"/>
        <v>15867.892355481619</v>
      </c>
      <c r="P17" s="1">
        <f>O17/Notes!$C$3</f>
        <v>4.8974976405807468E-15</v>
      </c>
      <c r="R17" s="1">
        <f>O17*J17/Notes!$F$9</f>
        <v>143731.58934334634</v>
      </c>
      <c r="S17" s="1">
        <f>R17/Notes!$C$2</f>
        <v>1.1498527147467706E-7</v>
      </c>
    </row>
    <row r="18" spans="1:19" x14ac:dyDescent="0.3">
      <c r="A18" t="s">
        <v>26</v>
      </c>
      <c r="C18">
        <v>55</v>
      </c>
      <c r="D18" s="1">
        <v>2207000000000</v>
      </c>
      <c r="E18" s="1">
        <v>24240600</v>
      </c>
      <c r="F18" s="1">
        <v>17.53</v>
      </c>
      <c r="G18" s="1">
        <v>13836.3</v>
      </c>
      <c r="H18" s="1"/>
      <c r="I18" s="1">
        <f>G18*densities!$B$12/densities!$B$9</f>
        <v>13714.009469696968</v>
      </c>
      <c r="J18" s="14">
        <f t="shared" si="0"/>
        <v>63108.000000000015</v>
      </c>
      <c r="K18" s="15">
        <f>J18/LN(2)/Notes!$F$9*(1-EXP(-Notes!$F$9*LN(2)/J18))</f>
        <v>3.5125616759406383E-2</v>
      </c>
      <c r="L18" s="15">
        <f>EXP(-Notes!$F$10*LN(2)/J18)</f>
        <v>0.92396484668855727</v>
      </c>
      <c r="M18">
        <f t="shared" si="1"/>
        <v>3.2454835103945937E-2</v>
      </c>
      <c r="O18" s="1">
        <f t="shared" si="2"/>
        <v>422556.74465064792</v>
      </c>
      <c r="P18" s="1">
        <f>O18/Notes!$C$3</f>
        <v>1.3041874834896539E-13</v>
      </c>
      <c r="R18" s="1">
        <f>O18*J18/Notes!$F$9</f>
        <v>10288.082963508137</v>
      </c>
      <c r="S18" s="1">
        <f>R18/Notes!$C$2</f>
        <v>8.2304663708065095E-9</v>
      </c>
    </row>
    <row r="19" spans="1:19" x14ac:dyDescent="0.3">
      <c r="A19" t="s">
        <v>21</v>
      </c>
      <c r="C19">
        <v>49</v>
      </c>
      <c r="D19" s="1">
        <v>963088000000000</v>
      </c>
      <c r="E19" s="1">
        <v>23413300</v>
      </c>
      <c r="F19" s="1">
        <v>7920.02</v>
      </c>
      <c r="G19" s="1">
        <v>13364.1</v>
      </c>
      <c r="H19" s="1"/>
      <c r="I19" s="1">
        <f>G19*densities!$B$12/densities!$B$9</f>
        <v>13245.982954545454</v>
      </c>
      <c r="J19" s="14">
        <f t="shared" si="0"/>
        <v>28512072</v>
      </c>
      <c r="K19" s="15">
        <f>J19/LN(2)/Notes!$F$9*(1-EXP(-Notes!$F$9*LN(2)/J19))</f>
        <v>0.969144872037075</v>
      </c>
      <c r="L19" s="15">
        <f>EXP(-Notes!$F$10*LN(2)/J19)</f>
        <v>0.9998249785932376</v>
      </c>
      <c r="M19">
        <f t="shared" si="1"/>
        <v>0.96897525093821446</v>
      </c>
      <c r="O19" s="1">
        <f t="shared" si="2"/>
        <v>13670.094196647411</v>
      </c>
      <c r="P19" s="1">
        <f>O19/Notes!$C$3</f>
        <v>4.2191648755084599E-15</v>
      </c>
      <c r="R19" s="1">
        <f>O19*J19/Notes!$F$9</f>
        <v>150371.41588796032</v>
      </c>
      <c r="S19" s="1">
        <f>R19/Notes!$C$2</f>
        <v>1.2029713271036827E-7</v>
      </c>
    </row>
    <row r="20" spans="1:19" x14ac:dyDescent="0.3">
      <c r="A20" t="s">
        <v>26</v>
      </c>
      <c r="C20">
        <v>58</v>
      </c>
      <c r="D20" s="1">
        <v>165109000000000</v>
      </c>
      <c r="E20" s="1">
        <v>18693200</v>
      </c>
      <c r="F20" s="1">
        <v>1700.63</v>
      </c>
      <c r="G20" s="1">
        <v>10669.9</v>
      </c>
      <c r="H20" s="1"/>
      <c r="I20" s="1">
        <f>G20*densities!$B$12/densities!$B$9</f>
        <v>10575.595328282829</v>
      </c>
      <c r="J20" s="14">
        <f t="shared" si="0"/>
        <v>6122268</v>
      </c>
      <c r="K20" s="15">
        <f>J20/LN(2)/Notes!$F$9*(1-EXP(-Notes!$F$9*LN(2)/J20))</f>
        <v>0.86662923490711019</v>
      </c>
      <c r="L20" s="15">
        <f>EXP(-Notes!$F$10*LN(2)/J20)</f>
        <v>0.99918516697625426</v>
      </c>
      <c r="M20">
        <f t="shared" si="1"/>
        <v>0.8659230767871644</v>
      </c>
      <c r="O20" s="1">
        <f t="shared" si="2"/>
        <v>12213.088681643034</v>
      </c>
      <c r="P20" s="1">
        <f>O20/Notes!$C$3</f>
        <v>3.7694718153219236E-15</v>
      </c>
      <c r="R20" s="1">
        <f>O20*J20/Notes!$F$9</f>
        <v>28847.14583980916</v>
      </c>
      <c r="S20" s="1">
        <f>R20/Notes!$C$2</f>
        <v>2.3077716671847329E-8</v>
      </c>
    </row>
    <row r="21" spans="1:19" x14ac:dyDescent="0.3">
      <c r="A21" t="s">
        <v>23</v>
      </c>
      <c r="C21">
        <v>45</v>
      </c>
      <c r="D21" s="1">
        <v>257574000000</v>
      </c>
      <c r="E21" s="1">
        <v>16101800</v>
      </c>
      <c r="F21" s="1">
        <v>3.08</v>
      </c>
      <c r="G21" s="1">
        <v>9190.77</v>
      </c>
      <c r="H21" s="1"/>
      <c r="I21" s="1">
        <f>G21*densities!$B$12/densities!$B$9</f>
        <v>9109.5384469696983</v>
      </c>
      <c r="J21" s="14">
        <f t="shared" si="0"/>
        <v>11088</v>
      </c>
      <c r="K21" s="15">
        <f>J21/LN(2)/Notes!$F$9*(1-EXP(-Notes!$F$9*LN(2)/J21))</f>
        <v>6.1715287860250106E-3</v>
      </c>
      <c r="L21" s="15">
        <f>EXP(-Notes!$F$10*LN(2)/J21)</f>
        <v>0.637567215268528</v>
      </c>
      <c r="M21">
        <f t="shared" si="1"/>
        <v>3.9347644220555254E-3</v>
      </c>
      <c r="O21" s="1">
        <f t="shared" si="2"/>
        <v>2315142.0186448838</v>
      </c>
      <c r="P21" s="1">
        <f>O21/Notes!$C$3</f>
        <v>7.1455000575459376E-13</v>
      </c>
      <c r="R21" s="1">
        <f>O21*J21/Notes!$F$9</f>
        <v>9903.6630797586695</v>
      </c>
      <c r="S21" s="1">
        <f>R21/Notes!$C$2</f>
        <v>7.9229304638069359E-9</v>
      </c>
    </row>
    <row r="22" spans="1:19" x14ac:dyDescent="0.3">
      <c r="A22" t="s">
        <v>16</v>
      </c>
      <c r="C22">
        <v>56</v>
      </c>
      <c r="D22" s="1">
        <v>10675600000000</v>
      </c>
      <c r="E22" s="1">
        <v>14097900</v>
      </c>
      <c r="F22" s="1">
        <v>145.80099999999999</v>
      </c>
      <c r="G22" s="1">
        <v>8046.96</v>
      </c>
      <c r="H22" s="1"/>
      <c r="I22" s="1">
        <f>G22*densities!$B$12/densities!$B$9</f>
        <v>7975.8378787878783</v>
      </c>
      <c r="J22" s="14">
        <f t="shared" si="0"/>
        <v>524883.6</v>
      </c>
      <c r="K22" s="15">
        <f>J22/LN(2)/Notes!$F$9*(1-EXP(-Notes!$F$9*LN(2)/J22))</f>
        <v>0.28261880362384506</v>
      </c>
      <c r="L22" s="15">
        <f>EXP(-Notes!$F$10*LN(2)/J22)</f>
        <v>0.99053693274867127</v>
      </c>
      <c r="M22">
        <f t="shared" si="1"/>
        <v>0.27994436287866253</v>
      </c>
      <c r="O22" s="1">
        <f t="shared" si="2"/>
        <v>28490.796516752434</v>
      </c>
      <c r="P22" s="1">
        <f>O22/Notes!$C$3</f>
        <v>8.7934557150470476E-15</v>
      </c>
      <c r="R22" s="1">
        <f>O22*J22/Notes!$F$9</f>
        <v>5769.425865193085</v>
      </c>
      <c r="S22" s="1">
        <f>R22/Notes!$C$2</f>
        <v>4.6155406921544679E-9</v>
      </c>
    </row>
    <row r="23" spans="1:19" x14ac:dyDescent="0.3">
      <c r="A23" t="s">
        <v>22</v>
      </c>
      <c r="C23">
        <v>48</v>
      </c>
      <c r="D23" s="1">
        <v>2561650000000</v>
      </c>
      <c r="E23" s="1">
        <v>11294300</v>
      </c>
      <c r="F23" s="1">
        <v>43.67</v>
      </c>
      <c r="G23" s="1">
        <v>6446.69</v>
      </c>
      <c r="H23" s="1"/>
      <c r="I23" s="1">
        <f>G23*densities!$B$12/densities!$B$9</f>
        <v>6389.7116792929291</v>
      </c>
      <c r="J23" s="14">
        <f t="shared" si="0"/>
        <v>157212.00000000003</v>
      </c>
      <c r="K23" s="15">
        <f>J23/LN(2)/Notes!$F$9*(1-EXP(-Notes!$F$9*LN(2)/J23))</f>
        <v>8.7502509235664425E-2</v>
      </c>
      <c r="L23" s="15">
        <f>EXP(-Notes!$F$10*LN(2)/J23)</f>
        <v>0.96875379990055188</v>
      </c>
      <c r="M23">
        <f t="shared" si="1"/>
        <v>8.4768388322883054E-2</v>
      </c>
      <c r="O23" s="1">
        <f t="shared" si="2"/>
        <v>75378.473104319244</v>
      </c>
      <c r="P23" s="1">
        <f>O23/Notes!$C$3</f>
        <v>2.3264960834666432E-14</v>
      </c>
      <c r="R23" s="1">
        <f>O23*J23/Notes!$F$9</f>
        <v>4571.9137784244749</v>
      </c>
      <c r="S23" s="1">
        <f>R23/Notes!$C$2</f>
        <v>3.6575310227395799E-9</v>
      </c>
    </row>
    <row r="24" spans="1:19" x14ac:dyDescent="0.3">
      <c r="A24" t="s">
        <v>15</v>
      </c>
      <c r="C24">
        <v>49</v>
      </c>
      <c r="D24" s="1">
        <v>41302200000</v>
      </c>
      <c r="E24" s="1">
        <v>11280000</v>
      </c>
      <c r="F24" s="1">
        <v>0.70499699999999998</v>
      </c>
      <c r="G24" s="1">
        <v>6438.53</v>
      </c>
      <c r="H24" s="1"/>
      <c r="I24" s="1">
        <f>G24*densities!$B$12/densities!$B$9</f>
        <v>6381.62380050505</v>
      </c>
      <c r="J24" s="14">
        <f t="shared" si="0"/>
        <v>2537.9892</v>
      </c>
      <c r="K24" s="15">
        <f>J24/LN(2)/Notes!$F$9*(1-EXP(-Notes!$F$9*LN(2)/J24))</f>
        <v>1.4126328829744397E-3</v>
      </c>
      <c r="L24" s="15">
        <f>EXP(-Notes!$F$10*LN(2)/J24)</f>
        <v>0.13996213630724524</v>
      </c>
      <c r="M24">
        <f t="shared" si="1"/>
        <v>1.9771511611896535E-4</v>
      </c>
      <c r="O24" s="1">
        <f t="shared" si="2"/>
        <v>32276863.427403402</v>
      </c>
      <c r="P24" s="1">
        <f>O24/Notes!$C$3</f>
        <v>9.9619948850010507E-12</v>
      </c>
      <c r="R24" s="1">
        <f>O24*J24/Notes!$F$9</f>
        <v>31604.294285734883</v>
      </c>
      <c r="S24" s="1">
        <f>R24/Notes!$C$2</f>
        <v>2.5283435428587907E-8</v>
      </c>
    </row>
    <row r="25" spans="1:19" x14ac:dyDescent="0.3">
      <c r="A25" t="s">
        <v>15</v>
      </c>
      <c r="C25">
        <v>48</v>
      </c>
      <c r="D25" s="1">
        <v>1252550000000</v>
      </c>
      <c r="E25" s="1">
        <v>11185900</v>
      </c>
      <c r="F25" s="1">
        <v>21.559899999999999</v>
      </c>
      <c r="G25" s="1">
        <v>6384.81</v>
      </c>
      <c r="H25" s="1"/>
      <c r="I25" s="1">
        <f>G25*densities!$B$12/densities!$B$9</f>
        <v>6328.3785984848491</v>
      </c>
      <c r="J25" s="14">
        <f t="shared" si="0"/>
        <v>77615.64</v>
      </c>
      <c r="K25" s="15">
        <f>J25/LN(2)/Notes!$F$9*(1-EXP(-Notes!$F$9*LN(2)/J25))</f>
        <v>4.3200501124040065E-2</v>
      </c>
      <c r="L25" s="15">
        <f>EXP(-Notes!$F$10*LN(2)/J25)</f>
        <v>0.93772395377907225</v>
      </c>
      <c r="M25">
        <f t="shared" si="1"/>
        <v>4.0510144719272105E-2</v>
      </c>
      <c r="O25" s="1">
        <f t="shared" si="2"/>
        <v>156217.13134671218</v>
      </c>
      <c r="P25" s="1">
        <f>O25/Notes!$C$3</f>
        <v>4.8215163995898821E-14</v>
      </c>
      <c r="R25" s="1">
        <f>O25*J25/Notes!$F$9</f>
        <v>4677.8135140583054</v>
      </c>
      <c r="S25" s="1">
        <f>R25/Notes!$C$2</f>
        <v>3.742250811246644E-9</v>
      </c>
    </row>
    <row r="26" spans="1:19" x14ac:dyDescent="0.3">
      <c r="A26" t="s">
        <v>22</v>
      </c>
      <c r="C26">
        <v>46</v>
      </c>
      <c r="D26" s="1">
        <v>104283000000000</v>
      </c>
      <c r="E26" s="1">
        <v>9984640</v>
      </c>
      <c r="F26" s="1">
        <v>2010.96</v>
      </c>
      <c r="G26" s="1">
        <v>5699.15</v>
      </c>
      <c r="H26" s="1"/>
      <c r="I26" s="1">
        <f>G26*densities!$B$12/densities!$B$9</f>
        <v>5648.7787247474735</v>
      </c>
      <c r="J26" s="14">
        <f t="shared" si="0"/>
        <v>7239456</v>
      </c>
      <c r="K26" s="15">
        <f>J26/LN(2)/Notes!$F$9*(1-EXP(-Notes!$F$9*LN(2)/J26))</f>
        <v>0.88557195034703073</v>
      </c>
      <c r="L26" s="15">
        <f>EXP(-Notes!$F$10*LN(2)/J26)</f>
        <v>0.99931086812446712</v>
      </c>
      <c r="M26">
        <f t="shared" si="1"/>
        <v>0.88496167448796881</v>
      </c>
      <c r="O26" s="1">
        <f t="shared" si="2"/>
        <v>6383.0772423176495</v>
      </c>
      <c r="P26" s="1">
        <f>O26/Notes!$C$3</f>
        <v>1.9700855686165585E-15</v>
      </c>
      <c r="R26" s="1">
        <f>O26*J26/Notes!$F$9</f>
        <v>17827.934737793195</v>
      </c>
      <c r="S26" s="1">
        <f>R26/Notes!$C$2</f>
        <v>1.4262347790234556E-8</v>
      </c>
    </row>
    <row r="27" spans="1:19" x14ac:dyDescent="0.3">
      <c r="A27" t="s">
        <v>41</v>
      </c>
      <c r="C27">
        <v>90</v>
      </c>
      <c r="D27" s="1">
        <v>734806000000</v>
      </c>
      <c r="E27" s="1">
        <v>9690390</v>
      </c>
      <c r="F27" s="1">
        <v>14.600099999999999</v>
      </c>
      <c r="G27" s="1">
        <v>5531.19</v>
      </c>
      <c r="H27" s="1"/>
      <c r="I27" s="1">
        <f>G27*densities!$B$12/densities!$B$9</f>
        <v>5482.3032196969689</v>
      </c>
      <c r="J27" s="14">
        <f t="shared" si="0"/>
        <v>52560.36</v>
      </c>
      <c r="K27" s="15">
        <f>J27/LN(2)/Notes!$F$9*(1-EXP(-Notes!$F$9*LN(2)/J27))</f>
        <v>2.9254849814559617E-2</v>
      </c>
      <c r="L27" s="15">
        <f>EXP(-Notes!$F$10*LN(2)/J27)</f>
        <v>0.90941747826377584</v>
      </c>
      <c r="M27">
        <f t="shared" si="1"/>
        <v>2.6604871745342297E-2</v>
      </c>
      <c r="O27" s="1">
        <f t="shared" si="2"/>
        <v>206063.88454613593</v>
      </c>
      <c r="P27" s="1">
        <f>O27/Notes!$C$3</f>
        <v>6.3599964366091333E-14</v>
      </c>
      <c r="R27" s="1">
        <f>O27*J27/Notes!$F$9</f>
        <v>4178.5462788361656</v>
      </c>
      <c r="S27" s="1">
        <f>R27/Notes!$C$2</f>
        <v>3.3428370230689323E-9</v>
      </c>
    </row>
    <row r="28" spans="1:19" x14ac:dyDescent="0.3">
      <c r="A28" t="s">
        <v>42</v>
      </c>
      <c r="C28">
        <v>89</v>
      </c>
      <c r="D28" s="1">
        <v>3926650000000</v>
      </c>
      <c r="E28" s="1">
        <v>9642160</v>
      </c>
      <c r="F28" s="1">
        <v>78.409899999999993</v>
      </c>
      <c r="G28" s="1">
        <v>5503.66</v>
      </c>
      <c r="H28" s="1"/>
      <c r="I28" s="1">
        <f>G28*densities!$B$12/densities!$B$9</f>
        <v>5455.0165404040408</v>
      </c>
      <c r="J28" s="14">
        <f t="shared" si="0"/>
        <v>282275.63999999996</v>
      </c>
      <c r="K28" s="15">
        <f>J28/LN(2)/Notes!$F$9*(1-EXP(-Notes!$F$9*LN(2)/J28))</f>
        <v>0.15684290072391491</v>
      </c>
      <c r="L28" s="15">
        <f>EXP(-Notes!$F$10*LN(2)/J28)</f>
        <v>0.98247528234685955</v>
      </c>
      <c r="M28">
        <f t="shared" si="1"/>
        <v>0.15409427317282876</v>
      </c>
      <c r="O28" s="1">
        <f t="shared" si="2"/>
        <v>35400.51442590481</v>
      </c>
      <c r="P28" s="1">
        <f>O28/Notes!$C$3</f>
        <v>1.0926084699353336E-14</v>
      </c>
      <c r="R28" s="1">
        <f>O28*J28/Notes!$F$9</f>
        <v>3855.209439005213</v>
      </c>
      <c r="S28" s="1">
        <f>R28/Notes!$C$2</f>
        <v>3.0841675512041704E-9</v>
      </c>
    </row>
    <row r="29" spans="1:19" x14ac:dyDescent="0.3">
      <c r="A29" t="s">
        <v>22</v>
      </c>
      <c r="C29">
        <v>43</v>
      </c>
      <c r="D29" s="1">
        <v>168352000000</v>
      </c>
      <c r="E29" s="1">
        <v>8330660</v>
      </c>
      <c r="F29" s="1">
        <v>3.8910100000000001</v>
      </c>
      <c r="G29" s="1">
        <v>4755.07</v>
      </c>
      <c r="H29" s="1"/>
      <c r="I29" s="1">
        <f>G29*densities!$B$12/densities!$B$9</f>
        <v>4713.0428661616152</v>
      </c>
      <c r="J29" s="14">
        <f t="shared" si="0"/>
        <v>14007.636</v>
      </c>
      <c r="K29" s="15">
        <f>J29/LN(2)/Notes!$F$9*(1-EXP(-Notes!$F$9*LN(2)/J29))</f>
        <v>7.7965844875685633E-3</v>
      </c>
      <c r="L29" s="15">
        <f>EXP(-Notes!$F$10*LN(2)/J29)</f>
        <v>0.70027555820452991</v>
      </c>
      <c r="M29">
        <f t="shared" si="1"/>
        <v>5.4597575541208542E-3</v>
      </c>
      <c r="O29" s="1">
        <f t="shared" si="2"/>
        <v>863232.99513626902</v>
      </c>
      <c r="P29" s="1">
        <f>O29/Notes!$C$3</f>
        <v>2.6642993677045338E-13</v>
      </c>
      <c r="R29" s="1">
        <f>O29*J29/Notes!$F$9</f>
        <v>4665.0669672294089</v>
      </c>
      <c r="S29" s="1">
        <f>R29/Notes!$C$2</f>
        <v>3.7320535737835267E-9</v>
      </c>
    </row>
    <row r="30" spans="1:19" x14ac:dyDescent="0.3">
      <c r="A30" t="s">
        <v>8</v>
      </c>
      <c r="C30" t="s">
        <v>24</v>
      </c>
      <c r="D30" s="1">
        <v>13729800000</v>
      </c>
      <c r="E30" s="1">
        <v>7517200</v>
      </c>
      <c r="F30" s="1">
        <v>0.35166700000000001</v>
      </c>
      <c r="G30" s="1">
        <v>4290.75</v>
      </c>
      <c r="H30" s="1"/>
      <c r="I30" s="1">
        <f>G30*densities!$B$12/densities!$B$9</f>
        <v>4252.826704545454</v>
      </c>
      <c r="J30" s="14">
        <f t="shared" si="0"/>
        <v>1266.0012000000002</v>
      </c>
      <c r="K30" s="15">
        <f>J30/LN(2)/Notes!$F$9*(1-EXP(-Notes!$F$9*LN(2)/J30))</f>
        <v>7.0465032908930444E-4</v>
      </c>
      <c r="L30" s="15">
        <f>EXP(-Notes!$F$10*LN(2)/J30)</f>
        <v>1.9408085201476862E-2</v>
      </c>
      <c r="M30">
        <f t="shared" si="1"/>
        <v>1.367591362421393E-5</v>
      </c>
      <c r="O30" s="1">
        <f t="shared" si="2"/>
        <v>310972036.04851663</v>
      </c>
      <c r="P30" s="1">
        <f>O30/Notes!$C$3</f>
        <v>9.5979023471764393E-11</v>
      </c>
      <c r="R30" s="1">
        <f>O30*J30/Notes!$F$9</f>
        <v>151886.94861260237</v>
      </c>
      <c r="S30" s="1">
        <f>R30/Notes!$C$2</f>
        <v>1.2150955889008191E-7</v>
      </c>
    </row>
    <row r="31" spans="1:19" x14ac:dyDescent="0.3">
      <c r="A31" t="s">
        <v>6</v>
      </c>
      <c r="C31">
        <v>52</v>
      </c>
      <c r="D31" s="1">
        <v>309645000000</v>
      </c>
      <c r="E31" s="1">
        <v>7204770</v>
      </c>
      <c r="F31" s="1">
        <v>8.2749799999999993</v>
      </c>
      <c r="G31" s="1">
        <v>4112.42</v>
      </c>
      <c r="H31" s="1"/>
      <c r="I31" s="1">
        <f>G31*densities!$B$12/densities!$B$9</f>
        <v>4076.0728535353537</v>
      </c>
      <c r="J31" s="14">
        <f t="shared" si="0"/>
        <v>29789.927999999996</v>
      </c>
      <c r="K31" s="15">
        <f>J31/LN(2)/Notes!$F$9*(1-EXP(-Notes!$F$9*LN(2)/J31))</f>
        <v>1.6580934179799101E-2</v>
      </c>
      <c r="L31" s="15">
        <f>EXP(-Notes!$F$10*LN(2)/J31)</f>
        <v>0.84575257696028261</v>
      </c>
      <c r="M31">
        <f t="shared" si="1"/>
        <v>1.402336781097392E-2</v>
      </c>
      <c r="O31" s="1">
        <f t="shared" si="2"/>
        <v>290662.90697628586</v>
      </c>
      <c r="P31" s="1">
        <f>O31/Notes!$C$3</f>
        <v>8.9710773758112921E-14</v>
      </c>
      <c r="R31" s="1">
        <f>O31*J31/Notes!$F$9</f>
        <v>3340.5968638480908</v>
      </c>
      <c r="S31" s="1">
        <f>R31/Notes!$C$2</f>
        <v>2.6724774910784728E-9</v>
      </c>
    </row>
    <row r="32" spans="1:19" x14ac:dyDescent="0.3">
      <c r="A32" t="s">
        <v>25</v>
      </c>
      <c r="C32">
        <v>42</v>
      </c>
      <c r="D32" s="1">
        <v>457450000000</v>
      </c>
      <c r="E32" s="1">
        <v>7126020</v>
      </c>
      <c r="F32" s="1">
        <v>12.36</v>
      </c>
      <c r="G32" s="1">
        <v>4067.47</v>
      </c>
      <c r="H32" s="1"/>
      <c r="I32" s="1">
        <f>G32*densities!$B$12/densities!$B$9</f>
        <v>4031.5201388888886</v>
      </c>
      <c r="J32" s="14">
        <f t="shared" si="0"/>
        <v>44495.999999999993</v>
      </c>
      <c r="K32" s="15">
        <f>J32/LN(2)/Notes!$F$9*(1-EXP(-Notes!$F$9*LN(2)/J32))</f>
        <v>2.4766264868593867E-2</v>
      </c>
      <c r="L32" s="15">
        <f>EXP(-Notes!$F$10*LN(2)/J32)</f>
        <v>0.89390145610497251</v>
      </c>
      <c r="M32">
        <f t="shared" si="1"/>
        <v>2.2138600228317484E-2</v>
      </c>
      <c r="O32" s="1">
        <f t="shared" si="2"/>
        <v>182103.66045330052</v>
      </c>
      <c r="P32" s="1">
        <f>O32/Notes!$C$3</f>
        <v>5.6204833473240898E-14</v>
      </c>
      <c r="R32" s="1">
        <f>O32*J32/Notes!$F$9</f>
        <v>3126.1128377816585</v>
      </c>
      <c r="S32" s="1">
        <f>R32/Notes!$C$2</f>
        <v>2.5008902702253267E-9</v>
      </c>
    </row>
    <row r="33" spans="1:19" x14ac:dyDescent="0.3">
      <c r="A33" t="s">
        <v>8</v>
      </c>
      <c r="C33">
        <v>51</v>
      </c>
      <c r="D33" s="1">
        <v>27208700000</v>
      </c>
      <c r="E33" s="1">
        <v>6803630</v>
      </c>
      <c r="F33" s="1">
        <v>0.76999899999999999</v>
      </c>
      <c r="G33" s="1">
        <v>3883.45</v>
      </c>
      <c r="H33" s="1"/>
      <c r="I33" s="1">
        <f>G33*densities!$B$12/densities!$B$9</f>
        <v>3849.1265782828277</v>
      </c>
      <c r="J33" s="14">
        <f t="shared" si="0"/>
        <v>2771.9964</v>
      </c>
      <c r="K33" s="15">
        <f>J33/LN(2)/Notes!$F$9*(1-EXP(-Notes!$F$9*LN(2)/J33))</f>
        <v>1.5428801927631402E-3</v>
      </c>
      <c r="L33" s="15">
        <f>EXP(-Notes!$F$10*LN(2)/J33)</f>
        <v>0.16523532230738042</v>
      </c>
      <c r="M33">
        <f t="shared" si="1"/>
        <v>2.5493830593289069E-4</v>
      </c>
      <c r="O33" s="1">
        <f t="shared" si="2"/>
        <v>15098266.869695377</v>
      </c>
      <c r="P33" s="1">
        <f>O33/Notes!$C$3</f>
        <v>4.6599589103998079E-12</v>
      </c>
      <c r="R33" s="1">
        <f>O33*J33/Notes!$F$9</f>
        <v>16146.736654720236</v>
      </c>
      <c r="S33" s="1">
        <f>R33/Notes!$C$2</f>
        <v>1.2917389323776189E-8</v>
      </c>
    </row>
    <row r="34" spans="1:19" x14ac:dyDescent="0.3">
      <c r="A34" t="s">
        <v>43</v>
      </c>
      <c r="C34" t="s">
        <v>44</v>
      </c>
      <c r="D34" s="1">
        <v>80208900000</v>
      </c>
      <c r="E34" s="1">
        <v>5493950</v>
      </c>
      <c r="F34" s="1">
        <v>2.8109999999999999</v>
      </c>
      <c r="G34" s="1">
        <v>3135.9</v>
      </c>
      <c r="H34" s="1"/>
      <c r="I34" s="1">
        <f>G34*densities!$B$12/densities!$B$9</f>
        <v>3108.183712121212</v>
      </c>
      <c r="J34" s="14">
        <f t="shared" si="0"/>
        <v>10119.6</v>
      </c>
      <c r="K34" s="15">
        <f>J34/LN(2)/Notes!$F$9*(1-EXP(-Notes!$F$9*LN(2)/J34))</f>
        <v>5.6325218888039954E-3</v>
      </c>
      <c r="L34" s="15">
        <f>EXP(-Notes!$F$10*LN(2)/J34)</f>
        <v>0.6106888574260767</v>
      </c>
      <c r="M34">
        <f t="shared" si="1"/>
        <v>3.4397183567010793E-3</v>
      </c>
      <c r="O34" s="1">
        <f t="shared" si="2"/>
        <v>903615.75855942129</v>
      </c>
      <c r="P34" s="1">
        <f>O34/Notes!$C$3</f>
        <v>2.788937526417967E-13</v>
      </c>
      <c r="R34" s="1">
        <f>O34*J34/Notes!$F$9</f>
        <v>3527.8665240424075</v>
      </c>
      <c r="S34" s="1">
        <f>R34/Notes!$C$2</f>
        <v>2.8222932192339262E-9</v>
      </c>
    </row>
    <row r="35" spans="1:19" x14ac:dyDescent="0.3">
      <c r="A35" t="s">
        <v>45</v>
      </c>
      <c r="C35">
        <v>87</v>
      </c>
      <c r="D35" s="1">
        <v>2268360000000</v>
      </c>
      <c r="E35" s="1">
        <v>5473070</v>
      </c>
      <c r="F35" s="1">
        <v>79.800200000000004</v>
      </c>
      <c r="G35" s="1">
        <v>3123.98</v>
      </c>
      <c r="H35" s="1"/>
      <c r="I35" s="1">
        <f>G35*densities!$B$12/densities!$B$9</f>
        <v>3096.3690656565655</v>
      </c>
      <c r="J35" s="14">
        <f t="shared" si="0"/>
        <v>287280.72000000003</v>
      </c>
      <c r="K35" s="15">
        <f>J35/LN(2)/Notes!$F$9*(1-EXP(-Notes!$F$9*LN(2)/J35))</f>
        <v>0.15959163821446512</v>
      </c>
      <c r="L35" s="15">
        <f>EXP(-Notes!$F$10*LN(2)/J35)</f>
        <v>0.98277795809296098</v>
      </c>
      <c r="M35">
        <f t="shared" si="1"/>
        <v>0.1568431443331226</v>
      </c>
      <c r="O35" s="1">
        <f t="shared" si="2"/>
        <v>19741.81963019129</v>
      </c>
      <c r="P35" s="1">
        <f>O35/Notes!$C$3</f>
        <v>6.0931542068491634E-15</v>
      </c>
      <c r="R35" s="1">
        <f>O35*J35/Notes!$F$9</f>
        <v>2188.057159518321</v>
      </c>
      <c r="S35" s="1">
        <f>R35/Notes!$C$2</f>
        <v>1.7504457276146569E-9</v>
      </c>
    </row>
    <row r="36" spans="1:19" x14ac:dyDescent="0.3">
      <c r="A36" t="s">
        <v>11</v>
      </c>
      <c r="C36">
        <v>31</v>
      </c>
      <c r="D36" s="1">
        <v>73883600000</v>
      </c>
      <c r="E36" s="1">
        <v>5426180</v>
      </c>
      <c r="F36" s="1">
        <v>2.6216599999999999</v>
      </c>
      <c r="G36" s="1">
        <v>3097.22</v>
      </c>
      <c r="H36" s="1"/>
      <c r="I36" s="1">
        <f>G36*densities!$B$12/densities!$B$9</f>
        <v>3069.8455808080803</v>
      </c>
      <c r="J36" s="14">
        <f t="shared" si="0"/>
        <v>9437.9760000000006</v>
      </c>
      <c r="K36" s="15">
        <f>J36/LN(2)/Notes!$F$9*(1-EXP(-Notes!$F$9*LN(2)/J36))</f>
        <v>5.2531331679124445E-3</v>
      </c>
      <c r="L36" s="15">
        <f>EXP(-Notes!$F$10*LN(2)/J36)</f>
        <v>0.58932058676900667</v>
      </c>
      <c r="M36">
        <f t="shared" si="1"/>
        <v>3.0957795208898927E-3</v>
      </c>
      <c r="O36" s="1">
        <f t="shared" si="2"/>
        <v>991622.80779144191</v>
      </c>
      <c r="P36" s="1">
        <f>O36/Notes!$C$3</f>
        <v>3.0605642215785247E-13</v>
      </c>
      <c r="R36" s="1">
        <f>O36*J36/Notes!$F$9</f>
        <v>3610.6914587145998</v>
      </c>
      <c r="S36" s="1">
        <f>R36/Notes!$C$2</f>
        <v>2.88855316697168E-9</v>
      </c>
    </row>
    <row r="37" spans="1:19" x14ac:dyDescent="0.3">
      <c r="A37" t="s">
        <v>45</v>
      </c>
      <c r="C37" t="s">
        <v>44</v>
      </c>
      <c r="D37" s="1">
        <v>270920000000</v>
      </c>
      <c r="E37" s="1">
        <v>3901520</v>
      </c>
      <c r="F37" s="1">
        <v>13.37</v>
      </c>
      <c r="G37" s="1">
        <v>2226.9499999999998</v>
      </c>
      <c r="H37" s="1"/>
      <c r="I37" s="1">
        <f>G37*densities!$B$12/densities!$B$9</f>
        <v>2207.2673611111109</v>
      </c>
      <c r="J37" s="14">
        <f t="shared" si="0"/>
        <v>48131.999999999993</v>
      </c>
      <c r="K37" s="15">
        <f>J37/LN(2)/Notes!$F$9*(1-EXP(-Notes!$F$9*LN(2)/J37))</f>
        <v>2.6790045412063104E-2</v>
      </c>
      <c r="L37" s="15">
        <f>EXP(-Notes!$F$10*LN(2)/J37)</f>
        <v>0.90150748097939826</v>
      </c>
      <c r="M37">
        <f t="shared" si="1"/>
        <v>2.4151426354752696E-2</v>
      </c>
      <c r="O37" s="1">
        <f t="shared" si="2"/>
        <v>91392.836542623016</v>
      </c>
      <c r="P37" s="1">
        <f>O37/Notes!$C$3</f>
        <v>2.8207665599575004E-14</v>
      </c>
      <c r="R37" s="1">
        <f>O37*J37/Notes!$F$9</f>
        <v>1697.1142007984299</v>
      </c>
      <c r="S37" s="1">
        <f>R37/Notes!$C$2</f>
        <v>1.3576913606387439E-9</v>
      </c>
    </row>
    <row r="38" spans="1:19" x14ac:dyDescent="0.3">
      <c r="A38" t="s">
        <v>41</v>
      </c>
      <c r="C38">
        <v>96</v>
      </c>
      <c r="D38" s="1">
        <v>460559000000</v>
      </c>
      <c r="E38" s="1">
        <v>3797700</v>
      </c>
      <c r="F38" s="1">
        <v>23.35</v>
      </c>
      <c r="G38" s="1">
        <v>2167.69</v>
      </c>
      <c r="H38" s="1"/>
      <c r="I38" s="1">
        <f>G38*densities!$B$12/densities!$B$9</f>
        <v>2148.5311237373739</v>
      </c>
      <c r="J38" s="14">
        <f t="shared" si="0"/>
        <v>84060</v>
      </c>
      <c r="K38" s="15">
        <f>J38/LN(2)/Notes!$F$9*(1-EXP(-Notes!$F$9*LN(2)/J38))</f>
        <v>4.6787401648849085E-2</v>
      </c>
      <c r="L38" s="15">
        <f>EXP(-Notes!$F$10*LN(2)/J38)</f>
        <v>0.94235783598804002</v>
      </c>
      <c r="M38">
        <f t="shared" si="1"/>
        <v>4.4090474569312678E-2</v>
      </c>
      <c r="O38" s="1">
        <f t="shared" si="2"/>
        <v>48730.052119528984</v>
      </c>
      <c r="P38" s="1">
        <f>O38/Notes!$C$3</f>
        <v>1.5040139543064502E-14</v>
      </c>
      <c r="R38" s="1">
        <f>O38*J38/Notes!$F$9</f>
        <v>1580.3426624875024</v>
      </c>
      <c r="S38" s="1">
        <f>R38/Notes!$C$2</f>
        <v>1.2642741299900019E-9</v>
      </c>
    </row>
    <row r="39" spans="1:19" x14ac:dyDescent="0.3">
      <c r="A39" t="s">
        <v>17</v>
      </c>
      <c r="C39">
        <v>90</v>
      </c>
      <c r="D39" s="1">
        <v>102057000000</v>
      </c>
      <c r="E39" s="1">
        <v>3534220</v>
      </c>
      <c r="F39" s="1">
        <v>5.5599699999999999</v>
      </c>
      <c r="G39" s="1">
        <v>2017.3</v>
      </c>
      <c r="H39" s="1"/>
      <c r="I39" s="1">
        <f>G39*densities!$B$12/densities!$B$9</f>
        <v>1999.4703282828282</v>
      </c>
      <c r="J39" s="14">
        <f t="shared" si="0"/>
        <v>20015.892</v>
      </c>
      <c r="K39" s="15">
        <f>J39/LN(2)/Notes!$F$9*(1-EXP(-Notes!$F$9*LN(2)/J39))</f>
        <v>1.1140751592349181E-2</v>
      </c>
      <c r="L39" s="15">
        <f>EXP(-Notes!$F$10*LN(2)/J39)</f>
        <v>0.77931896419511582</v>
      </c>
      <c r="M39">
        <f t="shared" si="1"/>
        <v>8.6821989913046516E-3</v>
      </c>
      <c r="O39" s="1">
        <f t="shared" si="2"/>
        <v>230295.38142184104</v>
      </c>
      <c r="P39" s="1">
        <f>O39/Notes!$C$3</f>
        <v>7.1078821426494142E-14</v>
      </c>
      <c r="R39" s="1">
        <f>O39*J39/Notes!$F$9</f>
        <v>1778.3825164499908</v>
      </c>
      <c r="S39" s="1">
        <f>R39/Notes!$C$2</f>
        <v>1.4227060131599926E-9</v>
      </c>
    </row>
    <row r="40" spans="1:19" x14ac:dyDescent="0.3">
      <c r="A40" t="s">
        <v>25</v>
      </c>
      <c r="C40">
        <v>43</v>
      </c>
      <c r="D40" s="1">
        <v>406940000000</v>
      </c>
      <c r="E40" s="1">
        <v>3513570</v>
      </c>
      <c r="F40" s="1">
        <v>22.3</v>
      </c>
      <c r="G40" s="1">
        <v>2005.52</v>
      </c>
      <c r="H40" s="1"/>
      <c r="I40" s="1">
        <f>G40*densities!$B$12/densities!$B$9</f>
        <v>1987.7944444444443</v>
      </c>
      <c r="J40" s="14">
        <f t="shared" si="0"/>
        <v>80280</v>
      </c>
      <c r="K40" s="15">
        <f>J40/LN(2)/Notes!$F$9*(1-EXP(-Notes!$F$9*LN(2)/J40))</f>
        <v>4.4683471396784018E-2</v>
      </c>
      <c r="L40" s="15">
        <f>EXP(-Notes!$F$10*LN(2)/J40)</f>
        <v>0.93972719265695925</v>
      </c>
      <c r="M40">
        <f t="shared" si="1"/>
        <v>4.1990273133867384E-2</v>
      </c>
      <c r="O40" s="1">
        <f t="shared" si="2"/>
        <v>47339.402582765826</v>
      </c>
      <c r="P40" s="1">
        <f>O40/Notes!$C$3</f>
        <v>1.4610926723075874E-14</v>
      </c>
      <c r="R40" s="1">
        <f>O40*J40/Notes!$F$9</f>
        <v>1466.2064966606638</v>
      </c>
      <c r="S40" s="1">
        <f>R40/Notes!$C$2</f>
        <v>1.1729651973285309E-9</v>
      </c>
    </row>
    <row r="41" spans="1:19" x14ac:dyDescent="0.3">
      <c r="A41" t="s">
        <v>45</v>
      </c>
      <c r="C41">
        <v>86</v>
      </c>
      <c r="D41" s="1">
        <v>242802000000</v>
      </c>
      <c r="E41" s="1">
        <v>3171600</v>
      </c>
      <c r="F41" s="1">
        <v>14.74</v>
      </c>
      <c r="G41" s="1">
        <v>1810.32</v>
      </c>
      <c r="H41" s="1"/>
      <c r="I41" s="1">
        <f>G41*densities!$B$12/densities!$B$9</f>
        <v>1794.3196969696969</v>
      </c>
      <c r="J41" s="14">
        <f t="shared" si="0"/>
        <v>53064</v>
      </c>
      <c r="K41" s="15">
        <f>J41/LN(2)/Notes!$F$9*(1-EXP(-Notes!$F$9*LN(2)/J41))</f>
        <v>2.9535173475976773E-2</v>
      </c>
      <c r="L41" s="15">
        <f>EXP(-Notes!$F$10*LN(2)/J41)</f>
        <v>0.91023741219891452</v>
      </c>
      <c r="M41">
        <f t="shared" si="1"/>
        <v>2.6884019873619117E-2</v>
      </c>
      <c r="O41" s="1">
        <f t="shared" si="2"/>
        <v>66742.98357926881</v>
      </c>
      <c r="P41" s="1">
        <f>O41/Notes!$C$3</f>
        <v>2.0599686289897779E-14</v>
      </c>
      <c r="R41" s="1">
        <f>O41*J41/Notes!$F$9</f>
        <v>1366.3771916089197</v>
      </c>
      <c r="S41" s="1">
        <f>R41/Notes!$C$2</f>
        <v>1.0931017532871357E-9</v>
      </c>
    </row>
    <row r="42" spans="1:19" x14ac:dyDescent="0.3">
      <c r="A42" t="s">
        <v>21</v>
      </c>
      <c r="C42">
        <v>47</v>
      </c>
      <c r="D42" s="1">
        <v>7574700000</v>
      </c>
      <c r="E42" s="1">
        <v>2684250</v>
      </c>
      <c r="F42" s="1">
        <v>0.54333200000000004</v>
      </c>
      <c r="G42" s="1">
        <v>1532.15</v>
      </c>
      <c r="H42" s="1"/>
      <c r="I42" s="1">
        <f>G42*densities!$B$12/densities!$B$9</f>
        <v>1518.6082702020203</v>
      </c>
      <c r="J42" s="14">
        <f t="shared" si="0"/>
        <v>1955.9952000000003</v>
      </c>
      <c r="K42" s="15">
        <f>J42/LN(2)/Notes!$F$9*(1-EXP(-Notes!$F$9*LN(2)/J42))</f>
        <v>1.0886977527170588E-3</v>
      </c>
      <c r="L42" s="15">
        <f>EXP(-Notes!$F$10*LN(2)/J42)</f>
        <v>7.7967104720275793E-2</v>
      </c>
      <c r="M42">
        <f t="shared" si="1"/>
        <v>8.4882611694819842E-5</v>
      </c>
      <c r="O42" s="1">
        <f t="shared" si="2"/>
        <v>17890687.384383306</v>
      </c>
      <c r="P42" s="1">
        <f>O42/Notes!$C$3</f>
        <v>5.5218170939454648E-12</v>
      </c>
      <c r="R42" s="1">
        <f>O42*J42/Notes!$F$9</f>
        <v>13500.8096637941</v>
      </c>
      <c r="S42" s="1">
        <f>R42/Notes!$C$2</f>
        <v>1.0800647731035279E-8</v>
      </c>
    </row>
    <row r="43" spans="1:19" x14ac:dyDescent="0.3">
      <c r="A43" t="s">
        <v>41</v>
      </c>
      <c r="C43">
        <v>95</v>
      </c>
      <c r="D43" s="1">
        <v>11492300000000</v>
      </c>
      <c r="E43" s="1">
        <v>2634890</v>
      </c>
      <c r="F43" s="1">
        <v>839.78399999999999</v>
      </c>
      <c r="G43" s="1">
        <v>1503.97</v>
      </c>
      <c r="H43" s="1"/>
      <c r="I43" s="1">
        <f>G43*densities!$B$12/densities!$B$9</f>
        <v>1490.6773358585858</v>
      </c>
      <c r="J43" s="14">
        <f t="shared" si="0"/>
        <v>3023222.4</v>
      </c>
      <c r="K43" s="15">
        <f>J43/LN(2)/Notes!$F$9*(1-EXP(-Notes!$F$9*LN(2)/J43))</f>
        <v>0.75392134050476423</v>
      </c>
      <c r="L43" s="15">
        <f>EXP(-Notes!$F$10*LN(2)/J43)</f>
        <v>0.99835058686459355</v>
      </c>
      <c r="M43">
        <f t="shared" si="1"/>
        <v>0.75267781274267243</v>
      </c>
      <c r="O43" s="1">
        <f t="shared" si="2"/>
        <v>1980.4985753821106</v>
      </c>
      <c r="P43" s="1">
        <f>O43/Notes!$C$3</f>
        <v>6.11264992401886E-16</v>
      </c>
      <c r="R43" s="1">
        <f>O43*J43/Notes!$F$9</f>
        <v>2309.9875217065146</v>
      </c>
      <c r="S43" s="1">
        <f>R43/Notes!$C$2</f>
        <v>1.8479900173652116E-9</v>
      </c>
    </row>
    <row r="44" spans="1:19" x14ac:dyDescent="0.3">
      <c r="A44" t="s">
        <v>28</v>
      </c>
      <c r="C44">
        <v>37</v>
      </c>
      <c r="D44" s="1">
        <v>10239000000000</v>
      </c>
      <c r="E44" s="1">
        <v>2344270</v>
      </c>
      <c r="F44" s="1">
        <v>840.95500000000004</v>
      </c>
      <c r="G44" s="1">
        <v>1338.09</v>
      </c>
      <c r="H44" s="1"/>
      <c r="I44" s="1">
        <f>G44*densities!$B$12/densities!$B$9</f>
        <v>1326.2634469696968</v>
      </c>
      <c r="J44" s="14">
        <f t="shared" si="0"/>
        <v>3027438</v>
      </c>
      <c r="K44" s="15">
        <f>J44/LN(2)/Notes!$F$9*(1-EXP(-Notes!$F$9*LN(2)/J44))</f>
        <v>0.75420263754635841</v>
      </c>
      <c r="L44" s="15">
        <f>EXP(-Notes!$F$10*LN(2)/J44)</f>
        <v>0.99835288172131365</v>
      </c>
      <c r="M44">
        <f t="shared" si="1"/>
        <v>0.75296037659622239</v>
      </c>
      <c r="O44" s="1">
        <f t="shared" si="2"/>
        <v>1761.3987245452495</v>
      </c>
      <c r="P44" s="1">
        <f>O44/Notes!$C$3</f>
        <v>5.4364158164976838E-16</v>
      </c>
      <c r="R44" s="1">
        <f>O44*J44/Notes!$F$9</f>
        <v>2057.3014783332642</v>
      </c>
      <c r="S44" s="1">
        <f>R44/Notes!$C$2</f>
        <v>1.6458411826666114E-9</v>
      </c>
    </row>
    <row r="45" spans="1:19" x14ac:dyDescent="0.3">
      <c r="A45" t="s">
        <v>42</v>
      </c>
      <c r="C45">
        <v>86</v>
      </c>
      <c r="D45" s="1">
        <v>166750000000</v>
      </c>
      <c r="E45" s="1">
        <v>1945820</v>
      </c>
      <c r="F45" s="1">
        <v>16.5001</v>
      </c>
      <c r="G45" s="1">
        <v>1110.6600000000001</v>
      </c>
      <c r="H45" s="1"/>
      <c r="I45" s="1">
        <f>G45*densities!$B$12/densities!$B$9</f>
        <v>1100.8435606060607</v>
      </c>
      <c r="J45" s="14">
        <f t="shared" si="0"/>
        <v>59400.36</v>
      </c>
      <c r="K45" s="15">
        <f>J45/LN(2)/Notes!$F$9*(1-EXP(-Notes!$F$9*LN(2)/J45))</f>
        <v>3.3061961728014226E-2</v>
      </c>
      <c r="L45" s="15">
        <f>EXP(-Notes!$F$10*LN(2)/J45)</f>
        <v>0.91941532168785811</v>
      </c>
      <c r="M45">
        <f t="shared" si="1"/>
        <v>3.0397674177793852E-2</v>
      </c>
      <c r="O45" s="1">
        <f t="shared" si="2"/>
        <v>36214.729922009967</v>
      </c>
      <c r="P45" s="1">
        <f>O45/Notes!$C$3</f>
        <v>1.1177385778398137E-14</v>
      </c>
      <c r="R45" s="1">
        <f>O45*J45/Notes!$F$9</f>
        <v>829.92592386966203</v>
      </c>
      <c r="S45" s="1">
        <f>R45/Notes!$C$2</f>
        <v>6.6394073909572964E-10</v>
      </c>
    </row>
    <row r="46" spans="1:19" x14ac:dyDescent="0.3">
      <c r="A46" t="s">
        <v>42</v>
      </c>
      <c r="C46">
        <v>88</v>
      </c>
      <c r="D46" s="1">
        <v>19857200000000</v>
      </c>
      <c r="E46" s="1">
        <v>1910140</v>
      </c>
      <c r="F46" s="1">
        <v>2001.59</v>
      </c>
      <c r="G46" s="1">
        <v>1090.29</v>
      </c>
      <c r="H46" s="1"/>
      <c r="I46" s="1">
        <f>G46*densities!$B$12/densities!$B$9</f>
        <v>1080.6535984848485</v>
      </c>
      <c r="J46" s="14">
        <f t="shared" si="0"/>
        <v>7205724</v>
      </c>
      <c r="K46" s="15">
        <f>J46/LN(2)/Notes!$F$9*(1-EXP(-Notes!$F$9*LN(2)/J46))</f>
        <v>0.88507897864641627</v>
      </c>
      <c r="L46" s="15">
        <f>EXP(-Notes!$F$10*LN(2)/J46)</f>
        <v>0.99930764322334975</v>
      </c>
      <c r="M46">
        <f t="shared" si="1"/>
        <v>0.88446618821767975</v>
      </c>
      <c r="O46" s="1">
        <f t="shared" si="2"/>
        <v>1221.8144829962503</v>
      </c>
      <c r="P46" s="1">
        <f>O46/Notes!$C$3</f>
        <v>3.7710323549266983E-16</v>
      </c>
      <c r="R46" s="1">
        <f>O46*J46/Notes!$F$9</f>
        <v>3396.6272930839782</v>
      </c>
      <c r="S46" s="1">
        <f>R46/Notes!$C$2</f>
        <v>2.7173018344671825E-9</v>
      </c>
    </row>
    <row r="47" spans="1:19" x14ac:dyDescent="0.3">
      <c r="A47" t="s">
        <v>42</v>
      </c>
      <c r="C47">
        <v>87</v>
      </c>
      <c r="D47" s="1">
        <v>15586300000</v>
      </c>
      <c r="E47" s="1">
        <v>1786310</v>
      </c>
      <c r="F47" s="1">
        <v>1.68</v>
      </c>
      <c r="G47" s="1">
        <v>1019.61</v>
      </c>
      <c r="H47" s="1"/>
      <c r="I47" s="1">
        <f>G47*densities!$B$12/densities!$B$9</f>
        <v>1010.5982954545453</v>
      </c>
      <c r="J47" s="14">
        <f t="shared" si="0"/>
        <v>6048</v>
      </c>
      <c r="K47" s="15">
        <f>J47/LN(2)/Notes!$F$9*(1-EXP(-Notes!$F$9*LN(2)/J47))</f>
        <v>3.366288428740915E-3</v>
      </c>
      <c r="L47" s="15">
        <f>EXP(-Notes!$F$10*LN(2)/J47)</f>
        <v>0.43815821386821685</v>
      </c>
      <c r="M47">
        <f t="shared" si="1"/>
        <v>1.4749669253023654E-3</v>
      </c>
      <c r="O47" s="1">
        <f t="shared" si="2"/>
        <v>685166.75060179713</v>
      </c>
      <c r="P47" s="1">
        <f>O47/Notes!$C$3</f>
        <v>2.1147121932154233E-13</v>
      </c>
      <c r="R47" s="1">
        <f>O47*J47/Notes!$F$9</f>
        <v>1598.7224180708599</v>
      </c>
      <c r="S47" s="1">
        <f>R47/Notes!$C$2</f>
        <v>1.278977934456688E-9</v>
      </c>
    </row>
    <row r="48" spans="1:19" x14ac:dyDescent="0.3">
      <c r="A48" t="s">
        <v>26</v>
      </c>
      <c r="C48">
        <v>61</v>
      </c>
      <c r="D48" s="1">
        <v>15128600000</v>
      </c>
      <c r="E48" s="1">
        <v>1765370</v>
      </c>
      <c r="F48" s="1">
        <v>1.65001</v>
      </c>
      <c r="G48" s="1">
        <v>1007.66</v>
      </c>
      <c r="H48" s="1"/>
      <c r="I48" s="1">
        <f>G48*densities!$B$12/densities!$B$9</f>
        <v>998.75391414141404</v>
      </c>
      <c r="J48" s="14">
        <f t="shared" si="0"/>
        <v>5940.0359999999991</v>
      </c>
      <c r="K48" s="15">
        <f>J48/LN(2)/Notes!$F$9*(1-EXP(-Notes!$F$9*LN(2)/J48))</f>
        <v>3.306196172801664E-3</v>
      </c>
      <c r="L48" s="15">
        <f>EXP(-Notes!$F$10*LN(2)/J48)</f>
        <v>0.43163571071420187</v>
      </c>
      <c r="M48">
        <f t="shared" si="1"/>
        <v>1.4270723348078205E-3</v>
      </c>
      <c r="O48" s="1">
        <f t="shared" si="2"/>
        <v>699862.15118935308</v>
      </c>
      <c r="P48" s="1">
        <f>O48/Notes!$C$3</f>
        <v>2.1600683678683738E-13</v>
      </c>
      <c r="R48" s="1">
        <f>O48*J48/Notes!$F$9</f>
        <v>1603.8604834499226</v>
      </c>
      <c r="S48" s="1">
        <f>R48/Notes!$C$2</f>
        <v>1.2830883867599381E-9</v>
      </c>
    </row>
    <row r="49" spans="1:19" x14ac:dyDescent="0.3">
      <c r="A49" t="s">
        <v>41</v>
      </c>
      <c r="C49">
        <v>89</v>
      </c>
      <c r="D49" s="1">
        <v>14077400000</v>
      </c>
      <c r="E49" s="1">
        <v>1335210</v>
      </c>
      <c r="F49" s="1">
        <v>2.0299999999999998</v>
      </c>
      <c r="G49" s="1">
        <v>762.12599999999998</v>
      </c>
      <c r="H49" s="1"/>
      <c r="I49" s="1">
        <f>G49*densities!$B$12/densities!$B$9</f>
        <v>755.39003787878778</v>
      </c>
      <c r="J49" s="14">
        <f t="shared" si="0"/>
        <v>7307.9999999999991</v>
      </c>
      <c r="K49" s="15">
        <f>J49/LN(2)/Notes!$F$9*(1-EXP(-Notes!$F$9*LN(2)/J49))</f>
        <v>4.0675985180619384E-3</v>
      </c>
      <c r="L49" s="15">
        <f>EXP(-Notes!$F$10*LN(2)/J49)</f>
        <v>0.50514809959945162</v>
      </c>
      <c r="M49">
        <f t="shared" si="1"/>
        <v>2.0547396613325337E-3</v>
      </c>
      <c r="O49" s="1">
        <f t="shared" si="2"/>
        <v>367632.96688832319</v>
      </c>
      <c r="P49" s="1">
        <f>O49/Notes!$C$3</f>
        <v>1.1346696508898864E-13</v>
      </c>
      <c r="R49" s="1">
        <f>O49*J49/Notes!$F$9</f>
        <v>1036.520726087911</v>
      </c>
      <c r="S49" s="1">
        <f>R49/Notes!$C$2</f>
        <v>8.2921658087032886E-10</v>
      </c>
    </row>
    <row r="50" spans="1:19" x14ac:dyDescent="0.3">
      <c r="A50" t="s">
        <v>29</v>
      </c>
      <c r="C50">
        <v>3</v>
      </c>
      <c r="D50" s="1">
        <v>690459000000000</v>
      </c>
      <c r="E50" s="1">
        <v>1231000</v>
      </c>
      <c r="F50" s="1">
        <v>107995</v>
      </c>
      <c r="G50" s="1">
        <v>702.64400000000001</v>
      </c>
      <c r="H50" s="1"/>
      <c r="I50" s="1">
        <f>G50*densities!$B$12/densities!$B$9</f>
        <v>696.43376262626259</v>
      </c>
      <c r="J50" s="14">
        <f t="shared" si="0"/>
        <v>388782000</v>
      </c>
      <c r="K50" s="15">
        <f>J50/LN(2)/Notes!$F$9*(1-EXP(-Notes!$F$9*LN(2)/J50))</f>
        <v>0.99769295755861187</v>
      </c>
      <c r="L50" s="15">
        <f>EXP(-Notes!$F$10*LN(2)/J50)</f>
        <v>0.99998716342920069</v>
      </c>
      <c r="M50">
        <f t="shared" si="1"/>
        <v>0.99768015060232618</v>
      </c>
      <c r="O50" s="1">
        <f t="shared" si="2"/>
        <v>698.05314078445576</v>
      </c>
      <c r="P50" s="1">
        <f>O50/Notes!$C$3</f>
        <v>2.1544850024211599E-16</v>
      </c>
      <c r="R50" s="1">
        <f>O50*J50/Notes!$F$9</f>
        <v>104703.12352641292</v>
      </c>
      <c r="S50" s="1">
        <f>R50/Notes!$C$2</f>
        <v>8.3762498821130335E-8</v>
      </c>
    </row>
    <row r="51" spans="1:19" x14ac:dyDescent="0.3">
      <c r="A51" t="s">
        <v>9</v>
      </c>
      <c r="C51">
        <v>32</v>
      </c>
      <c r="D51" s="1">
        <v>2102400000000</v>
      </c>
      <c r="E51" s="1">
        <v>1182620</v>
      </c>
      <c r="F51" s="1">
        <v>342.28899999999999</v>
      </c>
      <c r="G51" s="1">
        <v>675.029</v>
      </c>
      <c r="H51" s="1"/>
      <c r="I51" s="1">
        <f>G51*densities!$B$12/densities!$B$9</f>
        <v>669.06283459595954</v>
      </c>
      <c r="J51" s="14">
        <f t="shared" si="0"/>
        <v>1232240.3999999999</v>
      </c>
      <c r="K51" s="15">
        <f>J51/LN(2)/Notes!$F$9*(1-EXP(-Notes!$F$9*LN(2)/J51))</f>
        <v>0.52626296657849758</v>
      </c>
      <c r="L51" s="15">
        <f>EXP(-Notes!$F$10*LN(2)/J51)</f>
        <v>0.99595812061533828</v>
      </c>
      <c r="M51">
        <f t="shared" si="1"/>
        <v>0.524135875142973</v>
      </c>
      <c r="O51" s="1">
        <f t="shared" si="2"/>
        <v>1276.5064677426508</v>
      </c>
      <c r="P51" s="1">
        <f>O51/Notes!$C$3</f>
        <v>3.9398347769834903E-16</v>
      </c>
      <c r="R51" s="1">
        <f>O51*J51/Notes!$F$9</f>
        <v>606.85294769050574</v>
      </c>
      <c r="S51" s="1">
        <f>R51/Notes!$C$2</f>
        <v>4.8548235815240456E-10</v>
      </c>
    </row>
    <row r="52" spans="1:19" x14ac:dyDescent="0.3">
      <c r="A52" t="s">
        <v>27</v>
      </c>
      <c r="C52">
        <v>24</v>
      </c>
      <c r="D52" s="1">
        <v>91176100000</v>
      </c>
      <c r="E52" s="1">
        <v>1173550</v>
      </c>
      <c r="F52" s="1">
        <v>14.959</v>
      </c>
      <c r="G52" s="1">
        <v>669.85199999999998</v>
      </c>
      <c r="H52" s="1"/>
      <c r="I52" s="1">
        <f>G52*densities!$B$12/densities!$B$9</f>
        <v>663.9315909090908</v>
      </c>
      <c r="J52" s="14">
        <f t="shared" si="0"/>
        <v>53852.399999999994</v>
      </c>
      <c r="K52" s="15">
        <f>J52/LN(2)/Notes!$F$9*(1-EXP(-Notes!$F$9*LN(2)/J52))</f>
        <v>2.9973993217580461E-2</v>
      </c>
      <c r="L52" s="15">
        <f>EXP(-Notes!$F$10*LN(2)/J52)</f>
        <v>0.91149157302080153</v>
      </c>
      <c r="M52">
        <f t="shared" si="1"/>
        <v>2.7321042227607249E-2</v>
      </c>
      <c r="O52" s="1">
        <f t="shared" si="2"/>
        <v>24301.107746109483</v>
      </c>
      <c r="P52" s="1">
        <f>O52/Notes!$C$3</f>
        <v>7.5003418969473713E-15</v>
      </c>
      <c r="R52" s="1">
        <f>O52*J52/Notes!$F$9</f>
        <v>504.88926496396078</v>
      </c>
      <c r="S52" s="1">
        <f>R52/Notes!$C$2</f>
        <v>4.0391141197116864E-10</v>
      </c>
    </row>
    <row r="53" spans="1:19" x14ac:dyDescent="0.3">
      <c r="A53" t="s">
        <v>43</v>
      </c>
      <c r="C53">
        <v>83</v>
      </c>
      <c r="D53" s="1">
        <v>184292000000</v>
      </c>
      <c r="E53" s="1">
        <v>1094840</v>
      </c>
      <c r="F53" s="1">
        <v>32.409999999999997</v>
      </c>
      <c r="G53" s="1">
        <v>624.92499999999995</v>
      </c>
      <c r="H53" s="1"/>
      <c r="I53" s="1">
        <f>G53*densities!$B$12/densities!$B$9</f>
        <v>619.40167297979792</v>
      </c>
      <c r="J53" s="14">
        <f t="shared" si="0"/>
        <v>116676</v>
      </c>
      <c r="K53" s="15">
        <f>J53/LN(2)/Notes!$F$9*(1-EXP(-Notes!$F$9*LN(2)/J53))</f>
        <v>6.4941300935001889E-2</v>
      </c>
      <c r="L53" s="15">
        <f>EXP(-Notes!$F$10*LN(2)/J53)</f>
        <v>0.95812822707183332</v>
      </c>
      <c r="M53">
        <f t="shared" si="1"/>
        <v>6.2222093528591753E-2</v>
      </c>
      <c r="O53" s="1">
        <f t="shared" si="2"/>
        <v>9954.6903335095249</v>
      </c>
      <c r="P53" s="1">
        <f>O53/Notes!$C$3</f>
        <v>3.0724352881202237E-15</v>
      </c>
      <c r="R53" s="1">
        <f>O53*J53/Notes!$F$9</f>
        <v>448.09932459589407</v>
      </c>
      <c r="S53" s="1">
        <f>R53/Notes!$C$2</f>
        <v>3.5847945967671523E-10</v>
      </c>
    </row>
    <row r="54" spans="1:19" x14ac:dyDescent="0.3">
      <c r="A54" t="s">
        <v>30</v>
      </c>
      <c r="C54">
        <v>45</v>
      </c>
      <c r="D54" s="1">
        <v>20738900000000</v>
      </c>
      <c r="E54" s="1">
        <v>1023180</v>
      </c>
      <c r="F54" s="1">
        <v>3902.62</v>
      </c>
      <c r="G54" s="1">
        <v>584.02200000000005</v>
      </c>
      <c r="H54" s="1"/>
      <c r="I54" s="1">
        <f>G54*densities!$B$12/densities!$B$9</f>
        <v>578.86018939393944</v>
      </c>
      <c r="J54" s="14">
        <f t="shared" si="0"/>
        <v>14049431.999999998</v>
      </c>
      <c r="K54" s="15">
        <f>J54/LN(2)/Notes!$F$9*(1-EXP(-Notes!$F$9*LN(2)/J54))</f>
        <v>0.93870072180464759</v>
      </c>
      <c r="L54" s="15">
        <f>EXP(-Notes!$F$10*LN(2)/J54)</f>
        <v>0.99964484162702993</v>
      </c>
      <c r="M54">
        <f t="shared" si="1"/>
        <v>0.93836733438358566</v>
      </c>
      <c r="O54" s="1">
        <f t="shared" si="2"/>
        <v>616.8801578906124</v>
      </c>
      <c r="P54" s="1">
        <f>O54/Notes!$C$3</f>
        <v>1.9039511046006554E-16</v>
      </c>
      <c r="R54" s="1">
        <f>O54*J54/Notes!$F$9</f>
        <v>3343.6789469264741</v>
      </c>
      <c r="S54" s="1">
        <f>R54/Notes!$C$2</f>
        <v>2.674943157541179E-9</v>
      </c>
    </row>
    <row r="55" spans="1:19" x14ac:dyDescent="0.3">
      <c r="A55" t="s">
        <v>43</v>
      </c>
      <c r="C55" t="s">
        <v>46</v>
      </c>
      <c r="D55" s="1">
        <v>5413330000</v>
      </c>
      <c r="E55" s="1">
        <v>924695</v>
      </c>
      <c r="F55" s="1">
        <v>1.12717</v>
      </c>
      <c r="G55" s="1">
        <v>527.80799999999999</v>
      </c>
      <c r="H55" s="1"/>
      <c r="I55" s="1">
        <f>G55*densities!$B$12/densities!$B$9</f>
        <v>523.14303030303029</v>
      </c>
      <c r="J55" s="14">
        <f t="shared" si="0"/>
        <v>4057.8119999999999</v>
      </c>
      <c r="K55" s="15">
        <f>J55/LN(2)/Notes!$F$9*(1-EXP(-Notes!$F$9*LN(2)/J55))</f>
        <v>2.2585591239427955E-3</v>
      </c>
      <c r="L55" s="15">
        <f>EXP(-Notes!$F$10*LN(2)/J55)</f>
        <v>0.29232492618758443</v>
      </c>
      <c r="M55">
        <f t="shared" si="1"/>
        <v>6.6023312919687301E-4</v>
      </c>
      <c r="O55" s="1">
        <f t="shared" si="2"/>
        <v>792361.07242815406</v>
      </c>
      <c r="P55" s="1">
        <f>O55/Notes!$C$3</f>
        <v>2.4455588655189942E-13</v>
      </c>
      <c r="R55" s="1">
        <f>O55*J55/Notes!$F$9</f>
        <v>1240.45226390117</v>
      </c>
      <c r="S55" s="1">
        <f>R55/Notes!$C$2</f>
        <v>9.923618111209361E-10</v>
      </c>
    </row>
    <row r="56" spans="1:19" x14ac:dyDescent="0.3">
      <c r="A56" t="s">
        <v>43</v>
      </c>
      <c r="C56">
        <v>85</v>
      </c>
      <c r="D56" s="1">
        <v>5789540000000</v>
      </c>
      <c r="E56" s="1">
        <v>716328</v>
      </c>
      <c r="F56" s="1">
        <v>1556.16</v>
      </c>
      <c r="G56" s="1">
        <v>408.87400000000002</v>
      </c>
      <c r="H56" s="1"/>
      <c r="I56" s="1">
        <f>G56*densities!$B$12/densities!$B$9</f>
        <v>405.26021464646465</v>
      </c>
      <c r="J56" s="14">
        <f t="shared" si="0"/>
        <v>5602176</v>
      </c>
      <c r="K56" s="15">
        <f>J56/LN(2)/Notes!$F$9*(1-EXP(-Notes!$F$9*LN(2)/J56))</f>
        <v>0.85549932623456271</v>
      </c>
      <c r="L56" s="15">
        <f>EXP(-Notes!$F$10*LN(2)/J56)</f>
        <v>0.99910955360690834</v>
      </c>
      <c r="M56">
        <f t="shared" si="1"/>
        <v>0.85473754994522477</v>
      </c>
      <c r="O56" s="1">
        <f t="shared" si="2"/>
        <v>474.13409493058475</v>
      </c>
      <c r="P56" s="1">
        <f>O56/Notes!$C$3</f>
        <v>1.4633768362055086E-16</v>
      </c>
      <c r="R56" s="1">
        <f>O56*J56/Notes!$F$9</f>
        <v>1024.7618238433038</v>
      </c>
      <c r="S56" s="1">
        <f>R56/Notes!$C$2</f>
        <v>8.1980945907464304E-10</v>
      </c>
    </row>
    <row r="57" spans="1:19" x14ac:dyDescent="0.3">
      <c r="A57" t="s">
        <v>9</v>
      </c>
      <c r="C57">
        <v>33</v>
      </c>
      <c r="D57" s="1">
        <v>2200110000000</v>
      </c>
      <c r="E57" s="1">
        <v>696545</v>
      </c>
      <c r="F57" s="1">
        <v>608.16</v>
      </c>
      <c r="G57" s="1">
        <v>397.58199999999999</v>
      </c>
      <c r="H57" s="1"/>
      <c r="I57" s="1">
        <f>G57*densities!$B$12/densities!$B$9</f>
        <v>394.06801767676762</v>
      </c>
      <c r="J57" s="14">
        <f t="shared" si="0"/>
        <v>2189376</v>
      </c>
      <c r="K57" s="15">
        <f>J57/LN(2)/Notes!$F$9*(1-EXP(-Notes!$F$9*LN(2)/J57))</f>
        <v>0.68221861474215417</v>
      </c>
      <c r="L57" s="15">
        <f>EXP(-Notes!$F$10*LN(2)/J57)</f>
        <v>0.99772310651928253</v>
      </c>
      <c r="M57">
        <f t="shared" si="1"/>
        <v>0.68066527562582368</v>
      </c>
      <c r="O57" s="1">
        <f t="shared" si="2"/>
        <v>578.94538150848064</v>
      </c>
      <c r="P57" s="1">
        <f>O57/Notes!$C$3</f>
        <v>1.7868684614459278E-16</v>
      </c>
      <c r="R57" s="1">
        <f>O57*J57/Notes!$F$9</f>
        <v>489.01586558082994</v>
      </c>
      <c r="S57" s="1">
        <f>R57/Notes!$C$2</f>
        <v>3.9121269246466397E-10</v>
      </c>
    </row>
    <row r="58" spans="1:19" x14ac:dyDescent="0.3">
      <c r="A58" t="s">
        <v>22</v>
      </c>
      <c r="C58">
        <v>49</v>
      </c>
      <c r="D58" s="1">
        <v>3280460000</v>
      </c>
      <c r="E58" s="1">
        <v>662541</v>
      </c>
      <c r="F58" s="1">
        <v>0.95333400000000001</v>
      </c>
      <c r="G58" s="1">
        <v>378.173</v>
      </c>
      <c r="H58" s="1"/>
      <c r="I58" s="1">
        <f>G58*densities!$B$12/densities!$B$9</f>
        <v>374.83056186868686</v>
      </c>
      <c r="J58" s="14">
        <f t="shared" si="0"/>
        <v>3432.0024000000003</v>
      </c>
      <c r="K58" s="15">
        <f>J58/LN(2)/Notes!$F$9*(1-EXP(-Notes!$F$9*LN(2)/J58))</f>
        <v>1.9102364362650543E-3</v>
      </c>
      <c r="L58" s="15">
        <f>EXP(-Notes!$F$10*LN(2)/J58)</f>
        <v>0.23359792579708447</v>
      </c>
      <c r="M58">
        <f t="shared" si="1"/>
        <v>4.4622726929353121E-4</v>
      </c>
      <c r="O58" s="1">
        <f t="shared" si="2"/>
        <v>839999.22833519359</v>
      </c>
      <c r="P58" s="1">
        <f>O58/Notes!$C$3</f>
        <v>2.5925902109110913E-13</v>
      </c>
      <c r="R58" s="1">
        <f>O58*J58/Notes!$F$9</f>
        <v>1112.2219782579216</v>
      </c>
      <c r="S58" s="1">
        <f>R58/Notes!$C$2</f>
        <v>8.8977758260633731E-10</v>
      </c>
    </row>
    <row r="59" spans="1:19" x14ac:dyDescent="0.3">
      <c r="A59" t="s">
        <v>45</v>
      </c>
      <c r="C59">
        <v>85</v>
      </c>
      <c r="D59" s="1">
        <v>9136950000</v>
      </c>
      <c r="E59" s="1">
        <v>656431</v>
      </c>
      <c r="F59" s="1">
        <v>2.68</v>
      </c>
      <c r="G59" s="1">
        <v>374.685</v>
      </c>
      <c r="H59" s="1"/>
      <c r="I59" s="1">
        <f>G59*densities!$B$12/densities!$B$9</f>
        <v>371.37339015151514</v>
      </c>
      <c r="J59" s="14">
        <f t="shared" si="0"/>
        <v>9648</v>
      </c>
      <c r="K59" s="15">
        <f>J59/LN(2)/Notes!$F$9*(1-EXP(-Notes!$F$9*LN(2)/J59))</f>
        <v>5.370031541086698E-3</v>
      </c>
      <c r="L59" s="15">
        <f>EXP(-Notes!$F$10*LN(2)/J59)</f>
        <v>0.59614341280945604</v>
      </c>
      <c r="M59">
        <f t="shared" si="1"/>
        <v>3.2013089297978467E-3</v>
      </c>
      <c r="O59" s="1">
        <f t="shared" si="2"/>
        <v>116006.73296312153</v>
      </c>
      <c r="P59" s="1">
        <f>O59/Notes!$C$3</f>
        <v>3.5804547210839976E-14</v>
      </c>
      <c r="R59" s="1">
        <f>O59*J59/Notes!$F$9</f>
        <v>431.80283936273014</v>
      </c>
      <c r="S59" s="1">
        <f>R59/Notes!$C$2</f>
        <v>3.454422714901841E-10</v>
      </c>
    </row>
    <row r="60" spans="1:19" x14ac:dyDescent="0.3">
      <c r="A60" t="s">
        <v>41</v>
      </c>
      <c r="C60">
        <v>97</v>
      </c>
      <c r="D60" s="1">
        <v>3929980000</v>
      </c>
      <c r="E60" s="1">
        <v>629693</v>
      </c>
      <c r="F60" s="1">
        <v>1.20167</v>
      </c>
      <c r="G60" s="1">
        <v>359.423</v>
      </c>
      <c r="H60" s="1"/>
      <c r="I60" s="1">
        <f>G60*densities!$B$12/densities!$B$9</f>
        <v>356.24628156565655</v>
      </c>
      <c r="J60" s="14">
        <f t="shared" si="0"/>
        <v>4326.0119999999997</v>
      </c>
      <c r="K60" s="15">
        <f>J60/LN(2)/Notes!$F$9*(1-EXP(-Notes!$F$9*LN(2)/J60))</f>
        <v>2.4078379858125561E-3</v>
      </c>
      <c r="L60" s="15">
        <f>EXP(-Notes!$F$10*LN(2)/J60)</f>
        <v>0.3154863638006592</v>
      </c>
      <c r="M60">
        <f t="shared" si="1"/>
        <v>7.5964005076510654E-4</v>
      </c>
      <c r="O60" s="1">
        <f t="shared" si="2"/>
        <v>468967.21836460131</v>
      </c>
      <c r="P60" s="1">
        <f>O60/Notes!$C$3</f>
        <v>1.4474296863104979E-13</v>
      </c>
      <c r="R60" s="1">
        <f>O60*J60/Notes!$F$9</f>
        <v>782.69977401693109</v>
      </c>
      <c r="S60" s="1">
        <f>R60/Notes!$C$2</f>
        <v>6.2615981921354486E-10</v>
      </c>
    </row>
    <row r="61" spans="1:19" x14ac:dyDescent="0.3">
      <c r="A61" t="s">
        <v>30</v>
      </c>
      <c r="C61">
        <v>47</v>
      </c>
      <c r="D61" s="1">
        <v>344447000000</v>
      </c>
      <c r="E61" s="1">
        <v>609203</v>
      </c>
      <c r="F61" s="1">
        <v>108.864</v>
      </c>
      <c r="G61" s="1">
        <v>347.72800000000001</v>
      </c>
      <c r="H61" s="1"/>
      <c r="I61" s="1">
        <f>G61*densities!$B$12/densities!$B$9</f>
        <v>344.65464646464648</v>
      </c>
      <c r="J61" s="14">
        <f t="shared" si="0"/>
        <v>391910.40000000002</v>
      </c>
      <c r="K61" s="15">
        <f>J61/LN(2)/Notes!$F$9*(1-EXP(-Notes!$F$9*LN(2)/J61))</f>
        <v>0.21590814664937014</v>
      </c>
      <c r="L61" s="15">
        <f>EXP(-Notes!$F$10*LN(2)/J61)</f>
        <v>0.98734655125456527</v>
      </c>
      <c r="M61">
        <f t="shared" si="1"/>
        <v>0.21317616398202052</v>
      </c>
      <c r="O61" s="1">
        <f t="shared" si="2"/>
        <v>1616.7597728877183</v>
      </c>
      <c r="P61" s="1">
        <f>O61/Notes!$C$3</f>
        <v>4.9899992990361681E-16</v>
      </c>
      <c r="R61" s="1">
        <f>O61*J61/Notes!$F$9</f>
        <v>244.45407766062303</v>
      </c>
      <c r="S61" s="1">
        <f>R61/Notes!$C$2</f>
        <v>1.9556326212849843E-10</v>
      </c>
    </row>
    <row r="62" spans="1:19" x14ac:dyDescent="0.3">
      <c r="A62" t="s">
        <v>45</v>
      </c>
      <c r="C62" t="s">
        <v>46</v>
      </c>
      <c r="D62" s="1">
        <v>13847800000</v>
      </c>
      <c r="E62" s="1">
        <v>548616</v>
      </c>
      <c r="F62" s="1">
        <v>4.8599899999999998</v>
      </c>
      <c r="G62" s="1">
        <v>313.14499999999998</v>
      </c>
      <c r="H62" s="1"/>
      <c r="I62" s="1">
        <f>G62*densities!$B$12/densities!$B$9</f>
        <v>310.37730429292924</v>
      </c>
      <c r="J62" s="14">
        <f t="shared" si="0"/>
        <v>17495.964</v>
      </c>
      <c r="K62" s="15">
        <f>J62/LN(2)/Notes!$F$9*(1-EXP(-Notes!$F$9*LN(2)/J62))</f>
        <v>9.7381714885693797E-3</v>
      </c>
      <c r="L62" s="15">
        <f>EXP(-Notes!$F$10*LN(2)/J62)</f>
        <v>0.75182902576043709</v>
      </c>
      <c r="M62">
        <f t="shared" si="1"/>
        <v>7.3214399829391822E-3</v>
      </c>
      <c r="O62" s="1">
        <f t="shared" si="2"/>
        <v>42392.931583976286</v>
      </c>
      <c r="P62" s="1">
        <f>O62/Notes!$C$3</f>
        <v>1.3084238143202558E-14</v>
      </c>
      <c r="R62" s="1">
        <f>O62*J62/Notes!$F$9</f>
        <v>286.15169940112349</v>
      </c>
      <c r="S62" s="1">
        <f>R62/Notes!$C$2</f>
        <v>2.289213595208988E-10</v>
      </c>
    </row>
    <row r="63" spans="1:19" x14ac:dyDescent="0.3">
      <c r="A63" t="s">
        <v>47</v>
      </c>
      <c r="C63">
        <v>81</v>
      </c>
      <c r="D63" s="1">
        <v>11464300000</v>
      </c>
      <c r="E63" s="1">
        <v>482374</v>
      </c>
      <c r="F63" s="1">
        <v>4.5760100000000001</v>
      </c>
      <c r="G63" s="1">
        <v>275.33499999999998</v>
      </c>
      <c r="H63" s="1"/>
      <c r="I63" s="1">
        <f>G63*densities!$B$12/densities!$B$9</f>
        <v>272.90148358585856</v>
      </c>
      <c r="J63" s="14">
        <f t="shared" si="0"/>
        <v>16473.636000000002</v>
      </c>
      <c r="K63" s="15">
        <f>J63/LN(2)/Notes!$F$9*(1-EXP(-Notes!$F$9*LN(2)/J63))</f>
        <v>9.1691485195254246E-3</v>
      </c>
      <c r="L63" s="15">
        <f>EXP(-Notes!$F$10*LN(2)/J63)</f>
        <v>0.73863729732315475</v>
      </c>
      <c r="M63">
        <f t="shared" si="1"/>
        <v>6.7726750812168654E-3</v>
      </c>
      <c r="O63" s="1">
        <f t="shared" si="2"/>
        <v>40294.489299023866</v>
      </c>
      <c r="P63" s="1">
        <f>O63/Notes!$C$3</f>
        <v>1.2436570771303663E-14</v>
      </c>
      <c r="R63" s="1">
        <f>O63*J63/Notes!$F$9</f>
        <v>256.09442496836976</v>
      </c>
      <c r="S63" s="1">
        <f>R63/Notes!$C$2</f>
        <v>2.048755399746958E-10</v>
      </c>
    </row>
    <row r="64" spans="1:19" x14ac:dyDescent="0.3">
      <c r="A64" t="s">
        <v>28</v>
      </c>
      <c r="C64">
        <v>41</v>
      </c>
      <c r="D64" s="1">
        <v>4215620000</v>
      </c>
      <c r="E64" s="1">
        <v>444309</v>
      </c>
      <c r="F64" s="1">
        <v>1.82683</v>
      </c>
      <c r="G64" s="1">
        <v>253.608</v>
      </c>
      <c r="H64" s="1"/>
      <c r="I64" s="1">
        <f>G64*densities!$B$12/densities!$B$9</f>
        <v>251.36651515151513</v>
      </c>
      <c r="J64" s="14">
        <f t="shared" si="0"/>
        <v>6576.5879999999997</v>
      </c>
      <c r="K64" s="15">
        <f>J64/LN(2)/Notes!$F$9*(1-EXP(-Notes!$F$9*LN(2)/J64))</f>
        <v>3.6604980299266461E-3</v>
      </c>
      <c r="L64" s="15">
        <f>EXP(-Notes!$F$10*LN(2)/J64)</f>
        <v>0.46820342107091073</v>
      </c>
      <c r="M64">
        <f t="shared" si="1"/>
        <v>1.7138577004349846E-3</v>
      </c>
      <c r="O64" s="1">
        <f t="shared" si="2"/>
        <v>146667.0862392585</v>
      </c>
      <c r="P64" s="1">
        <f>O64/Notes!$C$3</f>
        <v>4.5267619209647686E-14</v>
      </c>
      <c r="R64" s="1">
        <f>O64*J64/Notes!$F$9</f>
        <v>372.13310160342303</v>
      </c>
      <c r="S64" s="1">
        <f>R64/Notes!$C$2</f>
        <v>2.9770648128273843E-10</v>
      </c>
    </row>
    <row r="65" spans="1:19" x14ac:dyDescent="0.3">
      <c r="A65" t="s">
        <v>45</v>
      </c>
      <c r="C65">
        <v>88</v>
      </c>
      <c r="D65" s="1">
        <v>5736030000000</v>
      </c>
      <c r="E65" s="1">
        <v>431482</v>
      </c>
      <c r="F65" s="1">
        <v>2559.6</v>
      </c>
      <c r="G65" s="1">
        <v>246.286</v>
      </c>
      <c r="H65" s="1"/>
      <c r="I65" s="1">
        <f>G65*densities!$B$12/densities!$B$9</f>
        <v>244.10922979797979</v>
      </c>
      <c r="J65" s="14">
        <f t="shared" si="0"/>
        <v>9214560</v>
      </c>
      <c r="K65" s="15">
        <f>J65/LN(2)/Notes!$F$9*(1-EXP(-Notes!$F$9*LN(2)/J65))</f>
        <v>0.90854983622514796</v>
      </c>
      <c r="L65" s="15">
        <f>EXP(-Notes!$F$10*LN(2)/J65)</f>
        <v>0.99945854078125074</v>
      </c>
      <c r="M65">
        <f t="shared" si="1"/>
        <v>0.90805789354063071</v>
      </c>
      <c r="O65" s="1">
        <f t="shared" si="2"/>
        <v>268.82562393259701</v>
      </c>
      <c r="P65" s="1">
        <f>O65/Notes!$C$3</f>
        <v>8.2970871584134879E-17</v>
      </c>
      <c r="R65" s="1">
        <f>O65*J65/Notes!$F$9</f>
        <v>955.67509308038234</v>
      </c>
      <c r="S65" s="1">
        <f>R65/Notes!$C$2</f>
        <v>7.6454007446430589E-10</v>
      </c>
    </row>
    <row r="66" spans="1:19" x14ac:dyDescent="0.3">
      <c r="A66" t="s">
        <v>31</v>
      </c>
      <c r="C66">
        <v>18</v>
      </c>
      <c r="D66" s="1">
        <v>4093010000</v>
      </c>
      <c r="E66" s="1">
        <v>430757</v>
      </c>
      <c r="F66" s="1">
        <v>1.8294999999999999</v>
      </c>
      <c r="G66" s="1">
        <v>245.87200000000001</v>
      </c>
      <c r="H66" s="1"/>
      <c r="I66" s="1">
        <f>G66*densities!$B$12/densities!$B$9</f>
        <v>243.69888888888889</v>
      </c>
      <c r="J66" s="14">
        <f t="shared" si="0"/>
        <v>6586.2</v>
      </c>
      <c r="K66" s="15">
        <f>J66/LN(2)/Notes!$F$9*(1-EXP(-Notes!$F$9*LN(2)/J66))</f>
        <v>3.6658480240366088E-3</v>
      </c>
      <c r="L66" s="15">
        <f>EXP(-Notes!$F$10*LN(2)/J66)</f>
        <v>0.46872223456168355</v>
      </c>
      <c r="M66">
        <f t="shared" si="1"/>
        <v>1.7182644773899715E-3</v>
      </c>
      <c r="O66" s="1">
        <f t="shared" si="2"/>
        <v>141828.50899592903</v>
      </c>
      <c r="P66" s="1">
        <f>O66/Notes!$C$3</f>
        <v>4.3774231171583035E-14</v>
      </c>
      <c r="R66" s="1">
        <f>O66*J66/Notes!$F$9</f>
        <v>360.38230167785019</v>
      </c>
      <c r="S66" s="1">
        <f>R66/Notes!$C$2</f>
        <v>2.8830584134228013E-10</v>
      </c>
    </row>
    <row r="67" spans="1:19" x14ac:dyDescent="0.3">
      <c r="A67" t="s">
        <v>10</v>
      </c>
      <c r="C67">
        <v>35</v>
      </c>
      <c r="D67" s="1">
        <v>4190470000000</v>
      </c>
      <c r="E67" s="1">
        <v>384164</v>
      </c>
      <c r="F67" s="1">
        <v>2100.2399999999998</v>
      </c>
      <c r="G67" s="1">
        <v>219.27699999999999</v>
      </c>
      <c r="H67" s="1"/>
      <c r="I67" s="1">
        <f>G67*densities!$B$12/densities!$B$9</f>
        <v>217.33894570707068</v>
      </c>
      <c r="J67" s="14">
        <f t="shared" si="0"/>
        <v>7560864</v>
      </c>
      <c r="K67" s="15">
        <f>J67/LN(2)/Notes!$F$9*(1-EXP(-Notes!$F$9*LN(2)/J67))</f>
        <v>0.89006564809880206</v>
      </c>
      <c r="L67" s="15">
        <f>EXP(-Notes!$F$10*LN(2)/J67)</f>
        <v>0.99934015305881363</v>
      </c>
      <c r="M67">
        <f t="shared" si="1"/>
        <v>0.88947834100344902</v>
      </c>
      <c r="O67" s="1">
        <f t="shared" si="2"/>
        <v>244.34428101069179</v>
      </c>
      <c r="P67" s="1">
        <f>O67/Notes!$C$3</f>
        <v>7.5414901546509808E-17</v>
      </c>
      <c r="R67" s="1">
        <f>O67*J67/Notes!$F$9</f>
        <v>712.7522677081879</v>
      </c>
      <c r="S67" s="1">
        <f>R67/Notes!$C$2</f>
        <v>5.7020181416655037E-10</v>
      </c>
    </row>
    <row r="68" spans="1:19" x14ac:dyDescent="0.3">
      <c r="A68" t="s">
        <v>45</v>
      </c>
      <c r="C68">
        <v>90</v>
      </c>
      <c r="D68" s="1">
        <v>127562000000</v>
      </c>
      <c r="E68" s="1">
        <v>383765</v>
      </c>
      <c r="F68" s="1">
        <v>63.9998</v>
      </c>
      <c r="G68" s="1">
        <v>219.05</v>
      </c>
      <c r="H68" s="1"/>
      <c r="I68" s="1">
        <f>G68*densities!$B$12/densities!$B$9</f>
        <v>217.11395202020202</v>
      </c>
      <c r="J68" s="14">
        <f t="shared" ref="J68:J131" si="3">F68*60*60</f>
        <v>230399.28</v>
      </c>
      <c r="K68" s="15">
        <f>J68/LN(2)/Notes!$F$9*(1-EXP(-Notes!$F$9*LN(2)/J68))</f>
        <v>0.12818650550163491</v>
      </c>
      <c r="L68" s="15">
        <f>EXP(-Notes!$F$10*LN(2)/J68)</f>
        <v>0.97857199584780141</v>
      </c>
      <c r="M68">
        <f t="shared" ref="M68:M131" si="4">K68*L68</f>
        <v>0.12543972452949004</v>
      </c>
      <c r="O68" s="1">
        <f t="shared" ref="O68:O131" si="5">I68/M68</f>
        <v>1730.8229337601899</v>
      </c>
      <c r="P68" s="1">
        <f>O68/Notes!$C$3</f>
        <v>5.3420460918524379E-16</v>
      </c>
      <c r="R68" s="1">
        <f>O68*J68/Notes!$F$9</f>
        <v>153.85044666120194</v>
      </c>
      <c r="S68" s="1">
        <f>R68/Notes!$C$2</f>
        <v>1.2308035732896156E-10</v>
      </c>
    </row>
    <row r="69" spans="1:19" x14ac:dyDescent="0.3">
      <c r="A69" t="s">
        <v>43</v>
      </c>
      <c r="C69">
        <v>82</v>
      </c>
      <c r="D69" s="1">
        <v>1040320000000</v>
      </c>
      <c r="E69" s="1">
        <v>326653</v>
      </c>
      <c r="F69" s="1">
        <v>613.202</v>
      </c>
      <c r="G69" s="1">
        <v>186.45099999999999</v>
      </c>
      <c r="H69" s="1"/>
      <c r="I69" s="1">
        <f>G69*densities!$B$12/densities!$B$9</f>
        <v>184.80307449494947</v>
      </c>
      <c r="J69" s="14">
        <f t="shared" si="3"/>
        <v>2207527.2000000002</v>
      </c>
      <c r="K69" s="15">
        <f>J69/LN(2)/Notes!$F$9*(1-EXP(-Notes!$F$9*LN(2)/J69))</f>
        <v>0.68421307960009081</v>
      </c>
      <c r="L69" s="15">
        <f>EXP(-Notes!$F$10*LN(2)/J69)</f>
        <v>0.99774180692303782</v>
      </c>
      <c r="M69">
        <f t="shared" si="4"/>
        <v>0.68266799436057091</v>
      </c>
      <c r="O69" s="1">
        <f t="shared" si="5"/>
        <v>270.70710216618176</v>
      </c>
      <c r="P69" s="1">
        <f>O69/Notes!$C$3</f>
        <v>8.3551574742648696E-17</v>
      </c>
      <c r="R69" s="1">
        <f>O69*J69/Notes!$F$9</f>
        <v>230.55296730903748</v>
      </c>
      <c r="S69" s="1">
        <f>R69/Notes!$C$2</f>
        <v>1.8444237384722998E-10</v>
      </c>
    </row>
    <row r="70" spans="1:19" x14ac:dyDescent="0.3">
      <c r="A70" t="s">
        <v>48</v>
      </c>
      <c r="C70">
        <v>76</v>
      </c>
      <c r="D70" s="1">
        <v>26614200000</v>
      </c>
      <c r="E70" s="1">
        <v>316315</v>
      </c>
      <c r="F70" s="1">
        <v>16.200099999999999</v>
      </c>
      <c r="G70" s="1">
        <v>180.55</v>
      </c>
      <c r="H70" s="1"/>
      <c r="I70" s="1">
        <f>G70*densities!$B$12/densities!$B$9</f>
        <v>178.95422979797982</v>
      </c>
      <c r="J70" s="14">
        <f t="shared" si="3"/>
        <v>58320.36</v>
      </c>
      <c r="K70" s="15">
        <f>J70/LN(2)/Notes!$F$9*(1-EXP(-Notes!$F$9*LN(2)/J70))</f>
        <v>3.246083879431156E-2</v>
      </c>
      <c r="L70" s="15">
        <f>EXP(-Notes!$F$10*LN(2)/J70)</f>
        <v>0.91798594607489736</v>
      </c>
      <c r="M70">
        <f t="shared" si="4"/>
        <v>2.9798593810980829E-2</v>
      </c>
      <c r="O70" s="1">
        <f t="shared" si="5"/>
        <v>6005.4588794735309</v>
      </c>
      <c r="P70" s="1">
        <f>O70/Notes!$C$3</f>
        <v>1.8535366911955344E-15</v>
      </c>
      <c r="R70" s="1">
        <f>O70*J70/Notes!$F$9</f>
        <v>135.1236588796655</v>
      </c>
      <c r="S70" s="1">
        <f>R70/Notes!$C$2</f>
        <v>1.080989271037324E-10</v>
      </c>
    </row>
    <row r="71" spans="1:19" x14ac:dyDescent="0.3">
      <c r="A71" t="s">
        <v>49</v>
      </c>
      <c r="C71">
        <v>79</v>
      </c>
      <c r="D71" s="1">
        <v>55549500000</v>
      </c>
      <c r="E71" s="1">
        <v>305238</v>
      </c>
      <c r="F71" s="1">
        <v>35.04</v>
      </c>
      <c r="G71" s="1">
        <v>174.227</v>
      </c>
      <c r="H71" s="1"/>
      <c r="I71" s="1">
        <f>G71*densities!$B$12/densities!$B$9</f>
        <v>172.68711489898988</v>
      </c>
      <c r="J71" s="14">
        <f t="shared" si="3"/>
        <v>126144</v>
      </c>
      <c r="K71" s="15">
        <f>J71/LN(2)/Notes!$F$9*(1-EXP(-Notes!$F$9*LN(2)/J71))</f>
        <v>7.0211112857354888E-2</v>
      </c>
      <c r="L71" s="15">
        <f>EXP(-Notes!$F$10*LN(2)/J71)</f>
        <v>0.96120920822705369</v>
      </c>
      <c r="M71">
        <f t="shared" si="4"/>
        <v>6.7487568198358397E-2</v>
      </c>
      <c r="O71" s="1">
        <f t="shared" si="5"/>
        <v>2558.7988945079578</v>
      </c>
      <c r="P71" s="1">
        <f>O71/Notes!$C$3</f>
        <v>7.8975274521850546E-16</v>
      </c>
      <c r="R71" s="1">
        <f>O71*J71/Notes!$F$9</f>
        <v>124.52821286605395</v>
      </c>
      <c r="S71" s="1">
        <f>R71/Notes!$C$2</f>
        <v>9.9622570292843157E-11</v>
      </c>
    </row>
    <row r="72" spans="1:19" x14ac:dyDescent="0.3">
      <c r="A72" t="s">
        <v>47</v>
      </c>
      <c r="C72">
        <v>83</v>
      </c>
      <c r="D72" s="1">
        <v>3174160000000</v>
      </c>
      <c r="E72" s="1">
        <v>295415</v>
      </c>
      <c r="F72" s="1">
        <v>2068.8000000000002</v>
      </c>
      <c r="G72" s="1">
        <v>168.62</v>
      </c>
      <c r="H72" s="1"/>
      <c r="I72" s="1">
        <f>G72*densities!$B$12/densities!$B$9</f>
        <v>167.1296717171717</v>
      </c>
      <c r="J72" s="14">
        <f t="shared" si="3"/>
        <v>7447680.0000000009</v>
      </c>
      <c r="K72" s="15">
        <f>J72/LN(2)/Notes!$F$9*(1-EXP(-Notes!$F$9*LN(2)/J72))</f>
        <v>0.88852394685606595</v>
      </c>
      <c r="L72" s="15">
        <f>EXP(-Notes!$F$10*LN(2)/J72)</f>
        <v>0.99933012858189352</v>
      </c>
      <c r="M72">
        <f t="shared" si="4"/>
        <v>0.8879287500597639</v>
      </c>
      <c r="O72" s="1">
        <f t="shared" si="5"/>
        <v>188.22419220677637</v>
      </c>
      <c r="P72" s="1">
        <f>O72/Notes!$C$3</f>
        <v>5.8093886483572951E-17</v>
      </c>
      <c r="R72" s="1">
        <f>O72*J72/Notes!$F$9</f>
        <v>540.83084560747091</v>
      </c>
      <c r="S72" s="1">
        <f>R72/Notes!$C$2</f>
        <v>4.3266467648597675E-10</v>
      </c>
    </row>
    <row r="73" spans="1:19" x14ac:dyDescent="0.3">
      <c r="A73" t="s">
        <v>39</v>
      </c>
      <c r="C73">
        <v>96</v>
      </c>
      <c r="D73" s="1">
        <v>150672000000</v>
      </c>
      <c r="E73" s="1">
        <v>282423</v>
      </c>
      <c r="F73" s="1">
        <v>102.72</v>
      </c>
      <c r="G73" s="1">
        <v>161.20500000000001</v>
      </c>
      <c r="H73" s="1"/>
      <c r="I73" s="1">
        <f>G73*densities!$B$12/densities!$B$9</f>
        <v>159.78020833333335</v>
      </c>
      <c r="J73" s="14">
        <f t="shared" si="3"/>
        <v>369792</v>
      </c>
      <c r="K73" s="15">
        <f>J73/LN(2)/Notes!$F$9*(1-EXP(-Notes!$F$9*LN(2)/J73))</f>
        <v>0.20422687165226458</v>
      </c>
      <c r="L73" s="15">
        <f>EXP(-Notes!$F$10*LN(2)/J73)</f>
        <v>0.98659480444309922</v>
      </c>
      <c r="M73">
        <f t="shared" si="4"/>
        <v>0.2014891704997919</v>
      </c>
      <c r="O73" s="1">
        <f t="shared" si="5"/>
        <v>792.99650664599051</v>
      </c>
      <c r="P73" s="1">
        <f>O73/Notes!$C$3</f>
        <v>2.4475200822407113E-16</v>
      </c>
      <c r="R73" s="1">
        <f>O73*J73/Notes!$F$9</f>
        <v>113.13416828149465</v>
      </c>
      <c r="S73" s="1">
        <f>R73/Notes!$C$2</f>
        <v>9.0507334625195726E-11</v>
      </c>
    </row>
    <row r="74" spans="1:19" x14ac:dyDescent="0.3">
      <c r="A74" t="s">
        <v>32</v>
      </c>
      <c r="C74">
        <v>7</v>
      </c>
      <c r="D74" s="1">
        <v>1610130000000</v>
      </c>
      <c r="E74" s="1">
        <v>242717</v>
      </c>
      <c r="F74" s="1">
        <v>1277.27</v>
      </c>
      <c r="G74" s="1">
        <v>138.541</v>
      </c>
      <c r="H74" s="1"/>
      <c r="I74" s="1">
        <f>G74*densities!$B$12/densities!$B$9</f>
        <v>137.31652146464646</v>
      </c>
      <c r="J74" s="14">
        <f t="shared" si="3"/>
        <v>4598172</v>
      </c>
      <c r="K74" s="15">
        <f>J74/LN(2)/Notes!$F$9*(1-EXP(-Notes!$F$9*LN(2)/J74))</f>
        <v>0.82777724340198722</v>
      </c>
      <c r="L74" s="15">
        <f>EXP(-Notes!$F$10*LN(2)/J74)</f>
        <v>0.99891523145392402</v>
      </c>
      <c r="M74">
        <f t="shared" si="4"/>
        <v>0.82687929668518723</v>
      </c>
      <c r="O74" s="1">
        <f t="shared" si="5"/>
        <v>166.06598086942566</v>
      </c>
      <c r="P74" s="1">
        <f>O74/Notes!$C$3</f>
        <v>5.1254932367106686E-17</v>
      </c>
      <c r="R74" s="1">
        <f>O74*J74/Notes!$F$9</f>
        <v>294.59874359040458</v>
      </c>
      <c r="S74" s="1">
        <f>R74/Notes!$C$2</f>
        <v>2.3567899487232367E-10</v>
      </c>
    </row>
    <row r="75" spans="1:19" x14ac:dyDescent="0.3">
      <c r="A75" t="s">
        <v>16</v>
      </c>
      <c r="C75">
        <v>63</v>
      </c>
      <c r="D75" s="1">
        <v>1089150000000000</v>
      </c>
      <c r="E75" s="1">
        <v>238991</v>
      </c>
      <c r="F75" s="1">
        <v>877464</v>
      </c>
      <c r="G75" s="1">
        <v>136.41399999999999</v>
      </c>
      <c r="H75" s="1"/>
      <c r="I75" s="1">
        <f>G75*densities!$B$12/densities!$B$9</f>
        <v>135.2083207070707</v>
      </c>
      <c r="J75" s="14">
        <f t="shared" si="3"/>
        <v>3158870400</v>
      </c>
      <c r="K75" s="15">
        <f>J75/LN(2)/Notes!$F$9*(1-EXP(-Notes!$F$9*LN(2)/J75))</f>
        <v>0.99971567416586926</v>
      </c>
      <c r="L75" s="15">
        <f>EXP(-Notes!$F$10*LN(2)/J75)</f>
        <v>0.99999842011379836</v>
      </c>
      <c r="M75">
        <f t="shared" si="4"/>
        <v>0.99971409472887007</v>
      </c>
      <c r="O75" s="1">
        <f t="shared" si="5"/>
        <v>135.24698853399701</v>
      </c>
      <c r="P75" s="1">
        <f>O75/Notes!$C$3</f>
        <v>4.1742897695678091E-17</v>
      </c>
      <c r="R75" s="1">
        <f>O75*J75/Notes!$F$9</f>
        <v>164825.50492638216</v>
      </c>
      <c r="S75" s="1">
        <f>R75/Notes!$C$2</f>
        <v>1.3186040394110572E-7</v>
      </c>
    </row>
    <row r="76" spans="1:19" x14ac:dyDescent="0.3">
      <c r="A76" t="s">
        <v>49</v>
      </c>
      <c r="C76" t="s">
        <v>50</v>
      </c>
      <c r="D76" s="1">
        <v>2027470000</v>
      </c>
      <c r="E76" s="1">
        <v>213318</v>
      </c>
      <c r="F76" s="1">
        <v>1.82999</v>
      </c>
      <c r="G76" s="1">
        <v>121.76</v>
      </c>
      <c r="H76" s="1"/>
      <c r="I76" s="1">
        <f>G76*densities!$B$12/densities!$B$9</f>
        <v>120.68383838383839</v>
      </c>
      <c r="J76" s="14">
        <f t="shared" si="3"/>
        <v>6587.9639999999999</v>
      </c>
      <c r="K76" s="15">
        <f>J76/LN(2)/Notes!$F$9*(1-EXP(-Notes!$F$9*LN(2)/J76))</f>
        <v>3.6668298581616588E-3</v>
      </c>
      <c r="L76" s="15">
        <f>EXP(-Notes!$F$10*LN(2)/J76)</f>
        <v>0.46881734540239905</v>
      </c>
      <c r="M76">
        <f t="shared" si="4"/>
        <v>1.7190734401456044E-3</v>
      </c>
      <c r="O76" s="1">
        <f t="shared" si="5"/>
        <v>70202.840417112457</v>
      </c>
      <c r="P76" s="1">
        <f>O76/Notes!$C$3</f>
        <v>2.1667543338614957E-14</v>
      </c>
      <c r="R76" s="1">
        <f>O76*J76/Notes!$F$9</f>
        <v>178.43124435404391</v>
      </c>
      <c r="S76" s="1">
        <f>R76/Notes!$C$2</f>
        <v>1.4274499548323512E-10</v>
      </c>
    </row>
    <row r="77" spans="1:19" x14ac:dyDescent="0.3">
      <c r="A77" t="s">
        <v>48</v>
      </c>
      <c r="C77">
        <v>77</v>
      </c>
      <c r="D77" s="1">
        <v>56781000000</v>
      </c>
      <c r="E77" s="1">
        <v>191680</v>
      </c>
      <c r="F77" s="1">
        <v>57.036000000000001</v>
      </c>
      <c r="G77" s="1">
        <v>109.40900000000001</v>
      </c>
      <c r="H77" s="1"/>
      <c r="I77" s="1">
        <f>G77*densities!$B$12/densities!$B$9</f>
        <v>108.44200126262626</v>
      </c>
      <c r="J77" s="14">
        <f t="shared" si="3"/>
        <v>205329.59999999998</v>
      </c>
      <c r="K77" s="15">
        <f>J77/LN(2)/Notes!$F$9*(1-EXP(-Notes!$F$9*LN(2)/J77))</f>
        <v>0.11426738263321423</v>
      </c>
      <c r="L77" s="15">
        <f>EXP(-Notes!$F$10*LN(2)/J77)</f>
        <v>0.97598739969901982</v>
      </c>
      <c r="M77">
        <f t="shared" si="4"/>
        <v>0.1115235256466037</v>
      </c>
      <c r="O77" s="1">
        <f t="shared" si="5"/>
        <v>972.368839972454</v>
      </c>
      <c r="P77" s="1">
        <f>O77/Notes!$C$3</f>
        <v>3.0011383949767099E-16</v>
      </c>
      <c r="R77" s="1">
        <f>O77*J77/Notes!$F$9</f>
        <v>77.027818273151226</v>
      </c>
      <c r="S77" s="1">
        <f>R77/Notes!$C$2</f>
        <v>6.162225461852098E-11</v>
      </c>
    </row>
    <row r="78" spans="1:19" x14ac:dyDescent="0.3">
      <c r="A78" t="s">
        <v>33</v>
      </c>
      <c r="C78">
        <v>38</v>
      </c>
      <c r="D78" s="1">
        <v>534815000</v>
      </c>
      <c r="E78" s="1">
        <v>165908</v>
      </c>
      <c r="F78" s="1">
        <v>0.620668</v>
      </c>
      <c r="G78" s="1">
        <v>94.698899999999995</v>
      </c>
      <c r="H78" s="1"/>
      <c r="I78" s="1">
        <f>G78*densities!$B$12/densities!$B$9</f>
        <v>93.861914772727275</v>
      </c>
      <c r="J78" s="14">
        <f t="shared" si="3"/>
        <v>2234.4047999999998</v>
      </c>
      <c r="K78" s="15">
        <f>J78/LN(2)/Notes!$F$9*(1-EXP(-Notes!$F$9*LN(2)/J78))</f>
        <v>1.2436592300534321E-3</v>
      </c>
      <c r="L78" s="15">
        <f>EXP(-Notes!$F$10*LN(2)/J78)</f>
        <v>0.10714714796618552</v>
      </c>
      <c r="M78">
        <f t="shared" si="4"/>
        <v>1.3325453954204746E-4</v>
      </c>
      <c r="O78" s="1">
        <f t="shared" si="5"/>
        <v>704380.61694033223</v>
      </c>
      <c r="P78" s="1">
        <f>O78/Notes!$C$3</f>
        <v>2.1740142498158403E-13</v>
      </c>
      <c r="R78" s="1">
        <f>O78*J78/Notes!$F$9</f>
        <v>607.20348438211397</v>
      </c>
      <c r="S78" s="1">
        <f>R78/Notes!$C$2</f>
        <v>4.8576278750569115E-10</v>
      </c>
    </row>
    <row r="79" spans="1:19" x14ac:dyDescent="0.3">
      <c r="A79" t="s">
        <v>39</v>
      </c>
      <c r="C79">
        <v>95</v>
      </c>
      <c r="D79" s="1">
        <v>16585100000</v>
      </c>
      <c r="E79" s="1">
        <v>159665</v>
      </c>
      <c r="F79" s="1">
        <v>20.0001</v>
      </c>
      <c r="G79" s="1">
        <v>91.135400000000004</v>
      </c>
      <c r="H79" s="1"/>
      <c r="I79" s="1">
        <f>G79*densities!$B$12/densities!$B$9</f>
        <v>90.329910353535354</v>
      </c>
      <c r="J79" s="14">
        <f t="shared" si="3"/>
        <v>72000.36</v>
      </c>
      <c r="K79" s="15">
        <f>J79/LN(2)/Notes!$F$9*(1-EXP(-Notes!$F$9*LN(2)/J79))</f>
        <v>4.0075062620643649E-2</v>
      </c>
      <c r="L79" s="15">
        <f>EXP(-Notes!$F$10*LN(2)/J79)</f>
        <v>0.93303331489984032</v>
      </c>
      <c r="M79">
        <f t="shared" si="4"/>
        <v>3.7391368521757826E-2</v>
      </c>
      <c r="O79" s="1">
        <f t="shared" si="5"/>
        <v>2415.7957818787213</v>
      </c>
      <c r="P79" s="1">
        <f>O79/Notes!$C$3</f>
        <v>7.4561598206133369E-16</v>
      </c>
      <c r="R79" s="1">
        <f>O79*J79/Notes!$F$9</f>
        <v>67.105773912711967</v>
      </c>
      <c r="S79" s="1">
        <f>R79/Notes!$C$2</f>
        <v>5.3684619130169574E-11</v>
      </c>
    </row>
    <row r="80" spans="1:19" x14ac:dyDescent="0.3">
      <c r="A80" t="s">
        <v>49</v>
      </c>
      <c r="C80">
        <v>76</v>
      </c>
      <c r="D80" s="1">
        <v>11566500000</v>
      </c>
      <c r="E80" s="1">
        <v>150474</v>
      </c>
      <c r="F80" s="1">
        <v>14.8001</v>
      </c>
      <c r="G80" s="1">
        <v>85.889300000000006</v>
      </c>
      <c r="H80" s="1"/>
      <c r="I80" s="1">
        <f>G80*densities!$B$12/densities!$B$9</f>
        <v>85.1301773989899</v>
      </c>
      <c r="J80" s="14">
        <f t="shared" si="3"/>
        <v>53280.360000000008</v>
      </c>
      <c r="K80" s="15">
        <f>J80/LN(2)/Notes!$F$9*(1-EXP(-Notes!$F$9*LN(2)/J80))</f>
        <v>2.9655598437028759E-2</v>
      </c>
      <c r="L80" s="15">
        <f>EXP(-Notes!$F$10*LN(2)/J80)</f>
        <v>0.91058511277620247</v>
      </c>
      <c r="M80">
        <f t="shared" si="4"/>
        <v>2.7003946447227607E-2</v>
      </c>
      <c r="O80" s="1">
        <f t="shared" si="5"/>
        <v>3152.5087477623069</v>
      </c>
      <c r="P80" s="1">
        <f>O80/Notes!$C$3</f>
        <v>9.7299652708713177E-16</v>
      </c>
      <c r="R80" s="1">
        <f>O80*J80/Notes!$F$9</f>
        <v>64.802006552440176</v>
      </c>
      <c r="S80" s="1">
        <f>R80/Notes!$C$2</f>
        <v>5.184160524195214E-11</v>
      </c>
    </row>
    <row r="81" spans="1:19" x14ac:dyDescent="0.3">
      <c r="A81" t="s">
        <v>39</v>
      </c>
      <c r="C81">
        <v>94</v>
      </c>
      <c r="D81" s="1">
        <v>3728170000</v>
      </c>
      <c r="E81" s="1">
        <v>146995</v>
      </c>
      <c r="F81" s="1">
        <v>4.8833299999999999</v>
      </c>
      <c r="G81" s="1">
        <v>83.903499999999994</v>
      </c>
      <c r="H81" s="1"/>
      <c r="I81" s="1">
        <f>G81*densities!$B$12/densities!$B$9</f>
        <v>83.161928661616145</v>
      </c>
      <c r="J81" s="14">
        <f t="shared" si="3"/>
        <v>17579.988000000001</v>
      </c>
      <c r="K81" s="15">
        <f>J81/LN(2)/Notes!$F$9*(1-EXP(-Notes!$F$9*LN(2)/J81))</f>
        <v>9.7849388528115314E-3</v>
      </c>
      <c r="L81" s="15">
        <f>EXP(-Notes!$F$10*LN(2)/J81)</f>
        <v>0.75285472498529615</v>
      </c>
      <c r="M81">
        <f t="shared" si="4"/>
        <v>7.3666374490313647E-3</v>
      </c>
      <c r="O81" s="1">
        <f t="shared" si="5"/>
        <v>11288.994366425764</v>
      </c>
      <c r="P81" s="1">
        <f>O81/Notes!$C$3</f>
        <v>3.484257520501779E-15</v>
      </c>
      <c r="R81" s="1">
        <f>O81*J81/Notes!$F$9</f>
        <v>76.566506749163793</v>
      </c>
      <c r="S81" s="1">
        <f>R81/Notes!$C$2</f>
        <v>6.1253205399331034E-11</v>
      </c>
    </row>
    <row r="82" spans="1:19" x14ac:dyDescent="0.3">
      <c r="A82" t="s">
        <v>42</v>
      </c>
      <c r="C82">
        <v>95</v>
      </c>
      <c r="D82" s="1">
        <v>1164760000000</v>
      </c>
      <c r="E82" s="1">
        <v>145932</v>
      </c>
      <c r="F82" s="1">
        <v>1536.77</v>
      </c>
      <c r="G82" s="1">
        <v>83.296700000000001</v>
      </c>
      <c r="H82" s="1"/>
      <c r="I82" s="1">
        <f>G82*densities!$B$12/densities!$B$9</f>
        <v>82.560491792929298</v>
      </c>
      <c r="J82" s="14">
        <f t="shared" si="3"/>
        <v>5532372</v>
      </c>
      <c r="K82" s="15">
        <f>J82/LN(2)/Notes!$F$9*(1-EXP(-Notes!$F$9*LN(2)/J82))</f>
        <v>0.85386296968755659</v>
      </c>
      <c r="L82" s="15">
        <f>EXP(-Notes!$F$10*LN(2)/J82)</f>
        <v>0.99909832357953043</v>
      </c>
      <c r="M82">
        <f t="shared" si="4"/>
        <v>0.85309306158147724</v>
      </c>
      <c r="O82" s="1">
        <f t="shared" si="5"/>
        <v>96.777825903163915</v>
      </c>
      <c r="P82" s="1">
        <f>O82/Notes!$C$3</f>
        <v>2.9869699352828372E-17</v>
      </c>
      <c r="R82" s="1">
        <f>O82*J82/Notes!$F$9</f>
        <v>206.56286043500722</v>
      </c>
      <c r="S82" s="1">
        <f>R82/Notes!$C$2</f>
        <v>1.6525028834800578E-10</v>
      </c>
    </row>
    <row r="83" spans="1:19" x14ac:dyDescent="0.3">
      <c r="A83" t="s">
        <v>26</v>
      </c>
      <c r="C83">
        <v>60</v>
      </c>
      <c r="D83" s="1">
        <v>25654100000000</v>
      </c>
      <c r="E83" s="1">
        <v>106898</v>
      </c>
      <c r="F83" s="1">
        <v>46207.3</v>
      </c>
      <c r="G83" s="1">
        <v>61.016500000000001</v>
      </c>
      <c r="H83" s="1"/>
      <c r="I83" s="1">
        <f>G83*densities!$B$12/densities!$B$9</f>
        <v>60.477212752525247</v>
      </c>
      <c r="J83" s="14">
        <f t="shared" si="3"/>
        <v>166346280</v>
      </c>
      <c r="K83" s="15">
        <f>J83/LN(2)/Notes!$F$9*(1-EXP(-Notes!$F$9*LN(2)/J83))</f>
        <v>0.99461909616201583</v>
      </c>
      <c r="L83" s="15">
        <f>EXP(-Notes!$F$10*LN(2)/J83)</f>
        <v>0.99996999881910908</v>
      </c>
      <c r="M83">
        <f t="shared" si="4"/>
        <v>0.99458925641459428</v>
      </c>
      <c r="O83" s="1">
        <f t="shared" si="5"/>
        <v>60.806219615261291</v>
      </c>
      <c r="P83" s="1">
        <f>O83/Notes!$C$3</f>
        <v>1.8767351733105337E-17</v>
      </c>
      <c r="R83" s="1">
        <f>O83*J83/Notes!$F$9</f>
        <v>3902.3489328170322</v>
      </c>
      <c r="S83" s="1">
        <f>R83/Notes!$C$2</f>
        <v>3.1218791462536259E-9</v>
      </c>
    </row>
    <row r="84" spans="1:19" x14ac:dyDescent="0.3">
      <c r="A84" t="s">
        <v>41</v>
      </c>
      <c r="C84" t="s">
        <v>51</v>
      </c>
      <c r="D84" s="1">
        <v>595282000</v>
      </c>
      <c r="E84" s="1">
        <v>104196</v>
      </c>
      <c r="F84" s="1">
        <v>1.1000099999999999</v>
      </c>
      <c r="G84" s="1">
        <v>59.474200000000003</v>
      </c>
      <c r="H84" s="1"/>
      <c r="I84" s="1">
        <f>G84*densities!$B$12/densities!$B$9</f>
        <v>58.948544191919197</v>
      </c>
      <c r="J84" s="14">
        <f t="shared" si="3"/>
        <v>3960.0359999999996</v>
      </c>
      <c r="K84" s="15">
        <f>J84/LN(2)/Notes!$F$9*(1-EXP(-Notes!$F$9*LN(2)/J84))</f>
        <v>2.2041374610114843E-3</v>
      </c>
      <c r="L84" s="15">
        <f>EXP(-Notes!$F$10*LN(2)/J84)</f>
        <v>0.28358137948639844</v>
      </c>
      <c r="M84">
        <f t="shared" si="4"/>
        <v>6.2505234177128452E-4</v>
      </c>
      <c r="O84" s="1">
        <f t="shared" si="5"/>
        <v>94309.772562198166</v>
      </c>
      <c r="P84" s="1">
        <f>O84/Notes!$C$3</f>
        <v>2.910795449450561E-14</v>
      </c>
      <c r="R84" s="1">
        <f>O84*J84/Notes!$F$9</f>
        <v>144.08568460575498</v>
      </c>
      <c r="S84" s="1">
        <f>R84/Notes!$C$2</f>
        <v>1.1526854768460398E-10</v>
      </c>
    </row>
    <row r="85" spans="1:19" x14ac:dyDescent="0.3">
      <c r="A85" t="s">
        <v>45</v>
      </c>
      <c r="C85">
        <v>91</v>
      </c>
      <c r="D85" s="1">
        <v>696975000000</v>
      </c>
      <c r="E85" s="1">
        <v>95565</v>
      </c>
      <c r="F85" s="1">
        <v>1404.24</v>
      </c>
      <c r="G85" s="1">
        <v>54.547699999999999</v>
      </c>
      <c r="H85" s="1"/>
      <c r="I85" s="1">
        <f>G85*densities!$B$12/densities!$B$9</f>
        <v>54.065586489898983</v>
      </c>
      <c r="J85" s="14">
        <f t="shared" si="3"/>
        <v>5055264</v>
      </c>
      <c r="K85" s="15">
        <f>J85/LN(2)/Notes!$F$9*(1-EXP(-Notes!$F$9*LN(2)/J85))</f>
        <v>0.8416068173127178</v>
      </c>
      <c r="L85" s="15">
        <f>EXP(-Notes!$F$10*LN(2)/J85)</f>
        <v>0.99901326675125657</v>
      </c>
      <c r="M85">
        <f t="shared" si="4"/>
        <v>0.84077637588370624</v>
      </c>
      <c r="O85" s="1">
        <f t="shared" si="5"/>
        <v>64.304359685502362</v>
      </c>
      <c r="P85" s="1">
        <f>O85/Notes!$C$3</f>
        <v>1.9847024594290853E-17</v>
      </c>
      <c r="R85" s="1">
        <f>O85*J85/Notes!$F$9</f>
        <v>125.41493617329144</v>
      </c>
      <c r="S85" s="1">
        <f>R85/Notes!$C$2</f>
        <v>1.0033194893863315E-10</v>
      </c>
    </row>
    <row r="86" spans="1:19" x14ac:dyDescent="0.3">
      <c r="A86" t="s">
        <v>47</v>
      </c>
      <c r="C86">
        <v>84</v>
      </c>
      <c r="D86" s="1">
        <v>377403000000</v>
      </c>
      <c r="E86" s="1">
        <v>92393.3</v>
      </c>
      <c r="F86" s="1">
        <v>786.48</v>
      </c>
      <c r="G86" s="1">
        <v>52.737299999999998</v>
      </c>
      <c r="H86" s="1"/>
      <c r="I86" s="1">
        <f>G86*densities!$B$12/densities!$B$9</f>
        <v>52.271187499999996</v>
      </c>
      <c r="J86" s="14">
        <f t="shared" si="3"/>
        <v>2831328</v>
      </c>
      <c r="K86" s="15">
        <f>J86/LN(2)/Notes!$F$9*(1-EXP(-Notes!$F$9*LN(2)/J86))</f>
        <v>0.74040600033235182</v>
      </c>
      <c r="L86" s="15">
        <f>EXP(-Notes!$F$10*LN(2)/J86)</f>
        <v>0.99823889571503888</v>
      </c>
      <c r="M86">
        <f t="shared" si="4"/>
        <v>0.73910206815255564</v>
      </c>
      <c r="O86" s="1">
        <f t="shared" si="5"/>
        <v>70.722556129028277</v>
      </c>
      <c r="P86" s="1">
        <f>O86/Notes!$C$3</f>
        <v>2.1827949422539591E-17</v>
      </c>
      <c r="R86" s="1">
        <f>O86*J86/Notes!$F$9</f>
        <v>77.252605478275228</v>
      </c>
      <c r="S86" s="1">
        <f>R86/Notes!$C$2</f>
        <v>6.1802084382620183E-11</v>
      </c>
    </row>
    <row r="87" spans="1:19" x14ac:dyDescent="0.3">
      <c r="A87" t="s">
        <v>52</v>
      </c>
      <c r="C87">
        <v>73</v>
      </c>
      <c r="D87" s="1">
        <v>3122820000</v>
      </c>
      <c r="E87" s="1">
        <v>84093.8</v>
      </c>
      <c r="F87" s="1">
        <v>7.15</v>
      </c>
      <c r="G87" s="1">
        <v>48</v>
      </c>
      <c r="H87" s="1"/>
      <c r="I87" s="1">
        <f>G87*densities!$B$12/densities!$B$9</f>
        <v>47.575757575757571</v>
      </c>
      <c r="J87" s="14">
        <f t="shared" si="3"/>
        <v>25740</v>
      </c>
      <c r="K87" s="15">
        <f>J87/LN(2)/Notes!$F$9*(1-EXP(-Notes!$F$9*LN(2)/J87))</f>
        <v>1.4326763253272345E-2</v>
      </c>
      <c r="L87" s="15">
        <f>EXP(-Notes!$F$10*LN(2)/J87)</f>
        <v>0.82375071660668875</v>
      </c>
      <c r="M87">
        <f t="shared" si="4"/>
        <v>1.180168149653747E-2</v>
      </c>
      <c r="O87" s="1">
        <f t="shared" si="5"/>
        <v>4031.2694076446614</v>
      </c>
      <c r="P87" s="1">
        <f>O87/Notes!$C$3</f>
        <v>1.2442189529767474E-15</v>
      </c>
      <c r="R87" s="1">
        <f>O87*J87/Notes!$F$9</f>
        <v>40.032744812026841</v>
      </c>
      <c r="S87" s="1">
        <f>R87/Notes!$C$2</f>
        <v>3.2026195849621472E-11</v>
      </c>
    </row>
    <row r="88" spans="1:19" x14ac:dyDescent="0.3">
      <c r="A88" t="s">
        <v>53</v>
      </c>
      <c r="C88">
        <v>72</v>
      </c>
      <c r="D88" s="1">
        <v>9528250000</v>
      </c>
      <c r="E88" s="1">
        <v>70560.7</v>
      </c>
      <c r="F88" s="1">
        <v>26</v>
      </c>
      <c r="G88" s="1">
        <v>40.275399999999998</v>
      </c>
      <c r="H88" s="1"/>
      <c r="I88" s="1">
        <f>G88*densities!$B$12/densities!$B$9</f>
        <v>39.91943055555555</v>
      </c>
      <c r="J88" s="14">
        <f t="shared" si="3"/>
        <v>93600</v>
      </c>
      <c r="K88" s="15">
        <f>J88/LN(2)/Notes!$F$9*(1-EXP(-Notes!$F$9*LN(2)/J88))</f>
        <v>5.2097320680775341E-2</v>
      </c>
      <c r="L88" s="15">
        <f>EXP(-Notes!$F$10*LN(2)/J88)</f>
        <v>0.94807751433917142</v>
      </c>
      <c r="M88">
        <f t="shared" si="4"/>
        <v>4.9392298294760197E-2</v>
      </c>
      <c r="O88" s="1">
        <f t="shared" si="5"/>
        <v>808.21164298382973</v>
      </c>
      <c r="P88" s="1">
        <f>O88/Notes!$C$3</f>
        <v>2.4944803795797216E-16</v>
      </c>
      <c r="R88" s="1">
        <f>O88*J88/Notes!$F$9</f>
        <v>29.185420441082741</v>
      </c>
      <c r="S88" s="1">
        <f>R88/Notes!$C$2</f>
        <v>2.3348336352866194E-11</v>
      </c>
    </row>
    <row r="89" spans="1:19" x14ac:dyDescent="0.3">
      <c r="A89" t="s">
        <v>45</v>
      </c>
      <c r="C89">
        <v>93</v>
      </c>
      <c r="D89" s="1">
        <v>3689530000</v>
      </c>
      <c r="E89" s="1">
        <v>69782.3</v>
      </c>
      <c r="F89" s="1">
        <v>10.18</v>
      </c>
      <c r="G89" s="1">
        <v>39.831099999999999</v>
      </c>
      <c r="H89" s="1"/>
      <c r="I89" s="1">
        <f>G89*densities!$B$12/densities!$B$9</f>
        <v>39.479057449494945</v>
      </c>
      <c r="J89" s="14">
        <f t="shared" si="3"/>
        <v>36648</v>
      </c>
      <c r="K89" s="15">
        <f>J89/LN(2)/Notes!$F$9*(1-EXP(-Notes!$F$9*LN(2)/J89))</f>
        <v>2.0398104883680067E-2</v>
      </c>
      <c r="L89" s="15">
        <f>EXP(-Notes!$F$10*LN(2)/J89)</f>
        <v>0.87268708134736306</v>
      </c>
      <c r="M89">
        <f t="shared" si="4"/>
        <v>1.780116261595615E-2</v>
      </c>
      <c r="O89" s="1">
        <f t="shared" si="5"/>
        <v>2217.7797204159979</v>
      </c>
      <c r="P89" s="1">
        <f>O89/Notes!$C$3</f>
        <v>6.844999137086413E-16</v>
      </c>
      <c r="R89" s="1">
        <f>O89*J89/Notes!$F$9</f>
        <v>31.356941046992858</v>
      </c>
      <c r="S89" s="1">
        <f>R89/Notes!$C$2</f>
        <v>2.5085552837594285E-11</v>
      </c>
    </row>
    <row r="90" spans="1:19" x14ac:dyDescent="0.3">
      <c r="A90" t="s">
        <v>18</v>
      </c>
      <c r="C90">
        <v>61</v>
      </c>
      <c r="D90" s="1">
        <v>1178470000</v>
      </c>
      <c r="E90" s="1">
        <v>68077.8</v>
      </c>
      <c r="F90" s="1">
        <v>3.3330099999999998</v>
      </c>
      <c r="G90" s="1">
        <v>38.858199999999997</v>
      </c>
      <c r="H90" s="1"/>
      <c r="I90" s="1">
        <f>G90*densities!$B$12/densities!$B$9</f>
        <v>38.514756313131308</v>
      </c>
      <c r="J90" s="14">
        <f t="shared" si="3"/>
        <v>11998.835999999999</v>
      </c>
      <c r="K90" s="15">
        <f>J90/LN(2)/Notes!$F$9*(1-EXP(-Notes!$F$9*LN(2)/J90))</f>
        <v>6.6784958308796155E-3</v>
      </c>
      <c r="L90" s="15">
        <f>EXP(-Notes!$F$10*LN(2)/J90)</f>
        <v>0.65972733809768691</v>
      </c>
      <c r="M90">
        <f t="shared" si="4"/>
        <v>4.4059862770027087E-3</v>
      </c>
      <c r="O90" s="1">
        <f t="shared" si="5"/>
        <v>8741.4607971343958</v>
      </c>
      <c r="P90" s="1">
        <f>O90/Notes!$C$3</f>
        <v>2.6979817275106159E-15</v>
      </c>
      <c r="R90" s="1">
        <f>O90*J90/Notes!$F$9</f>
        <v>40.465800349245711</v>
      </c>
      <c r="S90" s="1">
        <f>R90/Notes!$C$2</f>
        <v>3.2372640279396569E-11</v>
      </c>
    </row>
    <row r="91" spans="1:19" x14ac:dyDescent="0.3">
      <c r="A91" t="s">
        <v>17</v>
      </c>
      <c r="C91">
        <v>91</v>
      </c>
      <c r="D91" s="1">
        <v>83563400</v>
      </c>
      <c r="E91" s="1">
        <v>62321.7</v>
      </c>
      <c r="F91" s="1">
        <v>0.25816600000000001</v>
      </c>
      <c r="G91" s="1">
        <v>35.572699999999998</v>
      </c>
      <c r="H91" s="1"/>
      <c r="I91" s="1">
        <f>G91*densities!$B$12/densities!$B$9</f>
        <v>35.258294823232319</v>
      </c>
      <c r="J91" s="14">
        <f t="shared" si="3"/>
        <v>929.39760000000001</v>
      </c>
      <c r="K91" s="15">
        <f>J91/LN(2)/Notes!$F$9*(1-EXP(-Notes!$F$9*LN(2)/J91))</f>
        <v>5.1729834434186136E-4</v>
      </c>
      <c r="L91" s="15">
        <f>EXP(-Notes!$F$10*LN(2)/J91)</f>
        <v>4.6551600625941644E-3</v>
      </c>
      <c r="M91">
        <f t="shared" si="4"/>
        <v>2.4081065930263168E-6</v>
      </c>
      <c r="O91" s="1">
        <f t="shared" si="5"/>
        <v>14641500.889261924</v>
      </c>
      <c r="P91" s="1">
        <f>O91/Notes!$C$3</f>
        <v>4.5189817559450379E-12</v>
      </c>
      <c r="R91" s="1">
        <f>O91*J91/Notes!$F$9</f>
        <v>5249.9134980238805</v>
      </c>
      <c r="S91" s="1">
        <f>R91/Notes!$C$2</f>
        <v>4.1999307984191047E-9</v>
      </c>
    </row>
    <row r="92" spans="1:19" x14ac:dyDescent="0.3">
      <c r="A92" t="s">
        <v>39</v>
      </c>
      <c r="C92">
        <v>93</v>
      </c>
      <c r="D92" s="1">
        <v>823159000</v>
      </c>
      <c r="E92" s="1">
        <v>57633.4</v>
      </c>
      <c r="F92" s="1">
        <v>2.75</v>
      </c>
      <c r="G92" s="1">
        <v>32.896599999999999</v>
      </c>
      <c r="H92" s="1"/>
      <c r="I92" s="1">
        <f>G92*densities!$B$12/densities!$B$9</f>
        <v>32.605847222222216</v>
      </c>
      <c r="J92" s="14">
        <f t="shared" si="3"/>
        <v>9900</v>
      </c>
      <c r="K92" s="15">
        <f>J92/LN(2)/Notes!$F$9*(1-EXP(-Notes!$F$9*LN(2)/J92))</f>
        <v>5.5102935589509024E-3</v>
      </c>
      <c r="L92" s="15">
        <f>EXP(-Notes!$F$10*LN(2)/J92)</f>
        <v>0.60404472220222361</v>
      </c>
      <c r="M92">
        <f t="shared" si="4"/>
        <v>3.3284637420691997E-3</v>
      </c>
      <c r="O92" s="1">
        <f t="shared" si="5"/>
        <v>9796.0650164547696</v>
      </c>
      <c r="P92" s="1">
        <f>O92/Notes!$C$3</f>
        <v>3.0234768569304844E-15</v>
      </c>
      <c r="R92" s="1">
        <f>O92*J92/Notes!$F$9</f>
        <v>37.415526104514747</v>
      </c>
      <c r="S92" s="1">
        <f>R92/Notes!$C$2</f>
        <v>2.9932420883611799E-11</v>
      </c>
    </row>
    <row r="93" spans="1:19" x14ac:dyDescent="0.3">
      <c r="A93" t="s">
        <v>27</v>
      </c>
      <c r="C93">
        <v>22</v>
      </c>
      <c r="D93" s="1">
        <v>6582470000000</v>
      </c>
      <c r="E93" s="1">
        <v>55568.6</v>
      </c>
      <c r="F93" s="1">
        <v>22807.7</v>
      </c>
      <c r="G93" s="1">
        <v>31.7181</v>
      </c>
      <c r="H93" s="1"/>
      <c r="I93" s="1">
        <f>G93*densities!$B$12/densities!$B$9</f>
        <v>31.437763257575757</v>
      </c>
      <c r="J93" s="14">
        <f t="shared" si="3"/>
        <v>82107720</v>
      </c>
      <c r="K93" s="15">
        <f>J93/LN(2)/Notes!$F$9*(1-EXP(-Notes!$F$9*LN(2)/J93))</f>
        <v>0.98913863087731302</v>
      </c>
      <c r="L93" s="15">
        <f>EXP(-Notes!$F$10*LN(2)/J93)</f>
        <v>0.99993921999012614</v>
      </c>
      <c r="M93">
        <f t="shared" si="4"/>
        <v>0.98907851102156163</v>
      </c>
      <c r="O93" s="1">
        <f t="shared" si="5"/>
        <v>31.784901711296428</v>
      </c>
      <c r="P93" s="1">
        <f>O93/Notes!$C$3</f>
        <v>9.8101548491655648E-18</v>
      </c>
      <c r="R93" s="1">
        <f>O93*J93/Notes!$F$9</f>
        <v>1006.8618093899104</v>
      </c>
      <c r="S93" s="1">
        <f>R93/Notes!$C$2</f>
        <v>8.054894475119283E-10</v>
      </c>
    </row>
    <row r="94" spans="1:19" x14ac:dyDescent="0.3">
      <c r="A94" t="s">
        <v>43</v>
      </c>
      <c r="C94">
        <v>80</v>
      </c>
      <c r="D94" s="1">
        <v>505697000</v>
      </c>
      <c r="E94" s="1">
        <v>54958.1</v>
      </c>
      <c r="F94" s="1">
        <v>1.7716700000000001</v>
      </c>
      <c r="G94" s="1">
        <v>31.369599999999998</v>
      </c>
      <c r="H94" s="1"/>
      <c r="I94" s="1">
        <f>G94*densities!$B$12/densities!$B$9</f>
        <v>31.09234343434343</v>
      </c>
      <c r="J94" s="14">
        <f t="shared" si="3"/>
        <v>6378.0120000000006</v>
      </c>
      <c r="K94" s="15">
        <f>J94/LN(2)/Notes!$F$9*(1-EXP(-Notes!$F$9*LN(2)/J94))</f>
        <v>3.549971559849653E-3</v>
      </c>
      <c r="L94" s="15">
        <f>EXP(-Notes!$F$10*LN(2)/J94)</f>
        <v>0.45727108408777878</v>
      </c>
      <c r="M94">
        <f t="shared" si="4"/>
        <v>1.6232993436532338E-3</v>
      </c>
      <c r="O94" s="1">
        <f t="shared" si="5"/>
        <v>19153.79535875998</v>
      </c>
      <c r="P94" s="1">
        <f>O94/Notes!$C$3</f>
        <v>5.9116652341851794E-15</v>
      </c>
      <c r="R94" s="1">
        <f>O94*J94/Notes!$F$9</f>
        <v>47.130839754519855</v>
      </c>
      <c r="S94" s="1">
        <f>R94/Notes!$C$2</f>
        <v>3.7704671803615883E-11</v>
      </c>
    </row>
    <row r="95" spans="1:19" x14ac:dyDescent="0.3">
      <c r="A95" t="s">
        <v>17</v>
      </c>
      <c r="C95">
        <v>93</v>
      </c>
      <c r="D95" s="1">
        <v>9943740000000000</v>
      </c>
      <c r="E95" s="1">
        <v>54603.4</v>
      </c>
      <c r="F95" s="1">
        <v>35063300</v>
      </c>
      <c r="G95" s="1">
        <v>31.167100000000001</v>
      </c>
      <c r="H95" s="1"/>
      <c r="I95" s="1">
        <f>G95*densities!$B$12/densities!$B$9</f>
        <v>30.891633207070708</v>
      </c>
      <c r="J95" s="14">
        <f t="shared" si="3"/>
        <v>126227880000</v>
      </c>
      <c r="K95" s="15">
        <f>J95/LN(2)/Notes!$F$9*(1-EXP(-Notes!$F$9*LN(2)/J95))</f>
        <v>0.99999288339440995</v>
      </c>
      <c r="L95" s="15">
        <f>EXP(-Notes!$F$10*LN(2)/J95)</f>
        <v>0.9999999604630958</v>
      </c>
      <c r="M95">
        <f t="shared" si="4"/>
        <v>0.99999284385778708</v>
      </c>
      <c r="O95" s="1">
        <f t="shared" si="5"/>
        <v>30.891854273573109</v>
      </c>
      <c r="P95" s="1">
        <f>O95/Notes!$C$3</f>
        <v>9.534522923942317E-18</v>
      </c>
      <c r="R95" s="1">
        <f>O95*J95/Notes!$F$9</f>
        <v>1504403.2693758002</v>
      </c>
      <c r="S95" s="1">
        <f>R95/Notes!$C$2</f>
        <v>1.2035226155006401E-6</v>
      </c>
    </row>
    <row r="96" spans="1:19" x14ac:dyDescent="0.3">
      <c r="A96" t="s">
        <v>33</v>
      </c>
      <c r="C96">
        <v>39</v>
      </c>
      <c r="D96" s="1">
        <v>242997000</v>
      </c>
      <c r="E96" s="1">
        <v>50489.4</v>
      </c>
      <c r="F96" s="1">
        <v>0.92666700000000002</v>
      </c>
      <c r="G96" s="1">
        <v>28.818899999999999</v>
      </c>
      <c r="H96" s="1"/>
      <c r="I96" s="1">
        <f>G96*densities!$B$12/densities!$B$9</f>
        <v>28.564187499999999</v>
      </c>
      <c r="J96" s="14">
        <f t="shared" si="3"/>
        <v>3336.0012000000002</v>
      </c>
      <c r="K96" s="15">
        <f>J96/LN(2)/Notes!$F$9*(1-EXP(-Notes!$F$9*LN(2)/J96))</f>
        <v>1.8568026186881294E-3</v>
      </c>
      <c r="L96" s="15">
        <f>EXP(-Notes!$F$10*LN(2)/J96)</f>
        <v>0.22402434029649107</v>
      </c>
      <c r="M96">
        <f t="shared" si="4"/>
        <v>4.1596898171240528E-4</v>
      </c>
      <c r="O96" s="1">
        <f t="shared" si="5"/>
        <v>68669.032441820033</v>
      </c>
      <c r="P96" s="1">
        <f>O96/Notes!$C$3</f>
        <v>2.1194145815376553E-14</v>
      </c>
      <c r="R96" s="1">
        <f>O96*J96/Notes!$F$9</f>
        <v>88.37961984133895</v>
      </c>
      <c r="S96" s="1">
        <f>R96/Notes!$C$2</f>
        <v>7.0703695873071164E-11</v>
      </c>
    </row>
    <row r="97" spans="1:19" x14ac:dyDescent="0.3">
      <c r="A97" t="s">
        <v>45</v>
      </c>
      <c r="C97" t="s">
        <v>54</v>
      </c>
      <c r="D97" s="1">
        <v>170643000</v>
      </c>
      <c r="E97" s="1">
        <v>49907.4</v>
      </c>
      <c r="F97" s="1">
        <v>0.65833399999999997</v>
      </c>
      <c r="G97" s="1">
        <v>28.486699999999999</v>
      </c>
      <c r="H97" s="1"/>
      <c r="I97" s="1">
        <f>G97*densities!$B$12/densities!$B$9</f>
        <v>28.23492361111111</v>
      </c>
      <c r="J97" s="14">
        <f t="shared" si="3"/>
        <v>2370.0023999999999</v>
      </c>
      <c r="K97" s="15">
        <f>J97/LN(2)/Notes!$F$9*(1-EXP(-Notes!$F$9*LN(2)/J97))</f>
        <v>1.3191322181230485E-3</v>
      </c>
      <c r="L97" s="15">
        <f>EXP(-Notes!$F$10*LN(2)/J97)</f>
        <v>0.12175292969635179</v>
      </c>
      <c r="M97">
        <f t="shared" si="4"/>
        <v>1.6060821221332812E-4</v>
      </c>
      <c r="O97" s="1">
        <f t="shared" si="5"/>
        <v>175799.99940232214</v>
      </c>
      <c r="P97" s="1">
        <f>O97/Notes!$C$3</f>
        <v>5.4259259074790781E-14</v>
      </c>
      <c r="R97" s="1">
        <f>O97*J97/Notes!$F$9</f>
        <v>160.74321778684492</v>
      </c>
      <c r="S97" s="1">
        <f>R97/Notes!$C$2</f>
        <v>1.2859457422947594E-10</v>
      </c>
    </row>
    <row r="98" spans="1:19" x14ac:dyDescent="0.3">
      <c r="A98" t="s">
        <v>55</v>
      </c>
      <c r="C98">
        <v>71</v>
      </c>
      <c r="D98" s="1">
        <v>70412800000</v>
      </c>
      <c r="E98" s="1">
        <v>49421.599999999999</v>
      </c>
      <c r="F98" s="1">
        <v>274.32</v>
      </c>
      <c r="G98" s="1">
        <v>28.209399999999999</v>
      </c>
      <c r="H98" s="1"/>
      <c r="I98" s="1">
        <f>G98*densities!$B$12/densities!$B$9</f>
        <v>27.960074494949492</v>
      </c>
      <c r="J98" s="14">
        <f t="shared" si="3"/>
        <v>987552</v>
      </c>
      <c r="K98" s="15">
        <f>J98/LN(2)/Notes!$F$9*(1-EXP(-Notes!$F$9*LN(2)/J98))</f>
        <v>0.46054283742679175</v>
      </c>
      <c r="L98" s="15">
        <f>EXP(-Notes!$F$10*LN(2)/J98)</f>
        <v>0.99495918128842731</v>
      </c>
      <c r="M98">
        <f t="shared" si="4"/>
        <v>0.45822132447441</v>
      </c>
      <c r="O98" s="1">
        <f t="shared" si="5"/>
        <v>61.018710831540446</v>
      </c>
      <c r="P98" s="1">
        <f>O98/Notes!$C$3</f>
        <v>1.8832935441833472E-17</v>
      </c>
      <c r="R98" s="1">
        <f>O98*J98/Notes!$F$9</f>
        <v>23.24812882681691</v>
      </c>
      <c r="S98" s="1">
        <f>R98/Notes!$C$2</f>
        <v>1.8598503061453527E-11</v>
      </c>
    </row>
    <row r="99" spans="1:19" x14ac:dyDescent="0.3">
      <c r="A99" t="s">
        <v>45</v>
      </c>
      <c r="C99">
        <v>92</v>
      </c>
      <c r="D99" s="1">
        <v>807985000</v>
      </c>
      <c r="E99" s="1">
        <v>43946.400000000001</v>
      </c>
      <c r="F99" s="1">
        <v>3.54</v>
      </c>
      <c r="G99" s="1">
        <v>25.084199999999999</v>
      </c>
      <c r="H99" s="1"/>
      <c r="I99" s="1">
        <f>G99*densities!$B$12/densities!$B$9</f>
        <v>24.862496212121211</v>
      </c>
      <c r="J99" s="14">
        <f t="shared" si="3"/>
        <v>12744</v>
      </c>
      <c r="K99" s="15">
        <f>J99/LN(2)/Notes!$F$9*(1-EXP(-Notes!$F$9*LN(2)/J99))</f>
        <v>7.0932506177040699E-3</v>
      </c>
      <c r="L99" s="15">
        <f>EXP(-Notes!$F$10*LN(2)/J99)</f>
        <v>0.67596865214056701</v>
      </c>
      <c r="M99">
        <f t="shared" si="4"/>
        <v>4.7948150593446646E-3</v>
      </c>
      <c r="O99" s="1">
        <f t="shared" si="5"/>
        <v>5185.2878378836394</v>
      </c>
      <c r="P99" s="1">
        <f>O99/Notes!$C$3</f>
        <v>1.6003974808282838E-15</v>
      </c>
      <c r="R99" s="1">
        <f>O99*J99/Notes!$F$9</f>
        <v>25.494331869594561</v>
      </c>
      <c r="S99" s="1">
        <f>R99/Notes!$C$2</f>
        <v>2.039546549567565E-11</v>
      </c>
    </row>
    <row r="100" spans="1:19" x14ac:dyDescent="0.3">
      <c r="A100" t="s">
        <v>53</v>
      </c>
      <c r="C100">
        <v>73</v>
      </c>
      <c r="D100" s="1">
        <v>340591000000</v>
      </c>
      <c r="E100" s="1">
        <v>34027.4</v>
      </c>
      <c r="F100" s="1">
        <v>1927.2</v>
      </c>
      <c r="G100" s="1">
        <v>19.422499999999999</v>
      </c>
      <c r="H100" s="1"/>
      <c r="I100" s="1">
        <f>G100*densities!$B$12/densities!$B$9</f>
        <v>19.25083648989899</v>
      </c>
      <c r="J100" s="14">
        <f t="shared" si="3"/>
        <v>6937920</v>
      </c>
      <c r="K100" s="15">
        <f>J100/LN(2)/Notes!$F$9*(1-EXP(-Notes!$F$9*LN(2)/J100))</f>
        <v>0.88100943034956303</v>
      </c>
      <c r="L100" s="15">
        <f>EXP(-Notes!$F$10*LN(2)/J100)</f>
        <v>0.99928092783389366</v>
      </c>
      <c r="M100">
        <f t="shared" si="4"/>
        <v>0.88037592099012141</v>
      </c>
      <c r="O100" s="1">
        <f t="shared" si="5"/>
        <v>21.866609514090744</v>
      </c>
      <c r="P100" s="1">
        <f>O100/Notes!$C$3</f>
        <v>6.748953553731711E-18</v>
      </c>
      <c r="R100" s="1">
        <f>O100*J100/Notes!$F$9</f>
        <v>58.529624799382894</v>
      </c>
      <c r="S100" s="1">
        <f>R100/Notes!$C$2</f>
        <v>4.6823699839506317E-11</v>
      </c>
    </row>
    <row r="101" spans="1:19" x14ac:dyDescent="0.3">
      <c r="A101" t="s">
        <v>48</v>
      </c>
      <c r="C101">
        <v>75</v>
      </c>
      <c r="D101" s="1">
        <v>268526000</v>
      </c>
      <c r="E101" s="1">
        <v>32080</v>
      </c>
      <c r="F101" s="1">
        <v>1.6116699999999999</v>
      </c>
      <c r="G101" s="1">
        <v>18.311</v>
      </c>
      <c r="H101" s="1"/>
      <c r="I101" s="1">
        <f>G101*densities!$B$12/densities!$B$9</f>
        <v>18.149160353535351</v>
      </c>
      <c r="J101" s="14">
        <f t="shared" si="3"/>
        <v>5802.0119999999997</v>
      </c>
      <c r="K101" s="15">
        <f>J101/LN(2)/Notes!$F$9*(1-EXP(-Notes!$F$9*LN(2)/J101))</f>
        <v>3.2293726618743269E-3</v>
      </c>
      <c r="L101" s="15">
        <f>EXP(-Notes!$F$10*LN(2)/J101)</f>
        <v>0.42309430464114484</v>
      </c>
      <c r="M101">
        <f t="shared" si="4"/>
        <v>1.3663291808028413E-3</v>
      </c>
      <c r="O101" s="1">
        <f t="shared" si="5"/>
        <v>13283.153582997536</v>
      </c>
      <c r="P101" s="1">
        <f>O101/Notes!$C$3</f>
        <v>4.0997387601844247E-15</v>
      </c>
      <c r="R101" s="1">
        <f>O101*J101/Notes!$F$9</f>
        <v>29.733416854318943</v>
      </c>
      <c r="S101" s="1">
        <f>R101/Notes!$C$2</f>
        <v>2.3786733483455154E-11</v>
      </c>
    </row>
    <row r="102" spans="1:19" x14ac:dyDescent="0.3">
      <c r="A102" t="s">
        <v>18</v>
      </c>
      <c r="C102">
        <v>64</v>
      </c>
      <c r="D102" s="1">
        <v>1830350000</v>
      </c>
      <c r="E102" s="1">
        <v>27749.4</v>
      </c>
      <c r="F102" s="1">
        <v>12.7</v>
      </c>
      <c r="G102" s="1">
        <v>15.8391</v>
      </c>
      <c r="H102" s="1"/>
      <c r="I102" s="1">
        <f>G102*densities!$B$12/densities!$B$9</f>
        <v>15.699107954545454</v>
      </c>
      <c r="J102" s="14">
        <f t="shared" si="3"/>
        <v>45720</v>
      </c>
      <c r="K102" s="15">
        <f>J102/LN(2)/Notes!$F$9*(1-EXP(-Notes!$F$9*LN(2)/J102))</f>
        <v>2.544753752679144E-2</v>
      </c>
      <c r="L102" s="15">
        <f>EXP(-Notes!$F$10*LN(2)/J102)</f>
        <v>0.8965896093199025</v>
      </c>
      <c r="M102">
        <f t="shared" si="4"/>
        <v>2.2815997729299493E-2</v>
      </c>
      <c r="O102" s="1">
        <f t="shared" si="5"/>
        <v>688.07457560294279</v>
      </c>
      <c r="P102" s="1">
        <f>O102/Notes!$C$3</f>
        <v>2.1236869617374777E-16</v>
      </c>
      <c r="R102" s="1">
        <f>O102*J102/Notes!$F$9</f>
        <v>12.136870986329685</v>
      </c>
      <c r="S102" s="1">
        <f>R102/Notes!$C$2</f>
        <v>9.7094967890637481E-12</v>
      </c>
    </row>
    <row r="103" spans="1:19" x14ac:dyDescent="0.3">
      <c r="A103" t="s">
        <v>42</v>
      </c>
      <c r="C103">
        <v>97</v>
      </c>
      <c r="D103" s="1">
        <v>2405600000</v>
      </c>
      <c r="E103" s="1">
        <v>27662.3</v>
      </c>
      <c r="F103" s="1">
        <v>16.744</v>
      </c>
      <c r="G103" s="1">
        <v>15.789400000000001</v>
      </c>
      <c r="H103" s="1"/>
      <c r="I103" s="1">
        <f>G103*densities!$B$12/densities!$B$9</f>
        <v>15.649847222222222</v>
      </c>
      <c r="J103" s="14">
        <f t="shared" si="3"/>
        <v>60278.400000000001</v>
      </c>
      <c r="K103" s="15">
        <f>J103/LN(2)/Notes!$F$9*(1-EXP(-Notes!$F$9*LN(2)/J103))</f>
        <v>3.355067467311397E-2</v>
      </c>
      <c r="L103" s="15">
        <f>EXP(-Notes!$F$10*LN(2)/J103)</f>
        <v>0.92054121951463919</v>
      </c>
      <c r="M103">
        <f t="shared" si="4"/>
        <v>3.0884778979127253E-2</v>
      </c>
      <c r="O103" s="1">
        <f t="shared" si="5"/>
        <v>506.71715128020833</v>
      </c>
      <c r="P103" s="1">
        <f>O103/Notes!$C$3</f>
        <v>1.5639418249389146E-16</v>
      </c>
      <c r="R103" s="1">
        <f>O103*J103/Notes!$F$9</f>
        <v>11.783988862549734</v>
      </c>
      <c r="S103" s="1">
        <f>R103/Notes!$C$2</f>
        <v>9.4271910900397863E-12</v>
      </c>
    </row>
    <row r="104" spans="1:19" x14ac:dyDescent="0.3">
      <c r="A104" t="s">
        <v>49</v>
      </c>
      <c r="C104">
        <v>77</v>
      </c>
      <c r="D104" s="1">
        <v>158180000</v>
      </c>
      <c r="E104" s="1">
        <v>24561.3</v>
      </c>
      <c r="F104" s="1">
        <v>1.24</v>
      </c>
      <c r="G104" s="1">
        <v>14.019399999999999</v>
      </c>
      <c r="H104" s="1"/>
      <c r="I104" s="1">
        <f>G104*densities!$B$12/densities!$B$9</f>
        <v>13.89549116161616</v>
      </c>
      <c r="J104" s="14">
        <f t="shared" si="3"/>
        <v>4464</v>
      </c>
      <c r="K104" s="15">
        <f>J104/LN(2)/Notes!$F$9*(1-EXP(-Notes!$F$9*LN(2)/J104))</f>
        <v>2.4846414593087704E-3</v>
      </c>
      <c r="L104" s="15">
        <f>EXP(-Notes!$F$10*LN(2)/J104)</f>
        <v>0.32693976711264305</v>
      </c>
      <c r="M104">
        <f t="shared" si="4"/>
        <v>8.1232810006482694E-4</v>
      </c>
      <c r="O104" s="1">
        <f t="shared" si="5"/>
        <v>17105.762019690377</v>
      </c>
      <c r="P104" s="1">
        <f>O104/Notes!$C$3</f>
        <v>5.2795561789167828E-15</v>
      </c>
      <c r="R104" s="1">
        <f>O104*J104/Notes!$F$9</f>
        <v>29.459923478355648</v>
      </c>
      <c r="S104" s="1">
        <f>R104/Notes!$C$2</f>
        <v>2.356793878268452E-11</v>
      </c>
    </row>
    <row r="105" spans="1:19" x14ac:dyDescent="0.3">
      <c r="A105" t="s">
        <v>25</v>
      </c>
      <c r="C105">
        <v>44</v>
      </c>
      <c r="D105" s="1">
        <v>42945700</v>
      </c>
      <c r="E105" s="1">
        <v>22418.799999999999</v>
      </c>
      <c r="F105" s="1">
        <v>0.36883300000000002</v>
      </c>
      <c r="G105" s="1">
        <v>12.7965</v>
      </c>
      <c r="H105" s="1"/>
      <c r="I105" s="1">
        <f>G105*densities!$B$12/densities!$B$9</f>
        <v>12.683399621212121</v>
      </c>
      <c r="J105" s="14">
        <f t="shared" si="3"/>
        <v>1327.7988</v>
      </c>
      <c r="K105" s="15">
        <f>J105/LN(2)/Notes!$F$9*(1-EXP(-Notes!$F$9*LN(2)/J105))</f>
        <v>7.390465833558321E-4</v>
      </c>
      <c r="L105" s="15">
        <f>EXP(-Notes!$F$10*LN(2)/J105)</f>
        <v>2.331644595210524E-2</v>
      </c>
      <c r="M105">
        <f t="shared" si="4"/>
        <v>1.7231939716904299E-5</v>
      </c>
      <c r="O105" s="1">
        <f t="shared" si="5"/>
        <v>736040.15738111467</v>
      </c>
      <c r="P105" s="1">
        <f>O105/Notes!$C$3</f>
        <v>2.2717288808059095E-13</v>
      </c>
      <c r="R105" s="1">
        <f>O105*J105/Notes!$F$9</f>
        <v>377.04986023242873</v>
      </c>
      <c r="S105" s="1">
        <f>R105/Notes!$C$2</f>
        <v>3.0163988818594301E-10</v>
      </c>
    </row>
    <row r="106" spans="1:19" x14ac:dyDescent="0.3">
      <c r="A106" t="s">
        <v>52</v>
      </c>
      <c r="C106">
        <v>75</v>
      </c>
      <c r="D106" s="1">
        <v>321443000000</v>
      </c>
      <c r="E106" s="1">
        <v>21529.5</v>
      </c>
      <c r="F106" s="1">
        <v>2874.7</v>
      </c>
      <c r="G106" s="1">
        <v>12.2889</v>
      </c>
      <c r="H106" s="1"/>
      <c r="I106" s="1">
        <f>G106*densities!$B$12/densities!$B$9</f>
        <v>12.180285984848483</v>
      </c>
      <c r="J106" s="14">
        <f t="shared" si="3"/>
        <v>10348920</v>
      </c>
      <c r="K106" s="15">
        <f>J106/LN(2)/Notes!$F$9*(1-EXP(-Notes!$F$9*LN(2)/J106))</f>
        <v>0.91800939224531464</v>
      </c>
      <c r="L106" s="15">
        <f>EXP(-Notes!$F$10*LN(2)/J106)</f>
        <v>0.99951787659519886</v>
      </c>
      <c r="M106">
        <f t="shared" si="4"/>
        <v>0.91756679843148592</v>
      </c>
      <c r="O106" s="1">
        <f t="shared" si="5"/>
        <v>13.274549608453359</v>
      </c>
      <c r="P106" s="1">
        <f>O106/Notes!$C$3</f>
        <v>4.0970832124856045E-18</v>
      </c>
      <c r="R106" s="1">
        <f>O106*J106/Notes!$F$9</f>
        <v>53.000482999195654</v>
      </c>
      <c r="S106" s="1">
        <f>R106/Notes!$C$2</f>
        <v>4.2400386399356525E-11</v>
      </c>
    </row>
    <row r="107" spans="1:19" x14ac:dyDescent="0.3">
      <c r="A107" t="s">
        <v>43</v>
      </c>
      <c r="C107">
        <v>89</v>
      </c>
      <c r="D107" s="1">
        <v>95669300000</v>
      </c>
      <c r="E107" s="1">
        <v>15189.2</v>
      </c>
      <c r="F107" s="1">
        <v>1212.72</v>
      </c>
      <c r="G107" s="1">
        <v>8.6698599999999999</v>
      </c>
      <c r="H107" s="1"/>
      <c r="I107" s="1">
        <f>G107*densities!$B$12/densities!$B$9</f>
        <v>8.5932324494949484</v>
      </c>
      <c r="J107" s="14">
        <f t="shared" si="3"/>
        <v>4365792</v>
      </c>
      <c r="K107" s="15">
        <f>J107/LN(2)/Notes!$F$9*(1-EXP(-Notes!$F$9*LN(2)/J107))</f>
        <v>0.81978219404172836</v>
      </c>
      <c r="L107" s="15">
        <f>EXP(-Notes!$F$10*LN(2)/J107)</f>
        <v>0.99885752497946267</v>
      </c>
      <c r="M107">
        <f t="shared" si="4"/>
        <v>0.81884561336275441</v>
      </c>
      <c r="O107" s="1">
        <f t="shared" si="5"/>
        <v>10.494325559375117</v>
      </c>
      <c r="P107" s="1">
        <f>O107/Notes!$C$3</f>
        <v>3.2389893701775052E-18</v>
      </c>
      <c r="R107" s="1">
        <f>O107*J107/Notes!$F$9</f>
        <v>17.675942350507491</v>
      </c>
      <c r="S107" s="1">
        <f>R107/Notes!$C$2</f>
        <v>1.4140753880405993E-11</v>
      </c>
    </row>
    <row r="108" spans="1:19" x14ac:dyDescent="0.3">
      <c r="A108" t="s">
        <v>53</v>
      </c>
      <c r="C108">
        <v>71</v>
      </c>
      <c r="D108" s="1">
        <v>4984730000</v>
      </c>
      <c r="E108" s="1">
        <v>14702.3</v>
      </c>
      <c r="F108" s="1">
        <v>65.279899999999998</v>
      </c>
      <c r="G108" s="1">
        <v>8.3919499999999996</v>
      </c>
      <c r="H108" s="1"/>
      <c r="I108" s="1">
        <f>G108*densities!$B$12/densities!$B$9</f>
        <v>8.317778724747475</v>
      </c>
      <c r="J108" s="14">
        <f t="shared" si="3"/>
        <v>235007.63999999998</v>
      </c>
      <c r="K108" s="15">
        <f>J108/LN(2)/Notes!$F$9*(1-EXP(-Notes!$F$9*LN(2)/J108))</f>
        <v>0.13074157041715201</v>
      </c>
      <c r="L108" s="15">
        <f>EXP(-Notes!$F$10*LN(2)/J108)</f>
        <v>0.97898774012374734</v>
      </c>
      <c r="M108">
        <f t="shared" si="4"/>
        <v>0.12799439456291742</v>
      </c>
      <c r="O108" s="1">
        <f t="shared" si="5"/>
        <v>64.985492162774023</v>
      </c>
      <c r="P108" s="1">
        <f>O108/Notes!$C$3</f>
        <v>2.0057250667522846E-17</v>
      </c>
      <c r="R108" s="1">
        <f>O108*J108/Notes!$F$9</f>
        <v>5.8920089303287106</v>
      </c>
      <c r="S108" s="1">
        <f>R108/Notes!$C$2</f>
        <v>4.7136071442629682E-12</v>
      </c>
    </row>
    <row r="109" spans="1:19" x14ac:dyDescent="0.3">
      <c r="A109" t="s">
        <v>37</v>
      </c>
      <c r="C109">
        <v>28</v>
      </c>
      <c r="D109" s="1">
        <v>1527440000</v>
      </c>
      <c r="E109" s="1">
        <v>14061.4</v>
      </c>
      <c r="F109" s="1">
        <v>20.914999999999999</v>
      </c>
      <c r="G109" s="1">
        <v>8.0261200000000006</v>
      </c>
      <c r="H109" s="1"/>
      <c r="I109" s="1">
        <f>G109*densities!$B$12/densities!$B$9</f>
        <v>7.9551820707070711</v>
      </c>
      <c r="J109" s="14">
        <f t="shared" si="3"/>
        <v>75293.999999999985</v>
      </c>
      <c r="K109" s="15">
        <f>J109/LN(2)/Notes!$F$9*(1-EXP(-Notes!$F$9*LN(2)/J109))</f>
        <v>4.1908287192895154E-2</v>
      </c>
      <c r="L109" s="15">
        <f>EXP(-Notes!$F$10*LN(2)/J109)</f>
        <v>0.93586662931326914</v>
      </c>
      <c r="M109">
        <f t="shared" si="4"/>
        <v>3.9220567475507236E-2</v>
      </c>
      <c r="O109" s="1">
        <f t="shared" si="5"/>
        <v>202.83189619005347</v>
      </c>
      <c r="P109" s="1">
        <f>O109/Notes!$C$3</f>
        <v>6.2602437095695513E-17</v>
      </c>
      <c r="R109" s="1">
        <f>O109*J109/Notes!$F$9</f>
        <v>5.8919848733541214</v>
      </c>
      <c r="S109" s="1">
        <f>R109/Notes!$C$2</f>
        <v>4.7135878986832972E-12</v>
      </c>
    </row>
    <row r="110" spans="1:19" x14ac:dyDescent="0.3">
      <c r="A110" t="s">
        <v>52</v>
      </c>
      <c r="C110">
        <v>72</v>
      </c>
      <c r="D110" s="1">
        <v>14309800000</v>
      </c>
      <c r="E110" s="1">
        <v>13666.8</v>
      </c>
      <c r="F110" s="1">
        <v>201.6</v>
      </c>
      <c r="G110" s="1">
        <v>7.8008899999999999</v>
      </c>
      <c r="H110" s="1"/>
      <c r="I110" s="1">
        <f>G110*densities!$B$12/densities!$B$9</f>
        <v>7.7319427398989893</v>
      </c>
      <c r="J110" s="14">
        <f t="shared" si="3"/>
        <v>725760</v>
      </c>
      <c r="K110" s="15">
        <f>J110/LN(2)/Notes!$F$9*(1-EXP(-Notes!$F$9*LN(2)/J110))</f>
        <v>0.36997444961367126</v>
      </c>
      <c r="L110" s="15">
        <f>EXP(-Notes!$F$10*LN(2)/J110)</f>
        <v>0.99314712862731325</v>
      </c>
      <c r="M110">
        <f t="shared" si="4"/>
        <v>0.36743906229928819</v>
      </c>
      <c r="O110" s="1">
        <f t="shared" si="5"/>
        <v>21.042789222015625</v>
      </c>
      <c r="P110" s="1">
        <f>O110/Notes!$C$3</f>
        <v>6.494688031486304E-18</v>
      </c>
      <c r="R110" s="1">
        <f>O110*J110/Notes!$F$9</f>
        <v>5.8919809821643749</v>
      </c>
      <c r="S110" s="1">
        <f>R110/Notes!$C$2</f>
        <v>4.7135847857315001E-12</v>
      </c>
    </row>
    <row r="111" spans="1:19" x14ac:dyDescent="0.3">
      <c r="A111" t="s">
        <v>43</v>
      </c>
      <c r="C111">
        <v>91</v>
      </c>
      <c r="D111" s="1">
        <v>650725000</v>
      </c>
      <c r="E111" s="1">
        <v>13010.5</v>
      </c>
      <c r="F111" s="1">
        <v>9.6300000000000008</v>
      </c>
      <c r="G111" s="1">
        <v>7.4262800000000002</v>
      </c>
      <c r="H111" s="1"/>
      <c r="I111" s="1">
        <f>G111*densities!$B$12/densities!$B$9</f>
        <v>7.3606436868686869</v>
      </c>
      <c r="J111" s="14">
        <f t="shared" si="3"/>
        <v>34668.000000000007</v>
      </c>
      <c r="K111" s="15">
        <f>J111/LN(2)/Notes!$F$9*(1-EXP(-Notes!$F$9*LN(2)/J111))</f>
        <v>1.9296046171889888E-2</v>
      </c>
      <c r="L111" s="15">
        <f>EXP(-Notes!$F$10*LN(2)/J111)</f>
        <v>0.86592602050328027</v>
      </c>
      <c r="M111">
        <f t="shared" si="4"/>
        <v>1.6708948473072166E-2</v>
      </c>
      <c r="O111" s="1">
        <f t="shared" si="5"/>
        <v>440.52105964244038</v>
      </c>
      <c r="P111" s="1">
        <f>O111/Notes!$C$3</f>
        <v>1.3596329001309888E-16</v>
      </c>
      <c r="R111" s="1">
        <f>O111*J111/Notes!$F$9</f>
        <v>5.8919691727176415</v>
      </c>
      <c r="S111" s="1">
        <f>R111/Notes!$C$2</f>
        <v>4.713575338174113E-12</v>
      </c>
    </row>
    <row r="112" spans="1:19" x14ac:dyDescent="0.3">
      <c r="A112" t="s">
        <v>56</v>
      </c>
      <c r="C112">
        <v>66</v>
      </c>
      <c r="D112" s="1">
        <v>639907000</v>
      </c>
      <c r="E112" s="1">
        <v>12982.9</v>
      </c>
      <c r="F112" s="1">
        <v>9.4900400000000005</v>
      </c>
      <c r="G112" s="1">
        <v>7.4105299999999996</v>
      </c>
      <c r="H112" s="1"/>
      <c r="I112" s="1">
        <f>G112*densities!$B$12/densities!$B$9</f>
        <v>7.3450328914141405</v>
      </c>
      <c r="J112" s="14">
        <f t="shared" si="3"/>
        <v>34164.144</v>
      </c>
      <c r="K112" s="15">
        <f>J112/LN(2)/Notes!$F$9*(1-EXP(-Notes!$F$9*LN(2)/J112))</f>
        <v>1.9015602285885971E-2</v>
      </c>
      <c r="L112" s="15">
        <f>EXP(-Notes!$F$10*LN(2)/J112)</f>
        <v>0.86408954596055798</v>
      </c>
      <c r="M112">
        <f t="shared" si="4"/>
        <v>1.6431183145377757E-2</v>
      </c>
      <c r="O112" s="1">
        <f t="shared" si="5"/>
        <v>447.01789435536574</v>
      </c>
      <c r="P112" s="1">
        <f>O112/Notes!$C$3</f>
        <v>1.3796848591214991E-16</v>
      </c>
      <c r="R112" s="1">
        <f>O112*J112/Notes!$F$9</f>
        <v>5.8919690252058263</v>
      </c>
      <c r="S112" s="1">
        <f>R112/Notes!$C$2</f>
        <v>4.7135752201646607E-12</v>
      </c>
    </row>
    <row r="113" spans="1:19" x14ac:dyDescent="0.3">
      <c r="A113" t="s">
        <v>47</v>
      </c>
      <c r="C113">
        <v>86</v>
      </c>
      <c r="D113" s="1">
        <v>23397600000</v>
      </c>
      <c r="E113" s="1">
        <v>10069.1</v>
      </c>
      <c r="F113" s="1">
        <v>447.40800000000002</v>
      </c>
      <c r="G113" s="1">
        <v>5.74735</v>
      </c>
      <c r="H113" s="1"/>
      <c r="I113" s="1">
        <f>G113*densities!$B$12/densities!$B$9</f>
        <v>5.6965527146464652</v>
      </c>
      <c r="J113" s="14">
        <f t="shared" si="3"/>
        <v>1610668.8</v>
      </c>
      <c r="K113" s="15">
        <f>J113/LN(2)/Notes!$F$9*(1-EXP(-Notes!$F$9*LN(2)/J113))</f>
        <v>0.60265305663725222</v>
      </c>
      <c r="L113" s="15">
        <f>EXP(-Notes!$F$10*LN(2)/J113)</f>
        <v>0.99690629389716712</v>
      </c>
      <c r="M113">
        <f t="shared" si="4"/>
        <v>0.60078862519804266</v>
      </c>
      <c r="O113" s="1">
        <f t="shared" si="5"/>
        <v>9.481791891064292</v>
      </c>
      <c r="P113" s="1">
        <f>O113/Notes!$C$3</f>
        <v>2.926478978723547E-18</v>
      </c>
      <c r="R113" s="1">
        <f>O113*J113/Notes!$F$9</f>
        <v>5.8919854811073513</v>
      </c>
      <c r="S113" s="1">
        <f>R113/Notes!$C$2</f>
        <v>4.7135883848858813E-12</v>
      </c>
    </row>
    <row r="114" spans="1:19" x14ac:dyDescent="0.3">
      <c r="A114" t="s">
        <v>10</v>
      </c>
      <c r="C114">
        <v>38</v>
      </c>
      <c r="D114" s="1">
        <v>135906000</v>
      </c>
      <c r="E114" s="1">
        <v>9219.2800000000007</v>
      </c>
      <c r="F114" s="1">
        <v>2.8383400000000001</v>
      </c>
      <c r="G114" s="1">
        <v>5.2622900000000001</v>
      </c>
      <c r="H114" s="1"/>
      <c r="I114" s="1">
        <f>G114*densities!$B$12/densities!$B$9</f>
        <v>5.2157798611111108</v>
      </c>
      <c r="J114" s="14">
        <f t="shared" si="3"/>
        <v>10218.023999999999</v>
      </c>
      <c r="K114" s="15">
        <f>J114/LN(2)/Notes!$F$9*(1-EXP(-Notes!$F$9*LN(2)/J114))</f>
        <v>5.6873042254955283E-3</v>
      </c>
      <c r="L114" s="15">
        <f>EXP(-Notes!$F$10*LN(2)/J114)</f>
        <v>0.61359676528209606</v>
      </c>
      <c r="M114">
        <f t="shared" si="4"/>
        <v>3.4897114759392528E-3</v>
      </c>
      <c r="O114" s="1">
        <f t="shared" si="5"/>
        <v>1494.6163592814755</v>
      </c>
      <c r="P114" s="1">
        <f>O114/Notes!$C$3</f>
        <v>4.6130134545724555E-16</v>
      </c>
      <c r="R114" s="1">
        <f>O114*J114/Notes!$F$9</f>
        <v>5.8919852738930318</v>
      </c>
      <c r="S114" s="1">
        <f>R114/Notes!$C$2</f>
        <v>4.7135882191144259E-12</v>
      </c>
    </row>
    <row r="115" spans="1:19" x14ac:dyDescent="0.3">
      <c r="A115" t="s">
        <v>18</v>
      </c>
      <c r="C115">
        <v>60</v>
      </c>
      <c r="D115" s="1">
        <v>18407500</v>
      </c>
      <c r="E115" s="1">
        <v>8972.6299999999992</v>
      </c>
      <c r="F115" s="1">
        <v>0.39500099999999999</v>
      </c>
      <c r="G115" s="1">
        <v>5.1215000000000002</v>
      </c>
      <c r="H115" s="1"/>
      <c r="I115" s="1">
        <f>G115*densities!$B$12/densities!$B$9</f>
        <v>5.0762342171717174</v>
      </c>
      <c r="J115" s="14">
        <f t="shared" si="3"/>
        <v>1422.0036</v>
      </c>
      <c r="K115" s="15">
        <f>J115/LN(2)/Notes!$F$9*(1-EXP(-Notes!$F$9*LN(2)/J115))</f>
        <v>7.914805331196964E-4</v>
      </c>
      <c r="L115" s="15">
        <f>EXP(-Notes!$F$10*LN(2)/J115)</f>
        <v>2.9908962556068595E-2</v>
      </c>
      <c r="M115">
        <f t="shared" si="4"/>
        <v>2.3672361628934209E-5</v>
      </c>
      <c r="O115" s="1">
        <f t="shared" si="5"/>
        <v>214437.16925003155</v>
      </c>
      <c r="P115" s="1">
        <f>O115/Notes!$C$3</f>
        <v>6.6184311496923315E-14</v>
      </c>
      <c r="R115" s="1">
        <f>O115*J115/Notes!$F$9</f>
        <v>117.64291151518294</v>
      </c>
      <c r="S115" s="1">
        <f>R115/Notes!$C$2</f>
        <v>9.4114329212146362E-11</v>
      </c>
    </row>
    <row r="116" spans="1:19" x14ac:dyDescent="0.3">
      <c r="A116" t="s">
        <v>45</v>
      </c>
      <c r="C116" t="s">
        <v>113</v>
      </c>
      <c r="D116" s="1">
        <v>35389400</v>
      </c>
      <c r="E116" s="1">
        <v>8224.39</v>
      </c>
      <c r="F116" s="1">
        <v>0.82850000000000001</v>
      </c>
      <c r="G116" s="1">
        <v>4.6944100000000004</v>
      </c>
      <c r="H116" s="1"/>
      <c r="I116" s="1">
        <f>G116*densities!$B$12/densities!$B$9</f>
        <v>4.6529190025252527</v>
      </c>
      <c r="J116" s="14">
        <f t="shared" si="3"/>
        <v>2982.6</v>
      </c>
      <c r="K116" s="15">
        <f>J116/LN(2)/Notes!$F$9*(1-EXP(-Notes!$F$9*LN(2)/J116))</f>
        <v>1.6601011685784808E-3</v>
      </c>
      <c r="L116" s="15">
        <f>EXP(-Notes!$F$10*LN(2)/J116)</f>
        <v>0.18763473020856178</v>
      </c>
      <c r="M116">
        <f t="shared" si="4"/>
        <v>3.1149263488514139E-4</v>
      </c>
      <c r="O116" s="1">
        <f t="shared" si="5"/>
        <v>14937.492837482185</v>
      </c>
      <c r="P116" s="1">
        <f>O116/Notes!$C$3</f>
        <v>4.6103372955191931E-15</v>
      </c>
      <c r="R116" s="1">
        <f>O116*J116/Notes!$F$9</f>
        <v>17.18849002201943</v>
      </c>
      <c r="S116" s="1">
        <f>R116/Notes!$C$2</f>
        <v>1.3750792017615544E-11</v>
      </c>
    </row>
    <row r="117" spans="1:19" x14ac:dyDescent="0.3">
      <c r="A117" t="s">
        <v>23</v>
      </c>
      <c r="C117">
        <v>44</v>
      </c>
      <c r="D117" s="1">
        <v>21017600000000</v>
      </c>
      <c r="E117" s="1">
        <v>7694.18</v>
      </c>
      <c r="F117" s="1">
        <v>525949</v>
      </c>
      <c r="G117" s="1">
        <v>4.3917700000000002</v>
      </c>
      <c r="H117" s="1"/>
      <c r="I117" s="1">
        <f>G117*densities!$B$12/densities!$B$9</f>
        <v>4.3529538510101009</v>
      </c>
      <c r="J117" s="14">
        <f t="shared" si="3"/>
        <v>1893416400</v>
      </c>
      <c r="K117" s="15">
        <f>J117/LN(2)/Notes!$F$9*(1-EXP(-Notes!$F$9*LN(2)/J117))</f>
        <v>0.9995257067177028</v>
      </c>
      <c r="L117" s="15">
        <f>EXP(-Notes!$F$10*LN(2)/J117)</f>
        <v>0.99999736420730123</v>
      </c>
      <c r="M117">
        <f t="shared" si="4"/>
        <v>0.9995230721751428</v>
      </c>
      <c r="O117" s="1">
        <f t="shared" si="5"/>
        <v>4.3550308864179463</v>
      </c>
      <c r="P117" s="1">
        <f>O117/Notes!$C$3</f>
        <v>1.3441453353141809E-18</v>
      </c>
      <c r="R117" s="1">
        <f>O117*J117/Notes!$F$9</f>
        <v>3181.2835273342116</v>
      </c>
      <c r="S117" s="1">
        <f>R117/Notes!$C$2</f>
        <v>2.5450268218673695E-9</v>
      </c>
    </row>
    <row r="118" spans="1:19" x14ac:dyDescent="0.3">
      <c r="A118" t="s">
        <v>42</v>
      </c>
      <c r="C118">
        <v>84</v>
      </c>
      <c r="D118" s="1">
        <v>16284200</v>
      </c>
      <c r="E118" s="1">
        <v>7263.41</v>
      </c>
      <c r="F118" s="1">
        <v>0.43166700000000002</v>
      </c>
      <c r="G118" s="1">
        <v>4.1458899999999996</v>
      </c>
      <c r="H118" s="1"/>
      <c r="I118" s="1">
        <f>G118*densities!$B$12/densities!$B$9</f>
        <v>4.1092470328282822</v>
      </c>
      <c r="J118" s="14">
        <f t="shared" si="3"/>
        <v>1554.0012000000002</v>
      </c>
      <c r="K118" s="15">
        <f>J118/LN(2)/Notes!$F$9*(1-EXP(-Notes!$F$9*LN(2)/J118))</f>
        <v>8.6494977807696706E-4</v>
      </c>
      <c r="L118" s="15">
        <f>EXP(-Notes!$F$10*LN(2)/J118)</f>
        <v>4.029651667826057E-2</v>
      </c>
      <c r="M118">
        <f t="shared" si="4"/>
        <v>3.4854463158136283E-5</v>
      </c>
      <c r="O118" s="1">
        <f t="shared" si="5"/>
        <v>117897.29809305746</v>
      </c>
      <c r="P118" s="1">
        <f>O118/Notes!$C$3</f>
        <v>3.6388054966993044E-14</v>
      </c>
      <c r="R118" s="1">
        <f>O118*J118/Notes!$F$9</f>
        <v>70.683851355466444</v>
      </c>
      <c r="S118" s="1">
        <f>R118/Notes!$C$2</f>
        <v>5.6547081084373156E-11</v>
      </c>
    </row>
    <row r="119" spans="1:19" x14ac:dyDescent="0.3">
      <c r="A119" t="s">
        <v>53</v>
      </c>
      <c r="C119">
        <v>70</v>
      </c>
      <c r="D119" s="1">
        <v>28144800</v>
      </c>
      <c r="E119" s="1">
        <v>6181.38</v>
      </c>
      <c r="F119" s="1">
        <v>0.87666900000000003</v>
      </c>
      <c r="G119" s="1">
        <v>3.5282800000000001</v>
      </c>
      <c r="H119" s="1"/>
      <c r="I119" s="1">
        <f>G119*densities!$B$12/densities!$B$9</f>
        <v>3.4970957070707072</v>
      </c>
      <c r="J119" s="14">
        <f t="shared" si="3"/>
        <v>3156.0084000000002</v>
      </c>
      <c r="K119" s="15">
        <f>J119/LN(2)/Notes!$F$9*(1-EXP(-Notes!$F$9*LN(2)/J119))</f>
        <v>1.7566194705570649E-3</v>
      </c>
      <c r="L119" s="15">
        <f>EXP(-Notes!$F$10*LN(2)/J119)</f>
        <v>0.20570335805187154</v>
      </c>
      <c r="M119">
        <f t="shared" si="4"/>
        <v>3.6134252391288894E-4</v>
      </c>
      <c r="O119" s="1">
        <f t="shared" si="5"/>
        <v>9678.0629891038607</v>
      </c>
      <c r="P119" s="1">
        <f>O119/Notes!$C$3</f>
        <v>2.9870564781184755E-15</v>
      </c>
      <c r="R119" s="1">
        <f>O119*J119/Notes!$F$9</f>
        <v>11.783969170270407</v>
      </c>
      <c r="S119" s="1">
        <f>R119/Notes!$C$2</f>
        <v>9.4271753362163255E-12</v>
      </c>
    </row>
    <row r="120" spans="1:19" x14ac:dyDescent="0.3">
      <c r="A120" t="s">
        <v>43</v>
      </c>
      <c r="C120">
        <v>81</v>
      </c>
      <c r="D120" s="1">
        <v>11907800</v>
      </c>
      <c r="E120" s="1">
        <v>6168.79</v>
      </c>
      <c r="F120" s="1">
        <v>0.37166700000000003</v>
      </c>
      <c r="G120" s="1">
        <v>3.5210900000000001</v>
      </c>
      <c r="H120" s="1"/>
      <c r="I120" s="1">
        <f>G120*densities!$B$12/densities!$B$9</f>
        <v>3.489969255050505</v>
      </c>
      <c r="J120" s="14">
        <f t="shared" si="3"/>
        <v>1338.0011999999999</v>
      </c>
      <c r="K120" s="15">
        <f>J120/LN(2)/Notes!$F$9*(1-EXP(-Notes!$F$9*LN(2)/J120))</f>
        <v>7.4472519133621988E-4</v>
      </c>
      <c r="L120" s="15">
        <f>EXP(-Notes!$F$10*LN(2)/J120)</f>
        <v>2.3994356074756581E-2</v>
      </c>
      <c r="M120">
        <f t="shared" si="4"/>
        <v>1.7869201418762485E-5</v>
      </c>
      <c r="O120" s="1">
        <f t="shared" si="5"/>
        <v>195306.3918897949</v>
      </c>
      <c r="P120" s="1">
        <f>O120/Notes!$C$3</f>
        <v>6.0279750583270037E-14</v>
      </c>
      <c r="R120" s="1">
        <f>O120*J120/Notes!$F$9</f>
        <v>100.817973270145</v>
      </c>
      <c r="S120" s="1">
        <f>R120/Notes!$C$2</f>
        <v>8.0654378616116E-11</v>
      </c>
    </row>
    <row r="121" spans="1:19" x14ac:dyDescent="0.3">
      <c r="A121" t="s">
        <v>16</v>
      </c>
      <c r="C121">
        <v>59</v>
      </c>
      <c r="D121" s="1">
        <v>2.03247E+16</v>
      </c>
      <c r="E121" s="1">
        <v>5874.11</v>
      </c>
      <c r="F121" s="1">
        <v>666201000</v>
      </c>
      <c r="G121" s="1">
        <v>3.3528899999999999</v>
      </c>
      <c r="H121" s="1"/>
      <c r="I121" s="1">
        <f>G121*densities!$B$12/densities!$B$9</f>
        <v>3.3232558712121212</v>
      </c>
      <c r="J121" s="14">
        <f t="shared" si="3"/>
        <v>2398323600000</v>
      </c>
      <c r="K121" s="15">
        <f>J121/LN(2)/Notes!$F$9*(1-EXP(-Notes!$F$9*LN(2)/J121))</f>
        <v>0.99999962541192389</v>
      </c>
      <c r="L121" s="15">
        <f>EXP(-Notes!$F$10*LN(2)/J121)</f>
        <v>0.99999999791910499</v>
      </c>
      <c r="M121">
        <f t="shared" si="4"/>
        <v>0.99999962333102965</v>
      </c>
      <c r="O121" s="1">
        <f t="shared" si="5"/>
        <v>3.3232571229799599</v>
      </c>
      <c r="P121" s="1">
        <f>O121/Notes!$C$3</f>
        <v>1.0256966428950494E-18</v>
      </c>
      <c r="R121" s="1">
        <f>O121*J121/Notes!$F$9</f>
        <v>3074940.5813699616</v>
      </c>
      <c r="S121" s="1">
        <f>R121/Notes!$C$2</f>
        <v>2.4599524650959693E-6</v>
      </c>
    </row>
    <row r="122" spans="1:19" x14ac:dyDescent="0.3">
      <c r="A122" t="s">
        <v>6</v>
      </c>
      <c r="C122">
        <v>53</v>
      </c>
      <c r="D122" s="1">
        <v>3886500</v>
      </c>
      <c r="E122" s="1">
        <v>5276.01</v>
      </c>
      <c r="F122" s="1">
        <v>0.14183299999999999</v>
      </c>
      <c r="G122" s="1">
        <v>3.0114999999999998</v>
      </c>
      <c r="H122" s="1"/>
      <c r="I122" s="1">
        <f>G122*densities!$B$12/densities!$B$9</f>
        <v>2.9848832070707068</v>
      </c>
      <c r="J122" s="14">
        <f t="shared" si="3"/>
        <v>510.59879999999993</v>
      </c>
      <c r="K122" s="15">
        <f>J122/LN(2)/Notes!$F$9*(1-EXP(-Notes!$F$9*LN(2)/J122))</f>
        <v>2.8419689685333933E-4</v>
      </c>
      <c r="L122" s="15">
        <f>EXP(-Notes!$F$10*LN(2)/J122)</f>
        <v>5.6904776493593426E-5</v>
      </c>
      <c r="M122">
        <f t="shared" si="4"/>
        <v>1.6172160895612099E-8</v>
      </c>
      <c r="O122" s="1">
        <f t="shared" si="5"/>
        <v>184569225.24686101</v>
      </c>
      <c r="P122" s="1">
        <f>O122/Notes!$C$3</f>
        <v>5.6965810261376856E-11</v>
      </c>
      <c r="R122" s="1">
        <f>O122*J122/Notes!$F$9</f>
        <v>36358.342950608385</v>
      </c>
      <c r="S122" s="1">
        <f>R122/Notes!$C$2</f>
        <v>2.9086674360486707E-8</v>
      </c>
    </row>
    <row r="123" spans="1:19" x14ac:dyDescent="0.3">
      <c r="A123" t="s">
        <v>47</v>
      </c>
      <c r="C123">
        <v>79</v>
      </c>
      <c r="D123" s="1">
        <v>10240100</v>
      </c>
      <c r="E123" s="1">
        <v>5165.84</v>
      </c>
      <c r="F123" s="1">
        <v>0.38166800000000001</v>
      </c>
      <c r="G123" s="1">
        <v>2.94862</v>
      </c>
      <c r="H123" s="1"/>
      <c r="I123" s="1">
        <f>G123*densities!$B$12/densities!$B$9</f>
        <v>2.9225589646464649</v>
      </c>
      <c r="J123" s="14">
        <f t="shared" si="3"/>
        <v>1374.0047999999999</v>
      </c>
      <c r="K123" s="15">
        <f>J123/LN(2)/Notes!$F$9*(1-EXP(-Notes!$F$9*LN(2)/J123))</f>
        <v>7.6476462620279006E-4</v>
      </c>
      <c r="L123" s="15">
        <f>EXP(-Notes!$F$10*LN(2)/J123)</f>
        <v>2.6457923218239875E-2</v>
      </c>
      <c r="M123">
        <f t="shared" si="4"/>
        <v>2.0234083760099337E-5</v>
      </c>
      <c r="O123" s="1">
        <f t="shared" si="5"/>
        <v>144437.42544990417</v>
      </c>
      <c r="P123" s="1">
        <f>O123/Notes!$C$3</f>
        <v>4.4579452299353139E-14</v>
      </c>
      <c r="R123" s="1">
        <f>O123*J123/Notes!$F$9</f>
        <v>76.565476800852807</v>
      </c>
      <c r="S123" s="1">
        <f>R123/Notes!$C$2</f>
        <v>6.1252381440682248E-11</v>
      </c>
    </row>
    <row r="124" spans="1:19" x14ac:dyDescent="0.3">
      <c r="A124" t="s">
        <v>49</v>
      </c>
      <c r="C124">
        <v>87</v>
      </c>
      <c r="D124" s="1">
        <v>33359900</v>
      </c>
      <c r="E124" s="1">
        <v>5050.96</v>
      </c>
      <c r="F124" s="1">
        <v>1.2716700000000001</v>
      </c>
      <c r="G124" s="1">
        <v>2.8830399999999998</v>
      </c>
      <c r="H124" s="1"/>
      <c r="I124" s="1">
        <f>G124*densities!$B$12/densities!$B$9</f>
        <v>2.8575585858585852</v>
      </c>
      <c r="J124" s="14">
        <f t="shared" si="3"/>
        <v>4578.0120000000006</v>
      </c>
      <c r="K124" s="15">
        <f>J124/LN(2)/Notes!$F$9*(1-EXP(-Notes!$F$9*LN(2)/J124))</f>
        <v>2.5481000036767618E-3</v>
      </c>
      <c r="L124" s="15">
        <f>EXP(-Notes!$F$10*LN(2)/J124)</f>
        <v>0.33617047688282548</v>
      </c>
      <c r="M124">
        <f t="shared" si="4"/>
        <v>8.5659599338114636E-4</v>
      </c>
      <c r="O124" s="1">
        <f t="shared" si="5"/>
        <v>3335.9467099294511</v>
      </c>
      <c r="P124" s="1">
        <f>O124/Notes!$C$3</f>
        <v>1.0296131820769911E-15</v>
      </c>
      <c r="R124" s="1">
        <f>O124*J124/Notes!$F$9</f>
        <v>5.8919768786333142</v>
      </c>
      <c r="S124" s="1">
        <f>R124/Notes!$C$2</f>
        <v>4.7135815029066515E-12</v>
      </c>
    </row>
    <row r="125" spans="1:19" x14ac:dyDescent="0.3">
      <c r="A125" t="s">
        <v>41</v>
      </c>
      <c r="C125">
        <v>88</v>
      </c>
      <c r="D125" s="1">
        <v>5861780</v>
      </c>
      <c r="E125" s="1">
        <v>4670.2</v>
      </c>
      <c r="F125" s="1">
        <v>0.24166699999999999</v>
      </c>
      <c r="G125" s="1">
        <v>2.6657099999999998</v>
      </c>
      <c r="H125" s="1"/>
      <c r="I125" s="1">
        <f>G125*densities!$B$12/densities!$B$9</f>
        <v>2.6421494318181815</v>
      </c>
      <c r="J125" s="14">
        <f t="shared" si="3"/>
        <v>870.00119999999993</v>
      </c>
      <c r="K125" s="15">
        <f>J125/LN(2)/Notes!$F$9*(1-EXP(-Notes!$F$9*LN(2)/J125))</f>
        <v>4.8423858673126818E-4</v>
      </c>
      <c r="L125" s="15">
        <f>EXP(-Notes!$F$10*LN(2)/J125)</f>
        <v>3.2264186062199766E-3</v>
      </c>
      <c r="M125">
        <f t="shared" si="4"/>
        <v>1.5623563860794295E-6</v>
      </c>
      <c r="O125" s="1">
        <f t="shared" si="5"/>
        <v>1691131.0731403481</v>
      </c>
      <c r="P125" s="1">
        <f>O125/Notes!$C$3</f>
        <v>5.2195403491986052E-13</v>
      </c>
      <c r="R125" s="1">
        <f>O125*J125/Notes!$F$9</f>
        <v>567.62579590640064</v>
      </c>
      <c r="S125" s="1">
        <f>R125/Notes!$C$2</f>
        <v>4.5410063672512053E-10</v>
      </c>
    </row>
    <row r="126" spans="1:19" x14ac:dyDescent="0.3">
      <c r="A126" t="s">
        <v>57</v>
      </c>
      <c r="C126">
        <v>65</v>
      </c>
      <c r="D126" s="1">
        <v>75515400000</v>
      </c>
      <c r="E126" s="1">
        <v>2482.2800000000002</v>
      </c>
      <c r="F126" s="1">
        <v>5857.44</v>
      </c>
      <c r="G126" s="1">
        <v>1.41686</v>
      </c>
      <c r="H126" s="1"/>
      <c r="I126" s="1">
        <f>G126*densities!$B$12/densities!$B$9</f>
        <v>1.4043372474747475</v>
      </c>
      <c r="J126" s="14">
        <f t="shared" si="3"/>
        <v>21086783.999999996</v>
      </c>
      <c r="K126" s="15">
        <f>J126/LN(2)/Notes!$F$9*(1-EXP(-Notes!$F$9*LN(2)/J126))</f>
        <v>0.95858352877415509</v>
      </c>
      <c r="L126" s="15">
        <f>EXP(-Notes!$F$10*LN(2)/J126)</f>
        <v>0.99976335560837892</v>
      </c>
      <c r="M126">
        <f t="shared" si="4"/>
        <v>0.95835668535817031</v>
      </c>
      <c r="O126" s="1">
        <f t="shared" si="5"/>
        <v>1.4653596817659797</v>
      </c>
      <c r="P126" s="1">
        <f>O126/Notes!$C$3</f>
        <v>4.5227150671789502E-19</v>
      </c>
      <c r="R126" s="1">
        <f>O126*J126/Notes!$F$9</f>
        <v>11.921189464393498</v>
      </c>
      <c r="S126" s="1">
        <f>R126/Notes!$C$2</f>
        <v>9.5369515715147978E-12</v>
      </c>
    </row>
    <row r="127" spans="1:19" x14ac:dyDescent="0.3">
      <c r="A127" t="s">
        <v>25</v>
      </c>
      <c r="C127">
        <v>45</v>
      </c>
      <c r="D127" s="1">
        <v>3305740</v>
      </c>
      <c r="E127" s="1">
        <v>2207.48</v>
      </c>
      <c r="F127" s="1">
        <v>0.28833300000000001</v>
      </c>
      <c r="G127" s="1">
        <v>1.2600100000000001</v>
      </c>
      <c r="H127" s="1"/>
      <c r="I127" s="1">
        <f>G127*densities!$B$12/densities!$B$9</f>
        <v>1.2488735479797981</v>
      </c>
      <c r="J127" s="14">
        <f t="shared" si="3"/>
        <v>1037.9988000000001</v>
      </c>
      <c r="K127" s="15">
        <f>J127/LN(2)/Notes!$F$9*(1-EXP(-Notes!$F$9*LN(2)/J127))</f>
        <v>5.7774526281199662E-4</v>
      </c>
      <c r="L127" s="15">
        <f>EXP(-Notes!$F$10*LN(2)/J127)</f>
        <v>8.1644747821863935E-3</v>
      </c>
      <c r="M127">
        <f t="shared" si="4"/>
        <v>4.7169866287561964E-6</v>
      </c>
      <c r="O127" s="1">
        <f t="shared" si="5"/>
        <v>264760.88364683551</v>
      </c>
      <c r="P127" s="1">
        <f>O127/Notes!$C$3</f>
        <v>8.1716322113220836E-14</v>
      </c>
      <c r="R127" s="1">
        <f>O127*J127/Notes!$F$9</f>
        <v>106.02680536742088</v>
      </c>
      <c r="S127" s="1">
        <f>R127/Notes!$C$2</f>
        <v>8.4821444293936696E-11</v>
      </c>
    </row>
    <row r="128" spans="1:19" x14ac:dyDescent="0.3">
      <c r="A128" t="s">
        <v>41</v>
      </c>
      <c r="C128">
        <v>91</v>
      </c>
      <c r="D128" s="1">
        <v>65795100000000</v>
      </c>
      <c r="E128" s="1">
        <v>2125.27</v>
      </c>
      <c r="F128" s="1">
        <v>5960770</v>
      </c>
      <c r="G128" s="1">
        <v>1.21309</v>
      </c>
      <c r="H128" s="1"/>
      <c r="I128" s="1">
        <f>G128*densities!$B$12/densities!$B$9</f>
        <v>1.202368244949495</v>
      </c>
      <c r="J128" s="14">
        <f t="shared" si="3"/>
        <v>21458772000</v>
      </c>
      <c r="K128" s="15">
        <f>J128/LN(2)/Notes!$F$9*(1-EXP(-Notes!$F$9*LN(2)/J128))</f>
        <v>0.99995813862676752</v>
      </c>
      <c r="L128" s="15">
        <f>EXP(-Notes!$F$10*LN(2)/J128)</f>
        <v>0.9999997674303488</v>
      </c>
      <c r="M128">
        <f t="shared" si="4"/>
        <v>0.99995790606685198</v>
      </c>
      <c r="O128" s="1">
        <f t="shared" si="5"/>
        <v>1.2024188594885823</v>
      </c>
      <c r="P128" s="1">
        <f>O128/Notes!$C$3</f>
        <v>3.7111693194092046E-19</v>
      </c>
      <c r="R128" s="1">
        <f>O128*J128/Notes!$F$9</f>
        <v>9954.6420348246629</v>
      </c>
      <c r="S128" s="1">
        <f>R128/Notes!$C$2</f>
        <v>7.96371362785973E-9</v>
      </c>
    </row>
    <row r="129" spans="1:19" x14ac:dyDescent="0.3">
      <c r="A129" t="s">
        <v>52</v>
      </c>
      <c r="C129" t="s">
        <v>114</v>
      </c>
      <c r="D129" s="1">
        <v>7001250</v>
      </c>
      <c r="E129" s="1">
        <v>2032.2</v>
      </c>
      <c r="F129" s="1">
        <v>0.66333399999999998</v>
      </c>
      <c r="G129" s="1">
        <v>1.1599600000000001</v>
      </c>
      <c r="H129" s="1"/>
      <c r="I129" s="1">
        <f>G129*densities!$B$12/densities!$B$9</f>
        <v>1.1497078282828284</v>
      </c>
      <c r="J129" s="14">
        <f t="shared" si="3"/>
        <v>2388.0023999999999</v>
      </c>
      <c r="K129" s="15">
        <f>J129/LN(2)/Notes!$F$9*(1-EXP(-Notes!$F$9*LN(2)/J129))</f>
        <v>1.3291509336847771E-3</v>
      </c>
      <c r="L129" s="15">
        <f>EXP(-Notes!$F$10*LN(2)/J129)</f>
        <v>0.1237008786827402</v>
      </c>
      <c r="M129">
        <f t="shared" si="4"/>
        <v>1.6441713839879149E-4</v>
      </c>
      <c r="O129" s="1">
        <f t="shared" si="5"/>
        <v>6992.6276511042788</v>
      </c>
      <c r="P129" s="1">
        <f>O129/Notes!$C$3</f>
        <v>2.158218410834654E-15</v>
      </c>
      <c r="R129" s="1">
        <f>O129*J129/Notes!$F$9</f>
        <v>6.4422884309966744</v>
      </c>
      <c r="S129" s="1">
        <f>R129/Notes!$C$2</f>
        <v>5.1538307447973394E-12</v>
      </c>
    </row>
    <row r="130" spans="1:19" x14ac:dyDescent="0.3">
      <c r="A130" t="s">
        <v>39</v>
      </c>
      <c r="C130">
        <v>99</v>
      </c>
      <c r="D130" s="1">
        <v>1.42574E+16</v>
      </c>
      <c r="E130" s="1">
        <v>1483.48</v>
      </c>
      <c r="F130" s="1">
        <v>1850470000</v>
      </c>
      <c r="G130" s="1">
        <v>0.84675800000000001</v>
      </c>
      <c r="H130" s="1"/>
      <c r="I130" s="1">
        <f>G130*densities!$B$12/densities!$B$9</f>
        <v>0.83927402777777782</v>
      </c>
      <c r="J130" s="14">
        <f t="shared" si="3"/>
        <v>6661692000000</v>
      </c>
      <c r="K130" s="15">
        <f>J130/LN(2)/Notes!$F$9*(1-EXP(-Notes!$F$9*LN(2)/J130))</f>
        <v>0.99999986499858673</v>
      </c>
      <c r="L130" s="15">
        <f>EXP(-Notes!$F$10*LN(2)/J130)</f>
        <v>0.99999999925084204</v>
      </c>
      <c r="M130">
        <f t="shared" si="4"/>
        <v>0.99999986424942888</v>
      </c>
      <c r="O130" s="1">
        <f t="shared" si="5"/>
        <v>0.83927414170972192</v>
      </c>
      <c r="P130" s="1">
        <f>O130/Notes!$C$3</f>
        <v>2.5903522892275366E-19</v>
      </c>
      <c r="R130" s="1">
        <f>O130*J130/Notes!$F$9</f>
        <v>2157016.1402910957</v>
      </c>
      <c r="S130" s="1">
        <f>R130/Notes!$C$2</f>
        <v>1.7256129122328765E-6</v>
      </c>
    </row>
    <row r="131" spans="1:19" x14ac:dyDescent="0.3">
      <c r="A131" t="s">
        <v>41</v>
      </c>
      <c r="C131" t="s">
        <v>58</v>
      </c>
      <c r="D131" s="1">
        <v>601640000</v>
      </c>
      <c r="E131" s="1">
        <v>1337.03</v>
      </c>
      <c r="F131" s="1">
        <v>86.64</v>
      </c>
      <c r="G131" s="1">
        <v>0.76316499999999998</v>
      </c>
      <c r="H131" s="1"/>
      <c r="I131" s="1">
        <f>G131*densities!$B$12/densities!$B$9</f>
        <v>0.7564198547979798</v>
      </c>
      <c r="J131" s="14">
        <f t="shared" si="3"/>
        <v>311904</v>
      </c>
      <c r="K131" s="15">
        <f>J131/LN(2)/Notes!$F$9*(1-EXP(-Notes!$F$9*LN(2)/J131))</f>
        <v>0.17305738027151732</v>
      </c>
      <c r="L131" s="15">
        <f>EXP(-Notes!$F$10*LN(2)/J131)</f>
        <v>0.98412670257783297</v>
      </c>
      <c r="M131">
        <f t="shared" si="4"/>
        <v>0.17031038900336645</v>
      </c>
      <c r="O131" s="1">
        <f t="shared" si="5"/>
        <v>4.4414193357460299</v>
      </c>
      <c r="P131" s="1">
        <f>O131/Notes!$C$3</f>
        <v>1.3708084369586512E-18</v>
      </c>
      <c r="R131" s="1">
        <f>O131*J131/Notes!$F$9</f>
        <v>0.53445079340143897</v>
      </c>
      <c r="S131" s="1">
        <f>R131/Notes!$C$2</f>
        <v>4.2756063472115117E-13</v>
      </c>
    </row>
    <row r="132" spans="1:19" x14ac:dyDescent="0.3">
      <c r="A132" t="s">
        <v>28</v>
      </c>
      <c r="C132">
        <v>39</v>
      </c>
      <c r="D132" s="1">
        <v>15392300000000</v>
      </c>
      <c r="E132" s="1">
        <v>1256.8499999999999</v>
      </c>
      <c r="F132" s="1">
        <v>2358000</v>
      </c>
      <c r="G132" s="1">
        <v>0.71739900000000001</v>
      </c>
      <c r="H132" s="1"/>
      <c r="I132" s="1">
        <f>G132*densities!$B$12/densities!$B$9</f>
        <v>0.71105835227272729</v>
      </c>
      <c r="J132" s="14">
        <f t="shared" ref="J132:J154" si="6">F132*60*60</f>
        <v>8488800000</v>
      </c>
      <c r="K132" s="15">
        <f>J132/LN(2)/Notes!$F$9*(1-EXP(-Notes!$F$9*LN(2)/J132))</f>
        <v>0.99989418346824699</v>
      </c>
      <c r="L132" s="15">
        <f>EXP(-Notes!$F$10*LN(2)/J132)</f>
        <v>0.99999941208907817</v>
      </c>
      <c r="M132">
        <f t="shared" ref="M132:M154" si="7">K132*L132</f>
        <v>0.99989359561953584</v>
      </c>
      <c r="O132" s="1">
        <f t="shared" ref="O132:O154" si="8">I132/M132</f>
        <v>0.71113402004755744</v>
      </c>
      <c r="P132" s="1">
        <f>O132/Notes!$C$3</f>
        <v>2.1948580865665355E-19</v>
      </c>
      <c r="R132" s="1">
        <f>O132*J132/Notes!$F$9</f>
        <v>2328.9639156557505</v>
      </c>
      <c r="S132" s="1">
        <f>R132/Notes!$C$2</f>
        <v>1.8631711325246005E-9</v>
      </c>
    </row>
    <row r="133" spans="1:19" x14ac:dyDescent="0.3">
      <c r="A133" t="s">
        <v>48</v>
      </c>
      <c r="C133">
        <v>74</v>
      </c>
      <c r="D133" s="1">
        <v>2499280</v>
      </c>
      <c r="E133" s="1">
        <v>1136.73</v>
      </c>
      <c r="F133" s="1">
        <v>0.42333100000000001</v>
      </c>
      <c r="G133" s="1">
        <v>0.64883599999999997</v>
      </c>
      <c r="H133" s="1"/>
      <c r="I133" s="1">
        <f>G133*densities!$B$12/densities!$B$9</f>
        <v>0.64310133838383832</v>
      </c>
      <c r="J133" s="14">
        <f t="shared" si="6"/>
        <v>1523.9916000000001</v>
      </c>
      <c r="K133" s="15">
        <f>J133/LN(2)/Notes!$F$9*(1-EXP(-Notes!$F$9*LN(2)/J133))</f>
        <v>8.4824657549245261E-4</v>
      </c>
      <c r="L133" s="15">
        <f>EXP(-Notes!$F$10*LN(2)/J133)</f>
        <v>3.782711373367327E-2</v>
      </c>
      <c r="M133">
        <f t="shared" si="7"/>
        <v>3.2086719685351872E-5</v>
      </c>
      <c r="O133" s="1">
        <f t="shared" si="8"/>
        <v>20042.601571310668</v>
      </c>
      <c r="P133" s="1">
        <f>O133/Notes!$C$3</f>
        <v>6.1859881392934162E-15</v>
      </c>
      <c r="R133" s="1">
        <f>O133*J133/Notes!$F$9</f>
        <v>11.784242452478496</v>
      </c>
      <c r="S133" s="1">
        <f>R133/Notes!$C$2</f>
        <v>9.4273939619827966E-12</v>
      </c>
    </row>
    <row r="134" spans="1:19" x14ac:dyDescent="0.3">
      <c r="A134" t="s">
        <v>28</v>
      </c>
      <c r="C134">
        <v>42</v>
      </c>
      <c r="D134" s="1">
        <v>778219000000</v>
      </c>
      <c r="E134" s="1">
        <v>519.56100000000004</v>
      </c>
      <c r="F134" s="1">
        <v>288395</v>
      </c>
      <c r="G134" s="1">
        <v>0.29656100000000002</v>
      </c>
      <c r="H134" s="1"/>
      <c r="I134" s="1">
        <f>G134*densities!$B$12/densities!$B$9</f>
        <v>0.29393988005050503</v>
      </c>
      <c r="J134" s="14">
        <f t="shared" si="6"/>
        <v>1038222000</v>
      </c>
      <c r="K134" s="15">
        <f>J134/LN(2)/Notes!$F$9*(1-EXP(-Notes!$F$9*LN(2)/J134))</f>
        <v>0.99913525162102601</v>
      </c>
      <c r="L134" s="15">
        <f>EXP(-Notes!$F$10*LN(2)/J134)</f>
        <v>0.999995193082303</v>
      </c>
      <c r="M134">
        <f t="shared" si="7"/>
        <v>0.99913044886010327</v>
      </c>
      <c r="O134" s="1">
        <f t="shared" si="8"/>
        <v>0.29419569825527564</v>
      </c>
      <c r="P134" s="1">
        <f>O134/Notes!$C$3</f>
        <v>9.0801141436813466E-20</v>
      </c>
      <c r="R134" s="1">
        <f>O134*J134/Notes!$F$9</f>
        <v>117.83967833101418</v>
      </c>
      <c r="S134" s="1">
        <f>R134/Notes!$C$2</f>
        <v>9.4271742664811351E-11</v>
      </c>
    </row>
    <row r="135" spans="1:19" x14ac:dyDescent="0.3">
      <c r="A135" t="s">
        <v>45</v>
      </c>
      <c r="C135">
        <v>94</v>
      </c>
      <c r="D135" s="1">
        <v>284603</v>
      </c>
      <c r="E135" s="1">
        <v>175.821</v>
      </c>
      <c r="F135" s="1">
        <v>0.311668</v>
      </c>
      <c r="G135" s="1">
        <v>0.100357</v>
      </c>
      <c r="H135" s="1"/>
      <c r="I135" s="1">
        <f>G135*densities!$B$12/densities!$B$9</f>
        <v>9.9470006313131312E-2</v>
      </c>
      <c r="J135" s="14">
        <f t="shared" si="6"/>
        <v>1122.0047999999999</v>
      </c>
      <c r="K135" s="15">
        <f>J135/LN(2)/Notes!$F$9*(1-EXP(-Notes!$F$9*LN(2)/J135))</f>
        <v>6.2450260833858532E-4</v>
      </c>
      <c r="L135" s="15">
        <f>EXP(-Notes!$F$10*LN(2)/J135)</f>
        <v>1.1702131562989559E-2</v>
      </c>
      <c r="M135">
        <f t="shared" si="7"/>
        <v>7.3080116842082657E-6</v>
      </c>
      <c r="O135" s="1">
        <f t="shared" si="8"/>
        <v>13611.090213234611</v>
      </c>
      <c r="P135" s="1">
        <f>O135/Notes!$C$3</f>
        <v>4.2009537695168549E-15</v>
      </c>
      <c r="R135" s="1">
        <f>O135*J135/Notes!$F$9</f>
        <v>5.8918628674700066</v>
      </c>
      <c r="S135" s="1">
        <f>R135/Notes!$C$2</f>
        <v>4.7134902939760056E-12</v>
      </c>
    </row>
    <row r="136" spans="1:19" x14ac:dyDescent="0.3">
      <c r="A136" t="s">
        <v>47</v>
      </c>
      <c r="C136">
        <v>88</v>
      </c>
      <c r="D136" s="1">
        <v>214968</v>
      </c>
      <c r="E136" s="1">
        <v>139.67400000000001</v>
      </c>
      <c r="F136" s="1">
        <v>0.29633399999999999</v>
      </c>
      <c r="G136" s="1">
        <v>7.9724699999999996E-2</v>
      </c>
      <c r="H136" s="1"/>
      <c r="I136" s="1">
        <f>G136*densities!$B$12/densities!$B$9</f>
        <v>7.9020062499999988E-2</v>
      </c>
      <c r="J136" s="14">
        <f t="shared" si="6"/>
        <v>1066.8024</v>
      </c>
      <c r="K136" s="15">
        <f>J136/LN(2)/Notes!$F$9*(1-EXP(-Notes!$F$9*LN(2)/J136))</f>
        <v>5.9377721145387522E-4</v>
      </c>
      <c r="L136" s="15">
        <f>EXP(-Notes!$F$10*LN(2)/J136)</f>
        <v>9.2962129221883932E-3</v>
      </c>
      <c r="M136">
        <f t="shared" si="7"/>
        <v>5.519879386018505E-6</v>
      </c>
      <c r="O136" s="1">
        <f t="shared" si="8"/>
        <v>14315.541513488983</v>
      </c>
      <c r="P136" s="1">
        <f>O136/Notes!$C$3</f>
        <v>4.4183770103361056E-15</v>
      </c>
      <c r="R136" s="1">
        <f>O136*J136/Notes!$F$9</f>
        <v>5.8919189984142282</v>
      </c>
      <c r="S136" s="1">
        <f>R136/Notes!$C$2</f>
        <v>4.7135351987313822E-12</v>
      </c>
    </row>
    <row r="137" spans="1:19" x14ac:dyDescent="0.3">
      <c r="A137" t="s">
        <v>37</v>
      </c>
      <c r="C137">
        <v>27</v>
      </c>
      <c r="D137" s="1">
        <v>111668</v>
      </c>
      <c r="E137" s="1">
        <v>136.39699999999999</v>
      </c>
      <c r="F137" s="1">
        <v>0.157633</v>
      </c>
      <c r="G137" s="1">
        <v>7.7854199999999998E-2</v>
      </c>
      <c r="H137" s="1"/>
      <c r="I137" s="1">
        <f>G137*densities!$B$12/densities!$B$9</f>
        <v>7.7166094696969695E-2</v>
      </c>
      <c r="J137" s="14">
        <f t="shared" si="6"/>
        <v>567.47879999999998</v>
      </c>
      <c r="K137" s="15">
        <f>J137/LN(2)/Notes!$F$9*(1-EXP(-Notes!$F$9*LN(2)/J137))</f>
        <v>3.1585603802840274E-4</v>
      </c>
      <c r="L137" s="15">
        <f>EXP(-Notes!$F$10*LN(2)/J137)</f>
        <v>1.5157309996792048E-4</v>
      </c>
      <c r="M137">
        <f t="shared" si="7"/>
        <v>4.7875278827550382E-8</v>
      </c>
      <c r="O137" s="1">
        <f t="shared" si="8"/>
        <v>1611815.0449823297</v>
      </c>
      <c r="P137" s="1">
        <f>O137/Notes!$C$3</f>
        <v>4.9747377931553389E-13</v>
      </c>
      <c r="R137" s="1">
        <f>O137*J137/Notes!$F$9</f>
        <v>352.88227914680493</v>
      </c>
      <c r="S137" s="1">
        <f>R137/Notes!$C$2</f>
        <v>2.8230582331744395E-10</v>
      </c>
    </row>
    <row r="138" spans="1:19" x14ac:dyDescent="0.3">
      <c r="A138" t="s">
        <v>47</v>
      </c>
      <c r="C138">
        <v>78</v>
      </c>
      <c r="D138" s="1">
        <v>206837</v>
      </c>
      <c r="E138" s="1">
        <v>135.304</v>
      </c>
      <c r="F138" s="1">
        <v>0.29433399999999998</v>
      </c>
      <c r="G138" s="1">
        <v>7.7230300000000002E-2</v>
      </c>
      <c r="H138" s="1"/>
      <c r="I138" s="1">
        <f>G138*densities!$B$12/densities!$B$9</f>
        <v>7.6547708964646466E-2</v>
      </c>
      <c r="J138" s="14">
        <f t="shared" si="6"/>
        <v>1059.6024</v>
      </c>
      <c r="K138" s="15">
        <f>J138/LN(2)/Notes!$F$9*(1-EXP(-Notes!$F$9*LN(2)/J138))</f>
        <v>5.8976972522918353E-4</v>
      </c>
      <c r="L138" s="15">
        <f>EXP(-Notes!$F$10*LN(2)/J138)</f>
        <v>9.0053521169216402E-3</v>
      </c>
      <c r="M138">
        <f t="shared" si="7"/>
        <v>5.3110840435889222E-6</v>
      </c>
      <c r="O138" s="1">
        <f t="shared" si="8"/>
        <v>14412.822003268464</v>
      </c>
      <c r="P138" s="1">
        <f>O138/Notes!$C$3</f>
        <v>4.4484018528606368E-15</v>
      </c>
      <c r="R138" s="1">
        <f>O138*J138/Notes!$F$9</f>
        <v>5.8919215993194722</v>
      </c>
      <c r="S138" s="1">
        <f>R138/Notes!$C$2</f>
        <v>4.7135372794555774E-12</v>
      </c>
    </row>
    <row r="139" spans="1:19" x14ac:dyDescent="0.3">
      <c r="A139" t="s">
        <v>41</v>
      </c>
      <c r="C139" t="s">
        <v>59</v>
      </c>
      <c r="D139" s="1">
        <v>68232600000</v>
      </c>
      <c r="E139" s="1">
        <v>92.915700000000001</v>
      </c>
      <c r="F139" s="1">
        <v>141392</v>
      </c>
      <c r="G139" s="1">
        <v>5.3035499999999999E-2</v>
      </c>
      <c r="H139" s="1"/>
      <c r="I139" s="1">
        <f>G139*densities!$B$12/densities!$B$9</f>
        <v>5.256675189393939E-2</v>
      </c>
      <c r="J139" s="14">
        <f t="shared" si="6"/>
        <v>509011200</v>
      </c>
      <c r="K139" s="15">
        <f>J139/LN(2)/Notes!$F$9*(1-EXP(-Notes!$F$9*LN(2)/J139))</f>
        <v>0.9982372435862531</v>
      </c>
      <c r="L139" s="15">
        <f>EXP(-Notes!$F$10*LN(2)/J139)</f>
        <v>0.99999019543138867</v>
      </c>
      <c r="M139">
        <f t="shared" si="7"/>
        <v>0.99822745630070797</v>
      </c>
      <c r="O139" s="1">
        <f t="shared" si="8"/>
        <v>5.2660094212139241E-2</v>
      </c>
      <c r="P139" s="1">
        <f>O139/Notes!$C$3</f>
        <v>1.6253115497573841E-20</v>
      </c>
      <c r="R139" s="1">
        <f>O139*J139/Notes!$F$9</f>
        <v>10.341272278948322</v>
      </c>
      <c r="S139" s="1">
        <f>R139/Notes!$C$2</f>
        <v>8.2730178231586578E-12</v>
      </c>
    </row>
    <row r="140" spans="1:19" x14ac:dyDescent="0.3">
      <c r="A140" t="s">
        <v>43</v>
      </c>
      <c r="C140">
        <v>90</v>
      </c>
      <c r="D140" s="1">
        <v>116718000000</v>
      </c>
      <c r="E140" s="1">
        <v>89.0488</v>
      </c>
      <c r="F140" s="1">
        <v>252367</v>
      </c>
      <c r="G140" s="1">
        <v>5.08283E-2</v>
      </c>
      <c r="H140" s="1"/>
      <c r="I140" s="1">
        <f>G140*densities!$B$12/densities!$B$9</f>
        <v>5.0379059974747474E-2</v>
      </c>
      <c r="J140" s="14">
        <f t="shared" si="6"/>
        <v>908521200</v>
      </c>
      <c r="K140" s="15">
        <f>J140/LN(2)/Notes!$F$9*(1-EXP(-Notes!$F$9*LN(2)/J140))</f>
        <v>0.99901188119249795</v>
      </c>
      <c r="L140" s="15">
        <f>EXP(-Notes!$F$10*LN(2)/J140)</f>
        <v>0.99999450684695879</v>
      </c>
      <c r="M140">
        <f t="shared" si="7"/>
        <v>0.99900639346734454</v>
      </c>
      <c r="O140" s="1">
        <f t="shared" si="8"/>
        <v>5.0429166724241054E-2</v>
      </c>
      <c r="P140" s="1">
        <f>O140/Notes!$C$3</f>
        <v>1.5564557630938596E-20</v>
      </c>
      <c r="R140" s="1">
        <f>O140*J140/Notes!$F$9</f>
        <v>17.675913220411864</v>
      </c>
      <c r="S140" s="1">
        <f>R140/Notes!$C$2</f>
        <v>1.4140730576329491E-11</v>
      </c>
    </row>
    <row r="141" spans="1:19" x14ac:dyDescent="0.3">
      <c r="A141" t="s">
        <v>47</v>
      </c>
      <c r="C141" t="s">
        <v>60</v>
      </c>
      <c r="D141" s="1">
        <v>168753</v>
      </c>
      <c r="E141" s="1">
        <v>63.918599999999998</v>
      </c>
      <c r="F141" s="1">
        <v>0.50833200000000001</v>
      </c>
      <c r="G141" s="1">
        <v>3.6484200000000001E-2</v>
      </c>
      <c r="H141" s="1"/>
      <c r="I141" s="1">
        <f>G141*densities!$B$12/densities!$B$9</f>
        <v>3.6161738636363634E-2</v>
      </c>
      <c r="J141" s="14">
        <f t="shared" si="6"/>
        <v>1829.9952000000001</v>
      </c>
      <c r="K141" s="15">
        <f>J141/LN(2)/Notes!$F$9*(1-EXP(-Notes!$F$9*LN(2)/J141))</f>
        <v>1.0185667437849564E-3</v>
      </c>
      <c r="L141" s="15">
        <f>EXP(-Notes!$F$10*LN(2)/J141)</f>
        <v>6.5405848280468734E-2</v>
      </c>
      <c r="M141">
        <f t="shared" si="7"/>
        <v>6.6620221907529931E-5</v>
      </c>
      <c r="O141" s="1">
        <f t="shared" si="8"/>
        <v>542.80423572525444</v>
      </c>
      <c r="P141" s="1">
        <f>O141/Notes!$C$3</f>
        <v>1.6753217152014025E-16</v>
      </c>
      <c r="R141" s="1">
        <f>O141*J141/Notes!$F$9</f>
        <v>0.38322883715929174</v>
      </c>
      <c r="S141" s="1">
        <f>R141/Notes!$C$2</f>
        <v>3.0658306972743339E-13</v>
      </c>
    </row>
    <row r="142" spans="1:19" x14ac:dyDescent="0.3">
      <c r="A142" t="s">
        <v>11</v>
      </c>
      <c r="C142">
        <v>32</v>
      </c>
      <c r="D142" s="1">
        <v>194682000000</v>
      </c>
      <c r="E142" s="1">
        <v>32.395200000000003</v>
      </c>
      <c r="F142" s="1">
        <v>1157090</v>
      </c>
      <c r="G142" s="1">
        <v>1.8490900000000001E-2</v>
      </c>
      <c r="H142" s="1"/>
      <c r="I142" s="1">
        <f>G142*densities!$B$12/densities!$B$9</f>
        <v>1.832747032828283E-2</v>
      </c>
      <c r="J142" s="14">
        <f t="shared" si="6"/>
        <v>4165524000</v>
      </c>
      <c r="K142" s="15">
        <f>J142/LN(2)/Notes!$F$9*(1-EXP(-Notes!$F$9*LN(2)/J142))</f>
        <v>0.99978437536102116</v>
      </c>
      <c r="L142" s="15">
        <f>EXP(-Notes!$F$10*LN(2)/J142)</f>
        <v>0.9999988019138264</v>
      </c>
      <c r="M142">
        <f t="shared" si="7"/>
        <v>0.99978317753318446</v>
      </c>
      <c r="O142" s="1">
        <f t="shared" si="8"/>
        <v>1.8331444997407461E-2</v>
      </c>
      <c r="P142" s="1">
        <f>O142/Notes!$C$3</f>
        <v>5.6578533942615624E-21</v>
      </c>
      <c r="R142" s="1">
        <f>O142*J142/Notes!$F$9</f>
        <v>29.459905127847499</v>
      </c>
      <c r="S142" s="1">
        <f>R142/Notes!$C$2</f>
        <v>2.3567924102278E-11</v>
      </c>
    </row>
    <row r="143" spans="1:19" x14ac:dyDescent="0.3">
      <c r="A143" t="s">
        <v>41</v>
      </c>
      <c r="C143" t="s">
        <v>61</v>
      </c>
      <c r="D143" s="1">
        <v>19092.3</v>
      </c>
      <c r="E143" s="1">
        <v>28.277200000000001</v>
      </c>
      <c r="F143" s="1">
        <v>0.13</v>
      </c>
      <c r="G143" s="1">
        <v>1.6140399999999999E-2</v>
      </c>
      <c r="H143" s="1"/>
      <c r="I143" s="1">
        <f>G143*densities!$B$12/densities!$B$9</f>
        <v>1.5997744949494949E-2</v>
      </c>
      <c r="J143" s="14">
        <f t="shared" si="6"/>
        <v>468.00000000000006</v>
      </c>
      <c r="K143" s="15">
        <f>J143/LN(2)/Notes!$F$9*(1-EXP(-Notes!$F$9*LN(2)/J143))</f>
        <v>2.6048660460495176E-4</v>
      </c>
      <c r="L143" s="15">
        <f>EXP(-Notes!$F$10*LN(2)/J143)</f>
        <v>2.3375951497436172E-5</v>
      </c>
      <c r="M143">
        <f t="shared" si="7"/>
        <v>6.0891222349771858E-9</v>
      </c>
      <c r="O143" s="1">
        <f t="shared" si="8"/>
        <v>2627266.1858552569</v>
      </c>
      <c r="P143" s="1">
        <f>O143/Notes!$C$3</f>
        <v>8.1088462526396817E-13</v>
      </c>
      <c r="R143" s="1">
        <f>O143*J143/Notes!$F$9</f>
        <v>474.36750577942144</v>
      </c>
      <c r="S143" s="1">
        <f>R143/Notes!$C$2</f>
        <v>3.7949400462353713E-10</v>
      </c>
    </row>
    <row r="144" spans="1:19" x14ac:dyDescent="0.3">
      <c r="A144" t="s">
        <v>41</v>
      </c>
      <c r="C144">
        <v>94</v>
      </c>
      <c r="D144" s="1">
        <v>18192600000000</v>
      </c>
      <c r="E144" s="1">
        <v>19.684699999999999</v>
      </c>
      <c r="F144" s="1">
        <v>177946000</v>
      </c>
      <c r="G144" s="1">
        <v>1.12359E-2</v>
      </c>
      <c r="H144" s="1"/>
      <c r="I144" s="1">
        <f>G144*densities!$B$12/densities!$B$9</f>
        <v>1.1136592803030303E-2</v>
      </c>
      <c r="J144" s="14">
        <f t="shared" si="6"/>
        <v>640605600000</v>
      </c>
      <c r="K144" s="15">
        <f>J144/LN(2)/Notes!$F$9*(1-EXP(-Notes!$F$9*LN(2)/J144))</f>
        <v>0.99999859771975785</v>
      </c>
      <c r="L144" s="15">
        <f>EXP(-Notes!$F$10*LN(2)/J144)</f>
        <v>0.999999992209466</v>
      </c>
      <c r="M144">
        <f t="shared" si="7"/>
        <v>0.99999858992923474</v>
      </c>
      <c r="O144" s="1">
        <f t="shared" si="8"/>
        <v>1.1136608506436382E-2</v>
      </c>
      <c r="P144" s="1">
        <f>O144/Notes!$C$3</f>
        <v>3.4372248476655502E-21</v>
      </c>
      <c r="R144" s="1">
        <f>O144*J144/Notes!$F$9</f>
        <v>2752.3818573421227</v>
      </c>
      <c r="S144" s="1">
        <f>R144/Notes!$C$2</f>
        <v>2.2019054858736983E-9</v>
      </c>
    </row>
    <row r="145" spans="1:19" x14ac:dyDescent="0.3">
      <c r="A145" t="s">
        <v>42</v>
      </c>
      <c r="C145">
        <v>85</v>
      </c>
      <c r="D145" s="1">
        <v>12551.5</v>
      </c>
      <c r="E145" s="1">
        <v>18.448</v>
      </c>
      <c r="F145" s="1">
        <v>0.130999</v>
      </c>
      <c r="G145" s="1">
        <v>1.0529999999999999E-2</v>
      </c>
      <c r="H145" s="1"/>
      <c r="I145" s="1">
        <f>G145*densities!$B$12/densities!$B$9</f>
        <v>1.0436931818181817E-2</v>
      </c>
      <c r="J145" s="14">
        <f t="shared" si="6"/>
        <v>471.59640000000002</v>
      </c>
      <c r="K145" s="15">
        <f>J145/LN(2)/Notes!$F$9*(1-EXP(-Notes!$F$9*LN(2)/J145))</f>
        <v>2.6248834397418519E-4</v>
      </c>
      <c r="L145" s="15">
        <f>EXP(-Notes!$F$10*LN(2)/J145)</f>
        <v>2.5356372331335606E-5</v>
      </c>
      <c r="M145">
        <f t="shared" si="7"/>
        <v>6.6557521824451327E-9</v>
      </c>
      <c r="O145" s="1">
        <f t="shared" si="8"/>
        <v>1568107.0346503777</v>
      </c>
      <c r="P145" s="1">
        <f>O145/Notes!$C$3</f>
        <v>4.8398365266986963E-13</v>
      </c>
      <c r="R145" s="1">
        <f>O145*J145/Notes!$F$9</f>
        <v>285.30618532245114</v>
      </c>
      <c r="S145" s="1">
        <f>R145/Notes!$C$2</f>
        <v>2.2824494825796092E-10</v>
      </c>
    </row>
    <row r="146" spans="1:19" x14ac:dyDescent="0.3">
      <c r="A146" t="s">
        <v>25</v>
      </c>
      <c r="C146">
        <v>38</v>
      </c>
      <c r="D146" s="1">
        <v>11078.3</v>
      </c>
      <c r="E146" s="1">
        <v>16.760200000000001</v>
      </c>
      <c r="F146" s="1">
        <v>0.12726699999999999</v>
      </c>
      <c r="G146" s="1">
        <v>9.5665799999999999E-3</v>
      </c>
      <c r="H146" s="1"/>
      <c r="I146" s="1">
        <f>G146*densities!$B$12/densities!$B$9</f>
        <v>9.482026893939394E-3</v>
      </c>
      <c r="J146" s="14">
        <f t="shared" si="6"/>
        <v>458.16119999999995</v>
      </c>
      <c r="K146" s="15">
        <f>J146/LN(2)/Notes!$F$9*(1-EXP(-Notes!$F$9*LN(2)/J146))</f>
        <v>2.5501037467891069E-4</v>
      </c>
      <c r="L146" s="15">
        <f>EXP(-Notes!$F$10*LN(2)/J146)</f>
        <v>1.8591556842439182E-5</v>
      </c>
      <c r="M146">
        <f t="shared" si="7"/>
        <v>4.7410398762546816E-9</v>
      </c>
      <c r="O146" s="1">
        <f t="shared" si="8"/>
        <v>1999988.8508488962</v>
      </c>
      <c r="P146" s="1">
        <f>O146/Notes!$C$3</f>
        <v>6.1728050952126421E-13</v>
      </c>
      <c r="R146" s="1">
        <f>O146*J146/Notes!$F$9</f>
        <v>353.51747372359233</v>
      </c>
      <c r="S146" s="1">
        <f>R146/Notes!$C$2</f>
        <v>2.8281397897887389E-10</v>
      </c>
    </row>
    <row r="147" spans="1:19" x14ac:dyDescent="0.3">
      <c r="A147" t="s">
        <v>8</v>
      </c>
      <c r="C147">
        <v>53</v>
      </c>
      <c r="D147" s="1">
        <v>2232920000000000</v>
      </c>
      <c r="E147" s="1">
        <v>13.113899999999999</v>
      </c>
      <c r="F147" s="1">
        <v>32784200000</v>
      </c>
      <c r="G147" s="1">
        <v>7.4853000000000003E-3</v>
      </c>
      <c r="H147" s="1"/>
      <c r="I147" s="1">
        <f>G147*densities!$B$12/densities!$B$9</f>
        <v>7.4191420454545456E-3</v>
      </c>
      <c r="J147" s="14">
        <f t="shared" si="6"/>
        <v>118023120000000</v>
      </c>
      <c r="K147" s="15">
        <f>J147/LN(2)/Notes!$F$9*(1-EXP(-Notes!$F$9*LN(2)/J147))</f>
        <v>0.99999999285216357</v>
      </c>
      <c r="L147" s="15">
        <f>EXP(-Notes!$F$10*LN(2)/J147)</f>
        <v>0.9999999999577146</v>
      </c>
      <c r="M147">
        <f t="shared" si="7"/>
        <v>0.99999999280987817</v>
      </c>
      <c r="O147" s="1">
        <f t="shared" si="8"/>
        <v>7.419142098799081E-3</v>
      </c>
      <c r="P147" s="1">
        <f>O147/Notes!$C$3</f>
        <v>2.2898586724688522E-21</v>
      </c>
      <c r="R147" s="1">
        <f>O147*J147/Notes!$F$9</f>
        <v>337820.33110479004</v>
      </c>
      <c r="S147" s="1">
        <f>R147/Notes!$C$2</f>
        <v>2.7025626488383202E-7</v>
      </c>
    </row>
    <row r="148" spans="1:19" x14ac:dyDescent="0.3">
      <c r="A148" t="s">
        <v>18</v>
      </c>
      <c r="C148">
        <v>62</v>
      </c>
      <c r="D148" s="1">
        <v>10768</v>
      </c>
      <c r="E148" s="1">
        <v>12.8642</v>
      </c>
      <c r="F148" s="1">
        <v>0.161167</v>
      </c>
      <c r="G148" s="1">
        <v>7.3427700000000002E-3</v>
      </c>
      <c r="H148" s="1"/>
      <c r="I148" s="1">
        <f>G148*densities!$B$12/densities!$B$9</f>
        <v>7.2778717803030305E-3</v>
      </c>
      <c r="J148" s="14">
        <f t="shared" si="6"/>
        <v>580.20120000000009</v>
      </c>
      <c r="K148" s="15">
        <f>J148/LN(2)/Notes!$F$9*(1-EXP(-Notes!$F$9*LN(2)/J148))</f>
        <v>3.2293726618743275E-4</v>
      </c>
      <c r="L148" s="15">
        <f>EXP(-Notes!$F$10*LN(2)/J148)</f>
        <v>1.838111247112595E-4</v>
      </c>
      <c r="M148">
        <f t="shared" si="7"/>
        <v>5.9359462109091409E-8</v>
      </c>
      <c r="O148" s="1">
        <f t="shared" si="8"/>
        <v>122606.76767804408</v>
      </c>
      <c r="P148" s="1">
        <f>O148/Notes!$C$3</f>
        <v>3.7841594962359284E-14</v>
      </c>
      <c r="R148" s="1">
        <f>O148*J148/Notes!$F$9</f>
        <v>27.444673508843515</v>
      </c>
      <c r="S148" s="1">
        <f>R148/Notes!$C$2</f>
        <v>2.1955738807074811E-11</v>
      </c>
    </row>
    <row r="149" spans="1:19" x14ac:dyDescent="0.3">
      <c r="A149" t="s">
        <v>13</v>
      </c>
      <c r="C149">
        <v>13</v>
      </c>
      <c r="D149" s="1">
        <v>9219.3700000000008</v>
      </c>
      <c r="E149" s="1">
        <v>10.688000000000001</v>
      </c>
      <c r="F149" s="1">
        <v>0.16608400000000001</v>
      </c>
      <c r="G149" s="1">
        <v>6.1006200000000002E-3</v>
      </c>
      <c r="H149" s="1"/>
      <c r="I149" s="1">
        <f>G149*densities!$B$12/densities!$B$9</f>
        <v>6.046700378787879E-3</v>
      </c>
      <c r="J149" s="14">
        <f t="shared" si="6"/>
        <v>597.90240000000006</v>
      </c>
      <c r="K149" s="15">
        <f>J149/LN(2)/Notes!$F$9*(1-EXP(-Notes!$F$9*LN(2)/J149))</f>
        <v>3.3278967107083698E-4</v>
      </c>
      <c r="L149" s="15">
        <f>EXP(-Notes!$F$10*LN(2)/J149)</f>
        <v>2.3711931759272384E-4</v>
      </c>
      <c r="M149">
        <f t="shared" si="7"/>
        <v>7.89108597062239E-8</v>
      </c>
      <c r="O149" s="1">
        <f t="shared" si="8"/>
        <v>76626.973794216057</v>
      </c>
      <c r="P149" s="1">
        <f>O149/Notes!$C$3</f>
        <v>2.3650300553770389E-14</v>
      </c>
      <c r="R149" s="1">
        <f>O149*J149/Notes!$F$9</f>
        <v>17.675714327275809</v>
      </c>
      <c r="S149" s="1">
        <f>R149/Notes!$C$2</f>
        <v>1.4140571461820648E-11</v>
      </c>
    </row>
    <row r="150" spans="1:19" x14ac:dyDescent="0.3">
      <c r="A150" t="s">
        <v>30</v>
      </c>
      <c r="C150">
        <v>41</v>
      </c>
      <c r="D150" s="1">
        <v>32124700000000</v>
      </c>
      <c r="E150" s="1">
        <v>6.9178199999999999</v>
      </c>
      <c r="F150" s="1">
        <v>894114000</v>
      </c>
      <c r="G150" s="1">
        <v>3.9486299999999998E-3</v>
      </c>
      <c r="H150" s="1"/>
      <c r="I150" s="1">
        <f>G150*densities!$B$12/densities!$B$9</f>
        <v>3.9137304924242427E-3</v>
      </c>
      <c r="J150" s="14">
        <f t="shared" si="6"/>
        <v>3218810400000</v>
      </c>
      <c r="K150" s="15">
        <f>J150/LN(2)/Notes!$F$9*(1-EXP(-Notes!$F$9*LN(2)/J150))</f>
        <v>0.99999972094028999</v>
      </c>
      <c r="L150" s="15">
        <f>EXP(-Notes!$F$10*LN(2)/J150)</f>
        <v>0.99999999844953291</v>
      </c>
      <c r="M150">
        <f t="shared" si="7"/>
        <v>0.99999971938982335</v>
      </c>
      <c r="O150" s="1">
        <f t="shared" si="8"/>
        <v>3.9137315906571553E-3</v>
      </c>
      <c r="P150" s="1">
        <f>O150/Notes!$C$3</f>
        <v>1.2079418489682577E-21</v>
      </c>
      <c r="R150" s="1">
        <f>O150*J150/Notes!$F$9</f>
        <v>4860.1697325678215</v>
      </c>
      <c r="S150" s="1">
        <f>R150/Notes!$C$2</f>
        <v>3.8881357860542569E-9</v>
      </c>
    </row>
    <row r="151" spans="1:19" x14ac:dyDescent="0.3">
      <c r="A151" t="s">
        <v>17</v>
      </c>
      <c r="C151">
        <v>88</v>
      </c>
      <c r="D151" s="1">
        <v>1933.64</v>
      </c>
      <c r="E151" s="1">
        <v>2.7922899999999999</v>
      </c>
      <c r="F151" s="1">
        <v>0.13333300000000001</v>
      </c>
      <c r="G151" s="1">
        <v>1.59381E-3</v>
      </c>
      <c r="H151" s="1"/>
      <c r="I151" s="1">
        <f>G151*densities!$B$12/densities!$B$9</f>
        <v>1.5797232954545455E-3</v>
      </c>
      <c r="J151" s="14">
        <f t="shared" si="6"/>
        <v>479.99880000000007</v>
      </c>
      <c r="K151" s="15">
        <f>J151/LN(2)/Notes!$F$9*(1-EXP(-Notes!$F$9*LN(2)/J151))</f>
        <v>2.6716508039840027E-4</v>
      </c>
      <c r="L151" s="15">
        <f>EXP(-Notes!$F$10*LN(2)/J151)</f>
        <v>3.0516784889330007E-5</v>
      </c>
      <c r="M151">
        <f t="shared" si="7"/>
        <v>8.1530192884585373E-9</v>
      </c>
      <c r="O151" s="1">
        <f t="shared" si="8"/>
        <v>193759.29818917651</v>
      </c>
      <c r="P151" s="1">
        <f>O151/Notes!$C$3</f>
        <v>5.9802252527523612E-14</v>
      </c>
      <c r="R151" s="1">
        <f>O151*J151/Notes!$F$9</f>
        <v>35.881261813135382</v>
      </c>
      <c r="S151" s="1">
        <f>R151/Notes!$C$2</f>
        <v>2.8705009450508306E-11</v>
      </c>
    </row>
    <row r="152" spans="1:19" x14ac:dyDescent="0.3">
      <c r="A152" t="s">
        <v>12</v>
      </c>
      <c r="C152">
        <v>29</v>
      </c>
      <c r="D152" s="1">
        <v>1585.22</v>
      </c>
      <c r="E152" s="1">
        <v>2.7916300000000001</v>
      </c>
      <c r="F152" s="1">
        <v>0.109334</v>
      </c>
      <c r="G152" s="1">
        <v>1.59344E-3</v>
      </c>
      <c r="H152" s="1"/>
      <c r="I152" s="1">
        <f>G152*densities!$B$12/densities!$B$9</f>
        <v>1.5793565656565657E-3</v>
      </c>
      <c r="J152" s="14">
        <f t="shared" si="6"/>
        <v>393.60239999999999</v>
      </c>
      <c r="K152" s="15">
        <f>J152/LN(2)/Notes!$F$9*(1-EXP(-Notes!$F$9*LN(2)/J152))</f>
        <v>2.1907724944521378E-4</v>
      </c>
      <c r="L152" s="15">
        <f>EXP(-Notes!$F$10*LN(2)/J152)</f>
        <v>3.1144926819554706E-6</v>
      </c>
      <c r="M152">
        <f t="shared" si="7"/>
        <v>6.8231449018005151E-10</v>
      </c>
      <c r="O152" s="1">
        <f t="shared" si="8"/>
        <v>2314704.7122505042</v>
      </c>
      <c r="P152" s="1">
        <f>O152/Notes!$C$3</f>
        <v>7.1441503464521731E-13</v>
      </c>
      <c r="R152" s="1">
        <f>O152*J152/Notes!$F$9</f>
        <v>351.49434029055089</v>
      </c>
      <c r="S152" s="1">
        <f>R152/Notes!$C$2</f>
        <v>2.8119547223244069E-10</v>
      </c>
    </row>
    <row r="153" spans="1:19" x14ac:dyDescent="0.3">
      <c r="A153" t="s">
        <v>45</v>
      </c>
      <c r="C153">
        <v>83</v>
      </c>
      <c r="D153" s="1">
        <v>1107.74</v>
      </c>
      <c r="E153" s="1">
        <v>1.8075000000000001</v>
      </c>
      <c r="F153" s="1">
        <v>0.11799999999999999</v>
      </c>
      <c r="G153" s="1">
        <v>1.0317099999999999E-3</v>
      </c>
      <c r="H153" s="1"/>
      <c r="I153" s="1">
        <f>G153*densities!$B$12/densities!$B$9</f>
        <v>1.022591351010101E-3</v>
      </c>
      <c r="J153" s="14">
        <f t="shared" si="6"/>
        <v>424.8</v>
      </c>
      <c r="K153" s="15">
        <f>J153/LN(2)/Notes!$F$9*(1-EXP(-Notes!$F$9*LN(2)/J153))</f>
        <v>2.3644168725680235E-4</v>
      </c>
      <c r="L153" s="15">
        <f>EXP(-Notes!$F$10*LN(2)/J153)</f>
        <v>7.9030855592519157E-6</v>
      </c>
      <c r="M153">
        <f t="shared" si="7"/>
        <v>1.8686188841643925E-9</v>
      </c>
      <c r="O153" s="1">
        <f t="shared" si="8"/>
        <v>547244.47006077564</v>
      </c>
      <c r="P153" s="1">
        <f>O153/Notes!$C$3</f>
        <v>1.6890261421628879E-13</v>
      </c>
      <c r="R153" s="1">
        <f>O153*J153/Notes!$F$9</f>
        <v>89.687288148849333</v>
      </c>
      <c r="S153" s="1">
        <f>R153/Notes!$C$2</f>
        <v>7.1749830519079464E-11</v>
      </c>
    </row>
    <row r="154" spans="1:19" x14ac:dyDescent="0.3">
      <c r="A154" t="s">
        <v>33</v>
      </c>
      <c r="C154">
        <v>36</v>
      </c>
      <c r="D154" s="1">
        <v>14959100000000</v>
      </c>
      <c r="E154" s="1">
        <v>1.09161</v>
      </c>
      <c r="F154" s="1">
        <v>2638520000</v>
      </c>
      <c r="G154" s="1">
        <v>6.2308199999999995E-4</v>
      </c>
      <c r="H154" s="1"/>
      <c r="I154" s="1">
        <f>G154*densities!$B$12/densities!$B$9</f>
        <v>6.1757496212121198E-4</v>
      </c>
      <c r="J154" s="14">
        <f t="shared" si="6"/>
        <v>9498672000000</v>
      </c>
      <c r="K154" s="15">
        <f>J154/LN(2)/Notes!$F$9*(1-EXP(-Notes!$F$9*LN(2)/J154))</f>
        <v>0.99999990531065919</v>
      </c>
      <c r="L154" s="15">
        <f>EXP(-Notes!$F$10*LN(2)/J154)</f>
        <v>0.99999999947459395</v>
      </c>
      <c r="M154">
        <f t="shared" si="7"/>
        <v>0.99999990478525314</v>
      </c>
      <c r="O154" s="1">
        <f t="shared" si="8"/>
        <v>6.175750209234613E-4</v>
      </c>
      <c r="P154" s="1">
        <f>O154/Notes!$C$3</f>
        <v>1.9060957435909299E-22</v>
      </c>
      <c r="R154" s="1">
        <f>O154*J154/Notes!$F$9</f>
        <v>2263.1722836207932</v>
      </c>
      <c r="S154" s="1">
        <f>R154/Notes!$C$2</f>
        <v>1.8105378268966345E-9</v>
      </c>
    </row>
  </sheetData>
  <mergeCells count="3">
    <mergeCell ref="K1:M1"/>
    <mergeCell ref="O1:P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6224F-B952-4AE0-9925-C859F250A140}">
  <dimension ref="A1:S68"/>
  <sheetViews>
    <sheetView topLeftCell="D1" workbookViewId="0">
      <selection activeCell="G1" sqref="G1:I2"/>
    </sheetView>
    <sheetView topLeftCell="G1" workbookViewId="1">
      <selection activeCell="Q3" sqref="Q3"/>
    </sheetView>
  </sheetViews>
  <sheetFormatPr defaultRowHeight="15.6" x14ac:dyDescent="0.3"/>
  <cols>
    <col min="10" max="10" width="10.09765625" customWidth="1"/>
    <col min="18" max="19" width="8.796875" style="1"/>
  </cols>
  <sheetData>
    <row r="1" spans="1:19" x14ac:dyDescent="0.3">
      <c r="A1" t="s">
        <v>5</v>
      </c>
      <c r="B1" t="s">
        <v>203</v>
      </c>
      <c r="C1" t="s">
        <v>96</v>
      </c>
      <c r="D1" t="s">
        <v>100</v>
      </c>
      <c r="E1" t="s">
        <v>97</v>
      </c>
      <c r="F1" t="s">
        <v>98</v>
      </c>
      <c r="G1" t="s">
        <v>99</v>
      </c>
      <c r="H1" t="s">
        <v>202</v>
      </c>
      <c r="I1" t="s">
        <v>99</v>
      </c>
      <c r="J1" s="14" t="s">
        <v>148</v>
      </c>
      <c r="K1" s="18" t="s">
        <v>143</v>
      </c>
      <c r="L1" s="18"/>
      <c r="M1" s="18"/>
      <c r="O1" s="18" t="s">
        <v>155</v>
      </c>
      <c r="P1" s="18"/>
      <c r="R1" s="19" t="s">
        <v>209</v>
      </c>
      <c r="S1" s="19"/>
    </row>
    <row r="2" spans="1:19" x14ac:dyDescent="0.3">
      <c r="G2" t="s">
        <v>207</v>
      </c>
      <c r="I2" t="s">
        <v>208</v>
      </c>
      <c r="J2" s="14" t="s">
        <v>147</v>
      </c>
      <c r="K2" s="15" t="s">
        <v>144</v>
      </c>
      <c r="L2" s="15" t="s">
        <v>145</v>
      </c>
      <c r="M2" t="s">
        <v>146</v>
      </c>
      <c r="O2" t="s">
        <v>152</v>
      </c>
      <c r="P2" t="s">
        <v>153</v>
      </c>
      <c r="R2" s="1" t="s">
        <v>152</v>
      </c>
      <c r="S2" s="1" t="s">
        <v>210</v>
      </c>
    </row>
    <row r="3" spans="1:19" x14ac:dyDescent="0.3">
      <c r="A3" t="s">
        <v>8</v>
      </c>
      <c r="C3">
        <v>56</v>
      </c>
      <c r="D3" s="1">
        <v>7471760000000</v>
      </c>
      <c r="E3" s="1">
        <v>557843000</v>
      </c>
      <c r="F3" s="1">
        <v>2.5789</v>
      </c>
      <c r="G3" s="1">
        <v>318412</v>
      </c>
      <c r="H3" s="1"/>
      <c r="I3" s="1">
        <f>G3*densities!$B$12/densities!$B$10</f>
        <v>341933.54309165524</v>
      </c>
      <c r="J3" s="14">
        <f>F3*60*60</f>
        <v>9284.0400000000009</v>
      </c>
      <c r="K3" s="15">
        <f>J3/LN(2)/Notes!$F$9*(1-EXP(-Notes!$F$9*LN(2)/J3))</f>
        <v>5.1674531124285394E-3</v>
      </c>
      <c r="L3" s="15">
        <f>EXP(-Notes!$F$10*LN(2)/J3)</f>
        <v>0.58417622597345531</v>
      </c>
      <c r="M3">
        <f>K3*L3</f>
        <v>3.0187032571132892E-3</v>
      </c>
      <c r="O3" s="1">
        <f>I3/M3</f>
        <v>113271664.6745324</v>
      </c>
      <c r="P3" s="1">
        <f>O3/Notes!$C$3</f>
        <v>3.4960390331645801E-11</v>
      </c>
      <c r="R3" s="1">
        <f>O3*J3/Notes!$F$9</f>
        <v>405717.07781826617</v>
      </c>
      <c r="S3" s="1">
        <f>R3/Notes!$C$2</f>
        <v>3.2457366225461297E-7</v>
      </c>
    </row>
    <row r="4" spans="1:19" x14ac:dyDescent="0.3">
      <c r="A4" t="s">
        <v>18</v>
      </c>
      <c r="C4">
        <v>64</v>
      </c>
      <c r="D4" s="1">
        <v>19641600000000</v>
      </c>
      <c r="E4" s="1">
        <v>297780000</v>
      </c>
      <c r="F4" s="1">
        <v>12.7</v>
      </c>
      <c r="G4" s="1">
        <v>169970</v>
      </c>
      <c r="H4" s="1"/>
      <c r="I4" s="1">
        <f>G4*densities!$B$12/densities!$B$10</f>
        <v>182525.92339261287</v>
      </c>
      <c r="J4" s="14">
        <f t="shared" ref="J4:J67" si="0">F4*60*60</f>
        <v>45720</v>
      </c>
      <c r="K4" s="15">
        <f>J4/LN(2)/Notes!$F$9*(1-EXP(-Notes!$F$9*LN(2)/J4))</f>
        <v>2.544753752679144E-2</v>
      </c>
      <c r="L4" s="15">
        <f>EXP(-Notes!$F$10*LN(2)/J4)</f>
        <v>0.8965896093199025</v>
      </c>
      <c r="M4">
        <f t="shared" ref="M4:M67" si="1">K4*L4</f>
        <v>2.2815997729299493E-2</v>
      </c>
      <c r="O4" s="1">
        <f t="shared" ref="O4:O67" si="2">I4/M4</f>
        <v>7999909.7807684103</v>
      </c>
      <c r="P4" s="1">
        <f>O4/Notes!$C$3</f>
        <v>2.4691079570272872E-12</v>
      </c>
      <c r="R4" s="1">
        <f>O4*J4/Notes!$F$9</f>
        <v>141109.51974410945</v>
      </c>
      <c r="S4" s="1">
        <f>R4/Notes!$C$2</f>
        <v>1.1288761579528756E-7</v>
      </c>
    </row>
    <row r="5" spans="1:19" x14ac:dyDescent="0.3">
      <c r="A5" t="s">
        <v>15</v>
      </c>
      <c r="C5">
        <v>51</v>
      </c>
      <c r="D5" s="1">
        <v>713772000000000</v>
      </c>
      <c r="E5" s="1">
        <v>206706000</v>
      </c>
      <c r="F5" s="1">
        <v>664.85900000000004</v>
      </c>
      <c r="G5" s="1">
        <v>117986</v>
      </c>
      <c r="H5" s="1"/>
      <c r="I5" s="1">
        <f>G5*densities!$B$12/densities!$B$10</f>
        <v>126701.79206566348</v>
      </c>
      <c r="J5" s="14">
        <f t="shared" si="0"/>
        <v>2393492.4</v>
      </c>
      <c r="K5" s="15">
        <f>J5/LN(2)/Notes!$F$9*(1-EXP(-Notes!$F$9*LN(2)/J5))</f>
        <v>0.70331581487734218</v>
      </c>
      <c r="L5" s="15">
        <f>EXP(-Notes!$F$10*LN(2)/J5)</f>
        <v>0.99791707702355281</v>
      </c>
      <c r="M5">
        <f t="shared" si="1"/>
        <v>0.70185086220683546</v>
      </c>
      <c r="O5" s="1">
        <f t="shared" si="2"/>
        <v>180525.23532887598</v>
      </c>
      <c r="P5" s="1">
        <f>O5/Notes!$C$3</f>
        <v>5.5717665224961723E-14</v>
      </c>
      <c r="R5" s="1">
        <f>O5*J5/Notes!$F$9</f>
        <v>166699.76032711272</v>
      </c>
      <c r="S5" s="1">
        <f>R5/Notes!$C$2</f>
        <v>1.3335980826169018E-7</v>
      </c>
    </row>
    <row r="6" spans="1:19" x14ac:dyDescent="0.3">
      <c r="A6" t="s">
        <v>8</v>
      </c>
      <c r="C6">
        <v>52</v>
      </c>
      <c r="D6" s="1">
        <v>131585000000000</v>
      </c>
      <c r="E6" s="1">
        <v>188812000</v>
      </c>
      <c r="F6" s="1">
        <v>134.184</v>
      </c>
      <c r="G6" s="1">
        <v>107772</v>
      </c>
      <c r="H6" s="1"/>
      <c r="I6" s="1">
        <f>G6*densities!$B$12/densities!$B$10</f>
        <v>115733.26949384405</v>
      </c>
      <c r="J6" s="14">
        <f t="shared" si="0"/>
        <v>483062.4</v>
      </c>
      <c r="K6" s="15">
        <f>J6/LN(2)/Notes!$F$9*(1-EXP(-Notes!$F$9*LN(2)/J6))</f>
        <v>0.26234968714286616</v>
      </c>
      <c r="L6" s="15">
        <f>EXP(-Notes!$F$10*LN(2)/J6)</f>
        <v>0.98972189045355274</v>
      </c>
      <c r="M6">
        <f t="shared" si="1"/>
        <v>0.25965322831893561</v>
      </c>
      <c r="O6" s="1">
        <f t="shared" si="2"/>
        <v>445722.43620128342</v>
      </c>
      <c r="P6" s="1">
        <f>O6/Notes!$C$3</f>
        <v>1.3756865314854427E-13</v>
      </c>
      <c r="R6" s="1">
        <f>O6*J6/Notes!$F$9</f>
        <v>83067.804693379192</v>
      </c>
      <c r="S6" s="1">
        <f>R6/Notes!$C$2</f>
        <v>6.6454243754703354E-8</v>
      </c>
    </row>
    <row r="7" spans="1:19" x14ac:dyDescent="0.3">
      <c r="A7" t="s">
        <v>6</v>
      </c>
      <c r="C7">
        <v>55</v>
      </c>
      <c r="D7" s="1">
        <v>1.2989E+16</v>
      </c>
      <c r="E7" s="1">
        <v>104239000</v>
      </c>
      <c r="F7" s="1">
        <v>23992.1</v>
      </c>
      <c r="G7" s="1">
        <v>59498.7</v>
      </c>
      <c r="H7" s="1"/>
      <c r="I7" s="1">
        <f>G7*densities!$B$12/densities!$B$10</f>
        <v>63893.952804377564</v>
      </c>
      <c r="J7" s="14">
        <f t="shared" si="0"/>
        <v>86371560</v>
      </c>
      <c r="K7" s="15">
        <f>J7/LN(2)/Notes!$F$9*(1-EXP(-Notes!$F$9*LN(2)/J7))</f>
        <v>0.98967111070258884</v>
      </c>
      <c r="L7" s="15">
        <f>EXP(-Notes!$F$10*LN(2)/J7)</f>
        <v>0.99994222038458669</v>
      </c>
      <c r="M7">
        <f t="shared" si="1"/>
        <v>0.98961392788642677</v>
      </c>
      <c r="O7" s="1">
        <f t="shared" si="2"/>
        <v>64564.524612986614</v>
      </c>
      <c r="P7" s="1">
        <f>O7/Notes!$C$3</f>
        <v>1.9927322411415621E-14</v>
      </c>
      <c r="R7" s="1">
        <f>O7*J7/Notes!$F$9</f>
        <v>2151442.404121161</v>
      </c>
      <c r="S7" s="1">
        <f>R7/Notes!$C$2</f>
        <v>1.7211539232969288E-6</v>
      </c>
    </row>
    <row r="8" spans="1:19" x14ac:dyDescent="0.3">
      <c r="A8" t="s">
        <v>21</v>
      </c>
      <c r="C8">
        <v>48</v>
      </c>
      <c r="D8" s="1">
        <v>124536000000000</v>
      </c>
      <c r="E8" s="1">
        <v>62547100</v>
      </c>
      <c r="F8" s="1">
        <v>383.363</v>
      </c>
      <c r="G8" s="1">
        <v>35701.300000000003</v>
      </c>
      <c r="H8" s="1"/>
      <c r="I8" s="1">
        <f>G8*densities!$B$12/densities!$B$10</f>
        <v>38338.605335157321</v>
      </c>
      <c r="J8" s="14">
        <f t="shared" si="0"/>
        <v>1380106.7999999998</v>
      </c>
      <c r="K8" s="15">
        <f>J8/LN(2)/Notes!$F$9*(1-EXP(-Notes!$F$9*LN(2)/J8))</f>
        <v>0.5591913614940075</v>
      </c>
      <c r="L8" s="15">
        <f>EXP(-Notes!$F$10*LN(2)/J8)</f>
        <v>0.99639039014640873</v>
      </c>
      <c r="M8">
        <f t="shared" si="1"/>
        <v>0.55717289884551557</v>
      </c>
      <c r="O8" s="1">
        <f t="shared" si="2"/>
        <v>68809.171111151387</v>
      </c>
      <c r="P8" s="1">
        <f>O8/Notes!$C$3</f>
        <v>2.1237398491096106E-14</v>
      </c>
      <c r="R8" s="1">
        <f>O8*J8/Notes!$F$9</f>
        <v>36637.347589839337</v>
      </c>
      <c r="S8" s="1">
        <f>R8/Notes!$C$2</f>
        <v>2.930987807187147E-8</v>
      </c>
    </row>
    <row r="9" spans="1:19" x14ac:dyDescent="0.3">
      <c r="A9" t="s">
        <v>8</v>
      </c>
      <c r="C9">
        <v>54</v>
      </c>
      <c r="D9" s="1">
        <v>2325940000000000</v>
      </c>
      <c r="E9" s="1">
        <v>59784600</v>
      </c>
      <c r="F9" s="1">
        <v>7490.87</v>
      </c>
      <c r="G9" s="1">
        <v>34124.5</v>
      </c>
      <c r="H9" s="1"/>
      <c r="I9" s="1">
        <f>G9*densities!$B$12/densities!$B$10</f>
        <v>36645.324897400824</v>
      </c>
      <c r="J9" s="14">
        <f t="shared" si="0"/>
        <v>26967132</v>
      </c>
      <c r="K9" s="15">
        <f>J9/LN(2)/Notes!$F$9*(1-EXP(-Notes!$F$9*LN(2)/J9))</f>
        <v>0.96741600064354316</v>
      </c>
      <c r="L9" s="15">
        <f>EXP(-Notes!$F$10*LN(2)/J9)</f>
        <v>0.99981495259000985</v>
      </c>
      <c r="M9">
        <f t="shared" si="1"/>
        <v>0.967236982818241</v>
      </c>
      <c r="O9" s="1">
        <f t="shared" si="2"/>
        <v>37886.604367243322</v>
      </c>
      <c r="P9" s="1">
        <f>O9/Notes!$C$3</f>
        <v>1.1693396409643E-14</v>
      </c>
      <c r="R9" s="1">
        <f>O9*J9/Notes!$F$9</f>
        <v>394171.70563396107</v>
      </c>
      <c r="S9" s="1">
        <f>R9/Notes!$C$2</f>
        <v>3.1533736450716885E-7</v>
      </c>
    </row>
    <row r="10" spans="1:19" x14ac:dyDescent="0.3">
      <c r="A10" t="s">
        <v>6</v>
      </c>
      <c r="C10">
        <v>59</v>
      </c>
      <c r="D10" s="1">
        <v>302658000000000</v>
      </c>
      <c r="E10" s="1">
        <v>54598000</v>
      </c>
      <c r="F10" s="1">
        <v>1067.33</v>
      </c>
      <c r="G10" s="1">
        <v>31164.1</v>
      </c>
      <c r="H10" s="1"/>
      <c r="I10" s="1">
        <f>G10*densities!$B$12/densities!$B$10</f>
        <v>33466.23597811217</v>
      </c>
      <c r="J10" s="14">
        <f t="shared" si="0"/>
        <v>3842387.9999999995</v>
      </c>
      <c r="K10" s="15">
        <f>J10/LN(2)/Notes!$F$9*(1-EXP(-Notes!$F$9*LN(2)/J10))</f>
        <v>0.79875696137980801</v>
      </c>
      <c r="L10" s="15">
        <f>EXP(-Notes!$F$10*LN(2)/J10)</f>
        <v>0.99870199988640984</v>
      </c>
      <c r="M10">
        <f t="shared" si="1"/>
        <v>0.79772017475320611</v>
      </c>
      <c r="O10" s="1">
        <f t="shared" si="2"/>
        <v>41952.350006022796</v>
      </c>
      <c r="P10" s="1">
        <f>O10/Notes!$C$3</f>
        <v>1.2948256174698393E-14</v>
      </c>
      <c r="R10" s="1">
        <f>O10*J10/Notes!$F$9</f>
        <v>62190.280183233757</v>
      </c>
      <c r="S10" s="1">
        <f>R10/Notes!$C$2</f>
        <v>4.9752224146587005E-8</v>
      </c>
    </row>
    <row r="11" spans="1:19" x14ac:dyDescent="0.3">
      <c r="A11" t="s">
        <v>22</v>
      </c>
      <c r="C11">
        <v>44</v>
      </c>
      <c r="D11" s="1">
        <v>341278000000</v>
      </c>
      <c r="E11" s="1">
        <v>16551600</v>
      </c>
      <c r="F11" s="1">
        <v>3.9700099999999998</v>
      </c>
      <c r="G11" s="1">
        <v>9447.51</v>
      </c>
      <c r="H11" s="1"/>
      <c r="I11" s="1">
        <f>G11*densities!$B$12/densities!$B$10</f>
        <v>10145.410875512996</v>
      </c>
      <c r="J11" s="14">
        <f t="shared" si="0"/>
        <v>14292.035999999998</v>
      </c>
      <c r="K11" s="15">
        <f>J11/LN(2)/Notes!$F$9*(1-EXP(-Notes!$F$9*LN(2)/J11))</f>
        <v>7.9548801934438799E-3</v>
      </c>
      <c r="L11" s="15">
        <f>EXP(-Notes!$F$10*LN(2)/J11)</f>
        <v>0.70525795130756763</v>
      </c>
      <c r="M11">
        <f t="shared" si="1"/>
        <v>5.6102425081253782E-3</v>
      </c>
      <c r="O11" s="1">
        <f t="shared" si="2"/>
        <v>1808372.9644162944</v>
      </c>
      <c r="P11" s="1">
        <f>O11/Notes!$C$3</f>
        <v>5.5813980383218961E-13</v>
      </c>
      <c r="R11" s="1">
        <f>O11*J11/Notes!$F$9</f>
        <v>9971.1927117532396</v>
      </c>
      <c r="S11" s="1">
        <f>R11/Notes!$C$2</f>
        <v>7.976954169402592E-9</v>
      </c>
    </row>
    <row r="12" spans="1:19" x14ac:dyDescent="0.3">
      <c r="A12" t="s">
        <v>22</v>
      </c>
      <c r="C12">
        <v>47</v>
      </c>
      <c r="D12" s="1">
        <v>5670940000000</v>
      </c>
      <c r="E12" s="1">
        <v>13583900</v>
      </c>
      <c r="F12" s="1">
        <v>80.381</v>
      </c>
      <c r="G12" s="1">
        <v>7753.57</v>
      </c>
      <c r="H12" s="1"/>
      <c r="I12" s="1">
        <f>G12*densities!$B$12/densities!$B$10</f>
        <v>8326.3371409028714</v>
      </c>
      <c r="J12" s="14">
        <f t="shared" si="0"/>
        <v>289371.59999999998</v>
      </c>
      <c r="K12" s="15">
        <f>J12/LN(2)/Notes!$F$9*(1-EXP(-Notes!$F$9*LN(2)/J12))</f>
        <v>0.16073885853938102</v>
      </c>
      <c r="L12" s="15">
        <f>EXP(-Notes!$F$10*LN(2)/J12)</f>
        <v>0.98290132746228587</v>
      </c>
      <c r="M12">
        <f t="shared" si="1"/>
        <v>0.15799043743313018</v>
      </c>
      <c r="O12" s="1">
        <f t="shared" si="2"/>
        <v>52701.525966892856</v>
      </c>
      <c r="P12" s="1">
        <f>O12/Notes!$C$3</f>
        <v>1.6265903076201498E-14</v>
      </c>
      <c r="R12" s="1">
        <f>O12*J12/Notes!$F$9</f>
        <v>5883.6129982566863</v>
      </c>
      <c r="S12" s="1">
        <f>R12/Notes!$C$2</f>
        <v>4.7068903986053489E-9</v>
      </c>
    </row>
    <row r="13" spans="1:19" x14ac:dyDescent="0.3">
      <c r="A13" t="s">
        <v>21</v>
      </c>
      <c r="C13">
        <v>49</v>
      </c>
      <c r="D13" s="1">
        <v>475476000000000</v>
      </c>
      <c r="E13" s="1">
        <v>11559200</v>
      </c>
      <c r="F13" s="1">
        <v>7919.97</v>
      </c>
      <c r="G13" s="1">
        <v>6597.89</v>
      </c>
      <c r="H13" s="1"/>
      <c r="I13" s="1">
        <f>G13*densities!$B$12/densities!$B$10</f>
        <v>7085.2854309165532</v>
      </c>
      <c r="J13" s="14">
        <f t="shared" si="0"/>
        <v>28511892</v>
      </c>
      <c r="K13" s="15">
        <f>J13/LN(2)/Notes!$F$9*(1-EXP(-Notes!$F$9*LN(2)/J13))</f>
        <v>0.96914468129261588</v>
      </c>
      <c r="L13" s="15">
        <f>EXP(-Notes!$F$10*LN(2)/J13)</f>
        <v>0.99982497748839705</v>
      </c>
      <c r="M13">
        <f t="shared" si="1"/>
        <v>0.96897505915638937</v>
      </c>
      <c r="O13" s="1">
        <f t="shared" si="2"/>
        <v>7312.1442744719925</v>
      </c>
      <c r="P13" s="1">
        <f>O13/Notes!$C$3</f>
        <v>2.2568346526148124E-15</v>
      </c>
      <c r="R13" s="1">
        <f>O13*J13/Notes!$F$9</f>
        <v>80433.282346513821</v>
      </c>
      <c r="S13" s="1">
        <f>R13/Notes!$C$2</f>
        <v>6.4346625877211054E-8</v>
      </c>
    </row>
    <row r="14" spans="1:19" x14ac:dyDescent="0.3">
      <c r="A14" t="s">
        <v>32</v>
      </c>
      <c r="C14">
        <v>7</v>
      </c>
      <c r="D14" s="1">
        <v>69201000000000</v>
      </c>
      <c r="E14" s="1">
        <v>10431600</v>
      </c>
      <c r="F14" s="1">
        <v>1277.28</v>
      </c>
      <c r="G14" s="1">
        <v>5954.27</v>
      </c>
      <c r="H14" s="1"/>
      <c r="I14" s="1">
        <f>G14*densities!$B$12/densities!$B$10</f>
        <v>6394.1203146374837</v>
      </c>
      <c r="J14" s="14">
        <f t="shared" si="0"/>
        <v>4598208</v>
      </c>
      <c r="K14" s="15">
        <f>J14/LN(2)/Notes!$F$9*(1-EXP(-Notes!$F$9*LN(2)/J14))</f>
        <v>0.82777842727450546</v>
      </c>
      <c r="L14" s="15">
        <f>EXP(-Notes!$F$10*LN(2)/J14)</f>
        <v>0.99891523994211751</v>
      </c>
      <c r="M14">
        <f t="shared" si="1"/>
        <v>0.82688048629982125</v>
      </c>
      <c r="O14" s="1">
        <f t="shared" si="2"/>
        <v>7732.8228451130954</v>
      </c>
      <c r="P14" s="1">
        <f>O14/Notes!$C$3</f>
        <v>2.3866737176274984E-15</v>
      </c>
      <c r="R14" s="1">
        <f>O14*J14/Notes!$F$9</f>
        <v>13718.027727230632</v>
      </c>
      <c r="S14" s="1">
        <f>R14/Notes!$C$2</f>
        <v>1.0974422181784505E-8</v>
      </c>
    </row>
    <row r="15" spans="1:19" x14ac:dyDescent="0.3">
      <c r="A15" t="s">
        <v>11</v>
      </c>
      <c r="C15">
        <v>31</v>
      </c>
      <c r="D15" s="1">
        <v>138018000000</v>
      </c>
      <c r="E15" s="1">
        <v>10136300</v>
      </c>
      <c r="F15" s="1">
        <v>2.62168</v>
      </c>
      <c r="G15" s="1">
        <v>5785.71</v>
      </c>
      <c r="H15" s="1"/>
      <c r="I15" s="1">
        <f>G15*densities!$B$12/densities!$B$10</f>
        <v>6213.1085499316005</v>
      </c>
      <c r="J15" s="14">
        <f t="shared" si="0"/>
        <v>9438.0480000000007</v>
      </c>
      <c r="K15" s="15">
        <f>J15/LN(2)/Notes!$F$9*(1-EXP(-Notes!$F$9*LN(2)/J15))</f>
        <v>5.2531732427746917E-3</v>
      </c>
      <c r="L15" s="15">
        <f>EXP(-Notes!$F$10*LN(2)/J15)</f>
        <v>0.58932296405752083</v>
      </c>
      <c r="M15">
        <f t="shared" si="1"/>
        <v>3.0958156261396397E-3</v>
      </c>
      <c r="O15" s="1">
        <f t="shared" si="2"/>
        <v>2006937.5247902286</v>
      </c>
      <c r="P15" s="1">
        <f>O15/Notes!$C$3</f>
        <v>6.1942516197229275E-13</v>
      </c>
      <c r="R15" s="1">
        <f>O15*J15/Notes!$F$9</f>
        <v>7307.7055138778423</v>
      </c>
      <c r="S15" s="1">
        <f>R15/Notes!$C$2</f>
        <v>5.8461644111022736E-9</v>
      </c>
    </row>
    <row r="16" spans="1:19" x14ac:dyDescent="0.3">
      <c r="A16" t="s">
        <v>23</v>
      </c>
      <c r="C16">
        <v>45</v>
      </c>
      <c r="D16" s="1">
        <v>159995000000</v>
      </c>
      <c r="E16" s="1">
        <v>10001800</v>
      </c>
      <c r="F16" s="1">
        <v>3.08</v>
      </c>
      <c r="G16" s="1">
        <v>5708.94</v>
      </c>
      <c r="H16" s="1"/>
      <c r="I16" s="1">
        <f>G16*densities!$B$12/densities!$B$10</f>
        <v>6130.6674418604653</v>
      </c>
      <c r="J16" s="14">
        <f t="shared" si="0"/>
        <v>11088</v>
      </c>
      <c r="K16" s="15">
        <f>J16/LN(2)/Notes!$F$9*(1-EXP(-Notes!$F$9*LN(2)/J16))</f>
        <v>6.1715287860250106E-3</v>
      </c>
      <c r="L16" s="15">
        <f>EXP(-Notes!$F$10*LN(2)/J16)</f>
        <v>0.637567215268528</v>
      </c>
      <c r="M16">
        <f t="shared" si="1"/>
        <v>3.9347644220555254E-3</v>
      </c>
      <c r="O16" s="1">
        <f t="shared" si="2"/>
        <v>1558077.3800576853</v>
      </c>
      <c r="P16" s="1">
        <f>O16/Notes!$C$3</f>
        <v>4.8088808026471771E-13</v>
      </c>
      <c r="R16" s="1">
        <f>O16*J16/Notes!$F$9</f>
        <v>6665.1087924689882</v>
      </c>
      <c r="S16" s="1">
        <f>R16/Notes!$C$2</f>
        <v>5.3320870339751903E-9</v>
      </c>
    </row>
    <row r="17" spans="1:19" x14ac:dyDescent="0.3">
      <c r="A17" t="s">
        <v>15</v>
      </c>
      <c r="C17">
        <v>48</v>
      </c>
      <c r="D17" s="1">
        <v>820991000000</v>
      </c>
      <c r="E17" s="1">
        <v>7331830</v>
      </c>
      <c r="F17" s="1">
        <v>21.56</v>
      </c>
      <c r="G17" s="1">
        <v>4184.95</v>
      </c>
      <c r="H17" s="1"/>
      <c r="I17" s="1">
        <f>G17*densities!$B$12/densities!$B$10</f>
        <v>4494.0981532147744</v>
      </c>
      <c r="J17" s="14">
        <f t="shared" si="0"/>
        <v>77616</v>
      </c>
      <c r="K17" s="15">
        <f>J17/LN(2)/Notes!$F$9*(1-EXP(-Notes!$F$9*LN(2)/J17))</f>
        <v>4.3200701498350869E-2</v>
      </c>
      <c r="L17" s="15">
        <f>EXP(-Notes!$F$10*LN(2)/J17)</f>
        <v>0.93772423344208555</v>
      </c>
      <c r="M17">
        <f t="shared" si="1"/>
        <v>4.0510344696701422E-2</v>
      </c>
      <c r="O17" s="1">
        <f t="shared" si="2"/>
        <v>110937.05044629524</v>
      </c>
      <c r="P17" s="1">
        <f>O17/Notes!$C$3</f>
        <v>3.4239830384659022E-14</v>
      </c>
      <c r="R17" s="1">
        <f>O17*J17/Notes!$F$9</f>
        <v>3321.9483439196188</v>
      </c>
      <c r="S17" s="1">
        <f>R17/Notes!$C$2</f>
        <v>2.6575586751356949E-9</v>
      </c>
    </row>
    <row r="18" spans="1:19" x14ac:dyDescent="0.3">
      <c r="A18" t="s">
        <v>8</v>
      </c>
      <c r="C18" t="s">
        <v>24</v>
      </c>
      <c r="D18" s="1">
        <v>12720400000</v>
      </c>
      <c r="E18" s="1">
        <v>6964570</v>
      </c>
      <c r="F18" s="1">
        <v>0.35166500000000001</v>
      </c>
      <c r="G18" s="1">
        <v>3975.32</v>
      </c>
      <c r="H18" s="1"/>
      <c r="I18" s="1">
        <f>G18*densities!$B$12/densities!$B$10</f>
        <v>4268.9824897400822</v>
      </c>
      <c r="J18" s="14">
        <f t="shared" si="0"/>
        <v>1265.9940000000001</v>
      </c>
      <c r="K18" s="15">
        <f>J18/LN(2)/Notes!$F$9*(1-EXP(-Notes!$F$9*LN(2)/J18))</f>
        <v>7.0464632160307963E-4</v>
      </c>
      <c r="L18" s="15">
        <f>EXP(-Notes!$F$10*LN(2)/J18)</f>
        <v>1.9407650088024107E-2</v>
      </c>
      <c r="M18">
        <f t="shared" si="1"/>
        <v>1.3675529245485872E-5</v>
      </c>
      <c r="O18" s="1">
        <f t="shared" si="2"/>
        <v>312162141.0849033</v>
      </c>
      <c r="P18" s="1">
        <f>O18/Notes!$C$3</f>
        <v>9.6346339841019533E-11</v>
      </c>
      <c r="R18" s="1">
        <f>O18*J18/Notes!$F$9</f>
        <v>152467.36020086464</v>
      </c>
      <c r="S18" s="1">
        <f>R18/Notes!$C$2</f>
        <v>1.219738881606917E-7</v>
      </c>
    </row>
    <row r="19" spans="1:19" x14ac:dyDescent="0.3">
      <c r="A19" t="s">
        <v>6</v>
      </c>
      <c r="C19">
        <v>52</v>
      </c>
      <c r="D19" s="1">
        <v>286882000000</v>
      </c>
      <c r="E19" s="1">
        <v>6675100</v>
      </c>
      <c r="F19" s="1">
        <v>8.27501</v>
      </c>
      <c r="G19" s="1">
        <v>3810.09</v>
      </c>
      <c r="H19" s="1"/>
      <c r="I19" s="1">
        <f>G19*densities!$B$12/densities!$B$10</f>
        <v>4091.5467168262658</v>
      </c>
      <c r="J19" s="14">
        <f t="shared" si="0"/>
        <v>29790.036</v>
      </c>
      <c r="K19" s="15">
        <f>J19/LN(2)/Notes!$F$9*(1-EXP(-Notes!$F$9*LN(2)/J19))</f>
        <v>1.6580994292092473E-2</v>
      </c>
      <c r="L19" s="15">
        <f>EXP(-Notes!$F$10*LN(2)/J19)</f>
        <v>0.84575309063086301</v>
      </c>
      <c r="M19">
        <f t="shared" si="1"/>
        <v>1.4023427168269908E-2</v>
      </c>
      <c r="O19" s="1">
        <f t="shared" si="2"/>
        <v>291765.10618488461</v>
      </c>
      <c r="P19" s="1">
        <f>O19/Notes!$C$3</f>
        <v>9.005095869903846E-14</v>
      </c>
      <c r="R19" s="1">
        <f>O19*J19/Notes!$F$9</f>
        <v>3353.2766268485857</v>
      </c>
      <c r="S19" s="1">
        <f>R19/Notes!$C$2</f>
        <v>2.6826213014788686E-9</v>
      </c>
    </row>
    <row r="20" spans="1:19" x14ac:dyDescent="0.3">
      <c r="A20" t="s">
        <v>8</v>
      </c>
      <c r="C20">
        <v>51</v>
      </c>
      <c r="D20" s="1">
        <v>24829900000</v>
      </c>
      <c r="E20" s="1">
        <v>6208800</v>
      </c>
      <c r="F20" s="1">
        <v>0.76999899999999999</v>
      </c>
      <c r="G20" s="1">
        <v>3543.93</v>
      </c>
      <c r="H20" s="1"/>
      <c r="I20" s="1">
        <f>G20*densities!$B$12/densities!$B$10</f>
        <v>3805.7251025991791</v>
      </c>
      <c r="J20" s="14">
        <f t="shared" si="0"/>
        <v>2771.9964</v>
      </c>
      <c r="K20" s="15">
        <f>J20/LN(2)/Notes!$F$9*(1-EXP(-Notes!$F$9*LN(2)/J20))</f>
        <v>1.5428801927631402E-3</v>
      </c>
      <c r="L20" s="15">
        <f>EXP(-Notes!$F$10*LN(2)/J20)</f>
        <v>0.16523532230738042</v>
      </c>
      <c r="M20">
        <f t="shared" si="1"/>
        <v>2.5493830593289069E-4</v>
      </c>
      <c r="O20" s="1">
        <f t="shared" si="2"/>
        <v>14928023.816087443</v>
      </c>
      <c r="P20" s="1">
        <f>O20/Notes!$C$3</f>
        <v>4.6074147580516803E-12</v>
      </c>
      <c r="R20" s="1">
        <f>O20*J20/Notes!$F$9</f>
        <v>15964.67140328266</v>
      </c>
      <c r="S20" s="1">
        <f>R20/Notes!$C$2</f>
        <v>1.2771737122626128E-8</v>
      </c>
    </row>
    <row r="21" spans="1:19" x14ac:dyDescent="0.3">
      <c r="A21" t="s">
        <v>15</v>
      </c>
      <c r="C21">
        <v>49</v>
      </c>
      <c r="D21" s="1">
        <v>22263900000</v>
      </c>
      <c r="E21" s="1">
        <v>6080460</v>
      </c>
      <c r="F21" s="1">
        <v>0.70499800000000001</v>
      </c>
      <c r="G21" s="1">
        <v>3470.67</v>
      </c>
      <c r="H21" s="1"/>
      <c r="I21" s="1">
        <f>G21*densities!$B$12/densities!$B$10</f>
        <v>3727.0532831737346</v>
      </c>
      <c r="J21" s="14">
        <f t="shared" si="0"/>
        <v>2537.9928</v>
      </c>
      <c r="K21" s="15">
        <f>J21/LN(2)/Notes!$F$9*(1-EXP(-Notes!$F$9*LN(2)/J21))</f>
        <v>1.4126348867175519E-3</v>
      </c>
      <c r="L21" s="15">
        <f>EXP(-Notes!$F$10*LN(2)/J21)</f>
        <v>0.13996252669076123</v>
      </c>
      <c r="M21">
        <f t="shared" si="1"/>
        <v>1.9771594803650583E-4</v>
      </c>
      <c r="O21" s="1">
        <f t="shared" si="2"/>
        <v>18850544.53212636</v>
      </c>
      <c r="P21" s="1">
        <f>O21/Notes!$C$3</f>
        <v>5.8180693000389995E-12</v>
      </c>
      <c r="R21" s="1">
        <f>O21*J21/Notes!$F$9</f>
        <v>18457.772491750027</v>
      </c>
      <c r="S21" s="1">
        <f>R21/Notes!$C$2</f>
        <v>1.4766217993400022E-8</v>
      </c>
    </row>
    <row r="22" spans="1:19" x14ac:dyDescent="0.3">
      <c r="A22" t="s">
        <v>22</v>
      </c>
      <c r="C22">
        <v>43</v>
      </c>
      <c r="D22" s="1">
        <v>97257400000</v>
      </c>
      <c r="E22" s="1">
        <v>4812660</v>
      </c>
      <c r="F22" s="1">
        <v>3.8909899999999999</v>
      </c>
      <c r="G22" s="1">
        <v>2747.02</v>
      </c>
      <c r="H22" s="1"/>
      <c r="I22" s="1">
        <f>G22*densities!$B$12/densities!$B$10</f>
        <v>2949.9462380300961</v>
      </c>
      <c r="J22" s="14">
        <f t="shared" si="0"/>
        <v>14007.563999999998</v>
      </c>
      <c r="K22" s="15">
        <f>J22/LN(2)/Notes!$F$9*(1-EXP(-Notes!$F$9*LN(2)/J22))</f>
        <v>7.7965444127063152E-3</v>
      </c>
      <c r="L22" s="15">
        <f>EXP(-Notes!$F$10*LN(2)/J22)</f>
        <v>0.70027427578075296</v>
      </c>
      <c r="M22">
        <f t="shared" si="1"/>
        <v>5.4597194922003907E-3</v>
      </c>
      <c r="O22" s="1">
        <f t="shared" si="2"/>
        <v>540310.95228322817</v>
      </c>
      <c r="P22" s="1">
        <f>O22/Notes!$C$3</f>
        <v>1.6676263959358895E-13</v>
      </c>
      <c r="R22" s="1">
        <f>O22*J22/Notes!$F$9</f>
        <v>2919.9229336451635</v>
      </c>
      <c r="S22" s="1">
        <f>R22/Notes!$C$2</f>
        <v>2.3359383469161309E-9</v>
      </c>
    </row>
    <row r="23" spans="1:19" x14ac:dyDescent="0.3">
      <c r="A23" t="s">
        <v>22</v>
      </c>
      <c r="C23">
        <v>46</v>
      </c>
      <c r="D23" s="1">
        <v>50091300000000</v>
      </c>
      <c r="E23" s="1">
        <v>4796030</v>
      </c>
      <c r="F23" s="1">
        <v>2010.96</v>
      </c>
      <c r="G23" s="1">
        <v>2737.53</v>
      </c>
      <c r="H23" s="1"/>
      <c r="I23" s="1">
        <f>G23*densities!$B$12/densities!$B$10</f>
        <v>2939.7551983584131</v>
      </c>
      <c r="J23" s="14">
        <f t="shared" si="0"/>
        <v>7239456</v>
      </c>
      <c r="K23" s="15">
        <f>J23/LN(2)/Notes!$F$9*(1-EXP(-Notes!$F$9*LN(2)/J23))</f>
        <v>0.88557195034703073</v>
      </c>
      <c r="L23" s="15">
        <f>EXP(-Notes!$F$10*LN(2)/J23)</f>
        <v>0.99931086812446712</v>
      </c>
      <c r="M23">
        <f t="shared" si="1"/>
        <v>0.88496167448796881</v>
      </c>
      <c r="O23" s="1">
        <f t="shared" si="2"/>
        <v>3321.9011434131653</v>
      </c>
      <c r="P23" s="1">
        <f>O23/Notes!$C$3</f>
        <v>1.0252781306830758E-15</v>
      </c>
      <c r="R23" s="1">
        <f>O23*J23/Notes!$F$9</f>
        <v>9278.0698935529708</v>
      </c>
      <c r="S23" s="1">
        <f>R23/Notes!$C$2</f>
        <v>7.4224559148423763E-9</v>
      </c>
    </row>
    <row r="24" spans="1:19" x14ac:dyDescent="0.3">
      <c r="A24" t="s">
        <v>22</v>
      </c>
      <c r="C24">
        <v>48</v>
      </c>
      <c r="D24" s="1">
        <v>1023620000000</v>
      </c>
      <c r="E24" s="1">
        <v>4513130</v>
      </c>
      <c r="F24" s="1">
        <v>43.670099999999998</v>
      </c>
      <c r="G24" s="1">
        <v>2576.06</v>
      </c>
      <c r="H24" s="1"/>
      <c r="I24" s="1">
        <f>G24*densities!$B$12/densities!$B$10</f>
        <v>2766.3571819425447</v>
      </c>
      <c r="J24" s="14">
        <f t="shared" si="0"/>
        <v>157212.35999999999</v>
      </c>
      <c r="K24" s="15">
        <f>J24/LN(2)/Notes!$F$9*(1-EXP(-Notes!$F$9*LN(2)/J24))</f>
        <v>8.7502709582868501E-2</v>
      </c>
      <c r="L24" s="15">
        <f>EXP(-Notes!$F$10*LN(2)/J24)</f>
        <v>0.96875387032144245</v>
      </c>
      <c r="M24">
        <f t="shared" si="1"/>
        <v>8.4768588572017037E-2</v>
      </c>
      <c r="O24" s="1">
        <f t="shared" si="2"/>
        <v>32634.224876733962</v>
      </c>
      <c r="P24" s="1">
        <f>O24/Notes!$C$3</f>
        <v>1.0072291628621594E-14</v>
      </c>
      <c r="R24" s="1">
        <f>O24*J24/Notes!$F$9</f>
        <v>1979.360921929805</v>
      </c>
      <c r="S24" s="1">
        <f>R24/Notes!$C$2</f>
        <v>1.583488737543844E-9</v>
      </c>
    </row>
    <row r="25" spans="1:19" x14ac:dyDescent="0.3">
      <c r="A25" t="s">
        <v>25</v>
      </c>
      <c r="C25">
        <v>42</v>
      </c>
      <c r="D25" s="1">
        <v>221436000000</v>
      </c>
      <c r="E25" s="1">
        <v>3449470</v>
      </c>
      <c r="F25" s="1">
        <v>12.36</v>
      </c>
      <c r="G25" s="1">
        <v>1968.93</v>
      </c>
      <c r="H25" s="1"/>
      <c r="I25" s="1">
        <f>G25*densities!$B$12/densities!$B$10</f>
        <v>2114.3776333789333</v>
      </c>
      <c r="J25" s="14">
        <f t="shared" si="0"/>
        <v>44495.999999999993</v>
      </c>
      <c r="K25" s="15">
        <f>J25/LN(2)/Notes!$F$9*(1-EXP(-Notes!$F$9*LN(2)/J25))</f>
        <v>2.4766264868593867E-2</v>
      </c>
      <c r="L25" s="15">
        <f>EXP(-Notes!$F$10*LN(2)/J25)</f>
        <v>0.89390145610497251</v>
      </c>
      <c r="M25">
        <f t="shared" si="1"/>
        <v>2.2138600228317484E-2</v>
      </c>
      <c r="O25" s="1">
        <f t="shared" si="2"/>
        <v>95506.383040172193</v>
      </c>
      <c r="P25" s="1">
        <f>O25/Notes!$C$3</f>
        <v>2.947727871610253E-14</v>
      </c>
      <c r="R25" s="1">
        <f>O25*J25/Notes!$F$9</f>
        <v>1639.5262421896225</v>
      </c>
      <c r="S25" s="1">
        <f>R25/Notes!$C$2</f>
        <v>1.3116209937516981E-9</v>
      </c>
    </row>
    <row r="26" spans="1:19" x14ac:dyDescent="0.3">
      <c r="A26" t="s">
        <v>26</v>
      </c>
      <c r="C26">
        <v>55</v>
      </c>
      <c r="D26" s="1">
        <v>219140000000</v>
      </c>
      <c r="E26" s="1">
        <v>2406930</v>
      </c>
      <c r="F26" s="1">
        <v>17.53</v>
      </c>
      <c r="G26" s="1">
        <v>1373.85</v>
      </c>
      <c r="H26" s="1"/>
      <c r="I26" s="1">
        <f>G26*densities!$B$12/densities!$B$10</f>
        <v>1475.3382352941176</v>
      </c>
      <c r="J26" s="14">
        <f t="shared" si="0"/>
        <v>63108.000000000015</v>
      </c>
      <c r="K26" s="15">
        <f>J26/LN(2)/Notes!$F$9*(1-EXP(-Notes!$F$9*LN(2)/J26))</f>
        <v>3.5125616759406383E-2</v>
      </c>
      <c r="L26" s="15">
        <f>EXP(-Notes!$F$10*LN(2)/J26)</f>
        <v>0.92396484668855727</v>
      </c>
      <c r="M26">
        <f t="shared" si="1"/>
        <v>3.2454835103945937E-2</v>
      </c>
      <c r="O26" s="1">
        <f t="shared" si="2"/>
        <v>45458.195383489794</v>
      </c>
      <c r="P26" s="1">
        <f>O26/Notes!$C$3</f>
        <v>1.4030307217126479E-14</v>
      </c>
      <c r="R26" s="1">
        <f>O26*J26/Notes!$F$9</f>
        <v>1106.7807848230227</v>
      </c>
      <c r="S26" s="1">
        <f>R26/Notes!$C$2</f>
        <v>8.854246278584182E-10</v>
      </c>
    </row>
    <row r="27" spans="1:19" x14ac:dyDescent="0.3">
      <c r="A27" t="s">
        <v>27</v>
      </c>
      <c r="C27">
        <v>24</v>
      </c>
      <c r="D27" s="1">
        <v>163149000000</v>
      </c>
      <c r="E27" s="1">
        <v>2099920</v>
      </c>
      <c r="F27" s="1">
        <v>14.959099999999999</v>
      </c>
      <c r="G27" s="1">
        <v>1198.6199999999999</v>
      </c>
      <c r="H27" s="1"/>
      <c r="I27" s="1">
        <f>G27*densities!$B$12/densities!$B$10</f>
        <v>1287.1637482900137</v>
      </c>
      <c r="J27" s="14">
        <f t="shared" si="0"/>
        <v>53852.759999999995</v>
      </c>
      <c r="K27" s="15">
        <f>J27/LN(2)/Notes!$F$9*(1-EXP(-Notes!$F$9*LN(2)/J27))</f>
        <v>2.9974193591891699E-2</v>
      </c>
      <c r="L27" s="15">
        <f>EXP(-Notes!$F$10*LN(2)/J27)</f>
        <v>0.91149213769796111</v>
      </c>
      <c r="M27">
        <f t="shared" si="1"/>
        <v>2.7321241792845893E-2</v>
      </c>
      <c r="O27" s="1">
        <f t="shared" si="2"/>
        <v>47112.197829421479</v>
      </c>
      <c r="P27" s="1">
        <f>O27/Notes!$C$3</f>
        <v>1.454080179920416E-14</v>
      </c>
      <c r="R27" s="1">
        <f>O27*J27/Notes!$F$9</f>
        <v>978.8278868751371</v>
      </c>
      <c r="S27" s="1">
        <f>R27/Notes!$C$2</f>
        <v>7.8306230950010967E-10</v>
      </c>
    </row>
    <row r="28" spans="1:19" x14ac:dyDescent="0.3">
      <c r="A28" t="s">
        <v>26</v>
      </c>
      <c r="C28">
        <v>56</v>
      </c>
      <c r="D28" s="1">
        <v>17751000000000</v>
      </c>
      <c r="E28" s="1">
        <v>1843870</v>
      </c>
      <c r="F28" s="1">
        <v>1853.6</v>
      </c>
      <c r="G28" s="1">
        <v>1052.47</v>
      </c>
      <c r="H28" s="1"/>
      <c r="I28" s="1">
        <f>G28*densities!$B$12/densities!$B$10</f>
        <v>1130.217441860465</v>
      </c>
      <c r="J28" s="14">
        <f t="shared" si="0"/>
        <v>6672960</v>
      </c>
      <c r="K28" s="15">
        <f>J28/LN(2)/Notes!$F$9*(1-EXP(-Notes!$F$9*LN(2)/J28))</f>
        <v>0.87668976436089641</v>
      </c>
      <c r="L28" s="15">
        <f>EXP(-Notes!$F$10*LN(2)/J28)</f>
        <v>0.99925238665815386</v>
      </c>
      <c r="M28">
        <f t="shared" si="1"/>
        <v>0.8760343393964003</v>
      </c>
      <c r="O28" s="1">
        <f t="shared" si="2"/>
        <v>1290.1519849543802</v>
      </c>
      <c r="P28" s="1">
        <f>O28/Notes!$C$3</f>
        <v>3.9819505708468524E-16</v>
      </c>
      <c r="R28" s="1">
        <f>O28*J28/Notes!$F$9</f>
        <v>3321.4246101547765</v>
      </c>
      <c r="S28" s="1">
        <f>R28/Notes!$C$2</f>
        <v>2.657139688123821E-9</v>
      </c>
    </row>
    <row r="29" spans="1:19" x14ac:dyDescent="0.3">
      <c r="A29" t="s">
        <v>21</v>
      </c>
      <c r="C29">
        <v>47</v>
      </c>
      <c r="D29" s="1">
        <v>4626450000</v>
      </c>
      <c r="E29" s="1">
        <v>1639470</v>
      </c>
      <c r="F29" s="1">
        <v>0.54333500000000001</v>
      </c>
      <c r="G29" s="1">
        <v>935.79499999999996</v>
      </c>
      <c r="H29" s="1"/>
      <c r="I29" s="1">
        <f>G29*densities!$B$12/densities!$B$10</f>
        <v>1004.9234952120382</v>
      </c>
      <c r="J29" s="14">
        <f t="shared" si="0"/>
        <v>1956.0059999999999</v>
      </c>
      <c r="K29" s="15">
        <f>J29/LN(2)/Notes!$F$9*(1-EXP(-Notes!$F$9*LN(2)/J29))</f>
        <v>1.0887037639463956E-3</v>
      </c>
      <c r="L29" s="15">
        <f>EXP(-Notes!$F$10*LN(2)/J29)</f>
        <v>7.7968203114427537E-2</v>
      </c>
      <c r="M29">
        <f t="shared" si="1"/>
        <v>8.4884276198814344E-5</v>
      </c>
      <c r="O29" s="1">
        <f t="shared" si="2"/>
        <v>11838747.294708923</v>
      </c>
      <c r="P29" s="1">
        <f>O29/Notes!$C$3</f>
        <v>3.6539343502188035E-12</v>
      </c>
      <c r="R29" s="1">
        <f>O29*J29/Notes!$F$9</f>
        <v>8933.8968907925992</v>
      </c>
      <c r="S29" s="1">
        <f>R29/Notes!$C$2</f>
        <v>7.1471175126340792E-9</v>
      </c>
    </row>
    <row r="30" spans="1:19" x14ac:dyDescent="0.3">
      <c r="A30" t="s">
        <v>25</v>
      </c>
      <c r="C30">
        <v>43</v>
      </c>
      <c r="D30" s="1">
        <v>178224000000</v>
      </c>
      <c r="E30" s="1">
        <v>1538800</v>
      </c>
      <c r="F30" s="1">
        <v>22.3001</v>
      </c>
      <c r="G30" s="1">
        <v>878.33399999999995</v>
      </c>
      <c r="H30" s="1"/>
      <c r="I30" s="1">
        <f>G30*densities!$B$12/densities!$B$10</f>
        <v>943.21777017783859</v>
      </c>
      <c r="J30" s="14">
        <f t="shared" si="0"/>
        <v>80280.36</v>
      </c>
      <c r="K30" s="15">
        <f>J30/LN(2)/Notes!$F$9*(1-EXP(-Notes!$F$9*LN(2)/J30))</f>
        <v>4.4683671771094363E-2</v>
      </c>
      <c r="L30" s="15">
        <f>EXP(-Notes!$F$10*LN(2)/J30)</f>
        <v>0.9397274546233868</v>
      </c>
      <c r="M30">
        <f t="shared" si="1"/>
        <v>4.1990473136677385E-2</v>
      </c>
      <c r="O30" s="1">
        <f t="shared" si="2"/>
        <v>22462.661163824014</v>
      </c>
      <c r="P30" s="1">
        <f>O30/Notes!$C$3</f>
        <v>6.9329201122913623E-15</v>
      </c>
      <c r="R30" s="1">
        <f>O30*J30/Notes!$F$9</f>
        <v>695.72165308248873</v>
      </c>
      <c r="S30" s="1">
        <f>R30/Notes!$C$2</f>
        <v>5.5657732246599095E-10</v>
      </c>
    </row>
    <row r="31" spans="1:19" x14ac:dyDescent="0.3">
      <c r="A31" t="s">
        <v>28</v>
      </c>
      <c r="C31">
        <v>37</v>
      </c>
      <c r="D31" s="1">
        <v>5659860000000</v>
      </c>
      <c r="E31" s="1">
        <v>1295850</v>
      </c>
      <c r="F31" s="1">
        <v>840.95699999999999</v>
      </c>
      <c r="G31" s="1">
        <v>739.66</v>
      </c>
      <c r="H31" s="1"/>
      <c r="I31" s="1">
        <f>G31*densities!$B$12/densities!$B$10</f>
        <v>794.29972640218875</v>
      </c>
      <c r="J31" s="14">
        <f t="shared" si="0"/>
        <v>3027445.1999999997</v>
      </c>
      <c r="K31" s="15">
        <f>J31/LN(2)/Notes!$F$9*(1-EXP(-Notes!$F$9*LN(2)/J31))</f>
        <v>0.75420311744100643</v>
      </c>
      <c r="L31" s="15">
        <f>EXP(-Notes!$F$10*LN(2)/J31)</f>
        <v>0.99835288563533309</v>
      </c>
      <c r="M31">
        <f t="shared" si="1"/>
        <v>0.75296085865239282</v>
      </c>
      <c r="O31" s="1">
        <f t="shared" si="2"/>
        <v>1054.9017485766551</v>
      </c>
      <c r="P31" s="1">
        <f>O31/Notes!$C$3</f>
        <v>3.2558695943723924E-16</v>
      </c>
      <c r="R31" s="1">
        <f>O31*J31/Notes!$F$9</f>
        <v>1232.1208469135806</v>
      </c>
      <c r="S31" s="1">
        <f>R31/Notes!$C$2</f>
        <v>9.8569667753086454E-10</v>
      </c>
    </row>
    <row r="32" spans="1:19" x14ac:dyDescent="0.3">
      <c r="A32" t="s">
        <v>29</v>
      </c>
      <c r="C32">
        <v>3</v>
      </c>
      <c r="D32" s="1">
        <v>622900000000000</v>
      </c>
      <c r="E32" s="1">
        <v>1110550</v>
      </c>
      <c r="F32" s="1">
        <v>107995</v>
      </c>
      <c r="G32" s="1">
        <v>633.89200000000005</v>
      </c>
      <c r="H32" s="1"/>
      <c r="I32" s="1">
        <f>G32*densities!$B$12/densities!$B$10</f>
        <v>680.71849521203831</v>
      </c>
      <c r="J32" s="14">
        <f t="shared" si="0"/>
        <v>388782000</v>
      </c>
      <c r="K32" s="15">
        <f>J32/LN(2)/Notes!$F$9*(1-EXP(-Notes!$F$9*LN(2)/J32))</f>
        <v>0.99769295755861187</v>
      </c>
      <c r="L32" s="15">
        <f>EXP(-Notes!$F$10*LN(2)/J32)</f>
        <v>0.99998716342920069</v>
      </c>
      <c r="M32">
        <f t="shared" si="1"/>
        <v>0.99768015060232618</v>
      </c>
      <c r="O32" s="1">
        <f t="shared" si="2"/>
        <v>682.30133154505518</v>
      </c>
      <c r="P32" s="1">
        <f>O32/Notes!$C$3</f>
        <v>2.1058683072378246E-16</v>
      </c>
      <c r="R32" s="1">
        <f>O32*J32/Notes!$F$9</f>
        <v>102340.46152806698</v>
      </c>
      <c r="S32" s="1">
        <f>R32/Notes!$C$2</f>
        <v>8.1872369222453585E-8</v>
      </c>
    </row>
    <row r="33" spans="1:19" x14ac:dyDescent="0.3">
      <c r="A33" t="s">
        <v>31</v>
      </c>
      <c r="C33">
        <v>18</v>
      </c>
      <c r="D33" s="1">
        <v>8094720000</v>
      </c>
      <c r="E33" s="1">
        <v>851905</v>
      </c>
      <c r="F33" s="1">
        <v>1.82951</v>
      </c>
      <c r="G33" s="1">
        <v>486.26</v>
      </c>
      <c r="H33" s="1"/>
      <c r="I33" s="1">
        <f>G33*densities!$B$12/densities!$B$10</f>
        <v>522.1807113543091</v>
      </c>
      <c r="J33" s="14">
        <f t="shared" si="0"/>
        <v>6586.2359999999999</v>
      </c>
      <c r="K33" s="15">
        <f>J33/LN(2)/Notes!$F$9*(1-EXP(-Notes!$F$9*LN(2)/J33))</f>
        <v>3.6658680614677325E-3</v>
      </c>
      <c r="L33" s="15">
        <f>EXP(-Notes!$F$10*LN(2)/J33)</f>
        <v>0.46872417591557247</v>
      </c>
      <c r="M33">
        <f t="shared" si="1"/>
        <v>1.7182809861266801E-3</v>
      </c>
      <c r="O33" s="1">
        <f t="shared" si="2"/>
        <v>303897.15976046503</v>
      </c>
      <c r="P33" s="1">
        <f>O33/Notes!$C$3</f>
        <v>9.3795419679155874E-14</v>
      </c>
      <c r="R33" s="1">
        <f>O33*J33/Notes!$F$9</f>
        <v>772.19846215745599</v>
      </c>
      <c r="S33" s="1">
        <f>R33/Notes!$C$2</f>
        <v>6.1775876972596483E-10</v>
      </c>
    </row>
    <row r="34" spans="1:19" x14ac:dyDescent="0.3">
      <c r="A34" t="s">
        <v>7</v>
      </c>
      <c r="C34">
        <v>11</v>
      </c>
      <c r="D34" s="1">
        <v>1365790000</v>
      </c>
      <c r="E34" s="1">
        <v>773821</v>
      </c>
      <c r="F34" s="1">
        <v>0.33983400000000002</v>
      </c>
      <c r="G34" s="1">
        <v>441.69</v>
      </c>
      <c r="H34" s="1"/>
      <c r="I34" s="1">
        <f>G34*densities!$B$12/densities!$B$10</f>
        <v>474.31826265389878</v>
      </c>
      <c r="J34" s="14">
        <f t="shared" si="0"/>
        <v>1223.4024000000002</v>
      </c>
      <c r="K34" s="15">
        <f>J34/LN(2)/Notes!$F$9*(1-EXP(-Notes!$F$9*LN(2)/J34))</f>
        <v>6.8094003684091681E-4</v>
      </c>
      <c r="L34" s="15">
        <f>EXP(-Notes!$F$10*LN(2)/J34)</f>
        <v>1.6918830811706743E-2</v>
      </c>
      <c r="M34">
        <f t="shared" si="1"/>
        <v>1.1520709276228827E-5</v>
      </c>
      <c r="O34" s="1">
        <f t="shared" si="2"/>
        <v>41170925.442288518</v>
      </c>
      <c r="P34" s="1">
        <f>O34/Notes!$C$3</f>
        <v>1.2707075753792753E-11</v>
      </c>
      <c r="R34" s="1">
        <f>O34*J34/Notes!$F$9</f>
        <v>19432.333717714831</v>
      </c>
      <c r="S34" s="1">
        <f>R34/Notes!$C$2</f>
        <v>1.5545866974171864E-8</v>
      </c>
    </row>
    <row r="35" spans="1:19" x14ac:dyDescent="0.3">
      <c r="A35" t="s">
        <v>9</v>
      </c>
      <c r="C35">
        <v>32</v>
      </c>
      <c r="D35" s="1">
        <v>1041030000000</v>
      </c>
      <c r="E35" s="1">
        <v>585590</v>
      </c>
      <c r="F35" s="1">
        <v>342.28899999999999</v>
      </c>
      <c r="G35" s="1">
        <v>334.25</v>
      </c>
      <c r="H35" s="1"/>
      <c r="I35" s="1">
        <f>G35*densities!$B$12/densities!$B$10</f>
        <v>358.94151846785223</v>
      </c>
      <c r="J35" s="14">
        <f t="shared" si="0"/>
        <v>1232240.3999999999</v>
      </c>
      <c r="K35" s="15">
        <f>J35/LN(2)/Notes!$F$9*(1-EXP(-Notes!$F$9*LN(2)/J35))</f>
        <v>0.52626296657849758</v>
      </c>
      <c r="L35" s="15">
        <f>EXP(-Notes!$F$10*LN(2)/J35)</f>
        <v>0.99595812061533828</v>
      </c>
      <c r="M35">
        <f t="shared" si="1"/>
        <v>0.524135875142973</v>
      </c>
      <c r="O35" s="1">
        <f t="shared" si="2"/>
        <v>684.82532009460465</v>
      </c>
      <c r="P35" s="1">
        <f>O35/Notes!$C$3</f>
        <v>2.113658395353718E-16</v>
      </c>
      <c r="R35" s="1">
        <f>O35*J35/Notes!$F$9</f>
        <v>325.56690831925295</v>
      </c>
      <c r="S35" s="1">
        <f>R35/Notes!$C$2</f>
        <v>2.6045352665540234E-10</v>
      </c>
    </row>
    <row r="36" spans="1:19" x14ac:dyDescent="0.3">
      <c r="A36" t="s">
        <v>18</v>
      </c>
      <c r="C36">
        <v>61</v>
      </c>
      <c r="D36" s="1">
        <v>9982750000</v>
      </c>
      <c r="E36" s="1">
        <v>576684</v>
      </c>
      <c r="F36" s="1">
        <v>3.3330000000000002</v>
      </c>
      <c r="G36" s="1">
        <v>329.166</v>
      </c>
      <c r="H36" s="1"/>
      <c r="I36" s="1">
        <f>G36*densities!$B$12/densities!$B$10</f>
        <v>353.4819562243502</v>
      </c>
      <c r="J36" s="14">
        <f t="shared" si="0"/>
        <v>11998.800000000001</v>
      </c>
      <c r="K36" s="15">
        <f>J36/LN(2)/Notes!$F$9*(1-EXP(-Notes!$F$9*LN(2)/J36))</f>
        <v>6.6784757934484941E-3</v>
      </c>
      <c r="L36" s="15">
        <f>EXP(-Notes!$F$10*LN(2)/J36)</f>
        <v>0.65972651481736244</v>
      </c>
      <c r="M36">
        <f t="shared" si="1"/>
        <v>4.405967559503894E-3</v>
      </c>
      <c r="O36" s="1">
        <f t="shared" si="2"/>
        <v>80227.997925647869</v>
      </c>
      <c r="P36" s="1">
        <f>O36/Notes!$C$3</f>
        <v>2.4761727754829589E-14</v>
      </c>
      <c r="R36" s="1">
        <f>O36*J36/Notes!$F$9</f>
        <v>371.38877373081158</v>
      </c>
      <c r="S36" s="1">
        <f>R36/Notes!$C$2</f>
        <v>2.9711101898464926E-10</v>
      </c>
    </row>
    <row r="37" spans="1:19" x14ac:dyDescent="0.3">
      <c r="A37" t="s">
        <v>30</v>
      </c>
      <c r="C37">
        <v>45</v>
      </c>
      <c r="D37" s="1">
        <v>8993370000000</v>
      </c>
      <c r="E37" s="1">
        <v>443698</v>
      </c>
      <c r="F37" s="1">
        <v>3902.64</v>
      </c>
      <c r="G37" s="1">
        <v>253.25899999999999</v>
      </c>
      <c r="H37" s="1"/>
      <c r="I37" s="1">
        <f>G37*densities!$B$12/densities!$B$10</f>
        <v>271.96759917920656</v>
      </c>
      <c r="J37" s="14">
        <f t="shared" si="0"/>
        <v>14049504</v>
      </c>
      <c r="K37" s="15">
        <f>J37/LN(2)/Notes!$F$9*(1-EXP(-Notes!$F$9*LN(2)/J37))</f>
        <v>0.93870102283945556</v>
      </c>
      <c r="L37" s="15">
        <f>EXP(-Notes!$F$10*LN(2)/J37)</f>
        <v>0.9996448434467996</v>
      </c>
      <c r="M37">
        <f t="shared" si="1"/>
        <v>0.93836763701969816</v>
      </c>
      <c r="O37" s="1">
        <f t="shared" si="2"/>
        <v>289.83054023792749</v>
      </c>
      <c r="P37" s="1">
        <f>O37/Notes!$C$3</f>
        <v>8.9453870443804786E-17</v>
      </c>
      <c r="R37" s="1">
        <f>O37*J37/Notes!$F$9</f>
        <v>1570.9781382696463</v>
      </c>
      <c r="S37" s="1">
        <f>R37/Notes!$C$2</f>
        <v>1.2567825106157169E-9</v>
      </c>
    </row>
    <row r="38" spans="1:19" x14ac:dyDescent="0.3">
      <c r="A38" t="s">
        <v>9</v>
      </c>
      <c r="C38">
        <v>33</v>
      </c>
      <c r="D38" s="1">
        <v>931542000000</v>
      </c>
      <c r="E38" s="1">
        <v>294922</v>
      </c>
      <c r="F38" s="1">
        <v>608.16099999999994</v>
      </c>
      <c r="G38" s="1">
        <v>168.339</v>
      </c>
      <c r="H38" s="1"/>
      <c r="I38" s="1">
        <f>G38*densities!$B$12/densities!$B$10</f>
        <v>180.774439124487</v>
      </c>
      <c r="J38" s="14">
        <f t="shared" si="0"/>
        <v>2189379.5999999996</v>
      </c>
      <c r="K38" s="15">
        <f>J38/LN(2)/Notes!$F$9*(1-EXP(-Notes!$F$9*LN(2)/J38))</f>
        <v>0.68221901275910624</v>
      </c>
      <c r="L38" s="15">
        <f>EXP(-Notes!$F$10*LN(2)/J38)</f>
        <v>0.99772311025891625</v>
      </c>
      <c r="M38">
        <f t="shared" si="1"/>
        <v>0.68066567528778277</v>
      </c>
      <c r="O38" s="1">
        <f t="shared" si="2"/>
        <v>265.58477338828095</v>
      </c>
      <c r="P38" s="1">
        <f>O38/Notes!$C$3</f>
        <v>8.1970609070457085E-17</v>
      </c>
      <c r="R38" s="1">
        <f>O38*J38/Notes!$F$9</f>
        <v>224.33097412304207</v>
      </c>
      <c r="S38" s="1">
        <f>R38/Notes!$C$2</f>
        <v>1.7946477929843365E-10</v>
      </c>
    </row>
    <row r="39" spans="1:19" x14ac:dyDescent="0.3">
      <c r="A39" t="s">
        <v>22</v>
      </c>
      <c r="C39">
        <v>49</v>
      </c>
      <c r="D39" s="1">
        <v>1251170000</v>
      </c>
      <c r="E39" s="1">
        <v>252694</v>
      </c>
      <c r="F39" s="1">
        <v>0.95333199999999996</v>
      </c>
      <c r="G39" s="1">
        <v>144.23599999999999</v>
      </c>
      <c r="H39" s="1"/>
      <c r="I39" s="1">
        <f>G39*densities!$B$12/densities!$B$10</f>
        <v>154.89091655266756</v>
      </c>
      <c r="J39" s="14">
        <f t="shared" si="0"/>
        <v>3431.9951999999998</v>
      </c>
      <c r="K39" s="15">
        <f>J39/LN(2)/Notes!$F$9*(1-EXP(-Notes!$F$9*LN(2)/J39))</f>
        <v>1.9102324287788293E-3</v>
      </c>
      <c r="L39" s="15">
        <f>EXP(-Notes!$F$10*LN(2)/J39)</f>
        <v>0.23359721316639875</v>
      </c>
      <c r="M39">
        <f t="shared" si="1"/>
        <v>4.4622497186281581E-4</v>
      </c>
      <c r="O39" s="1">
        <f t="shared" si="2"/>
        <v>347113.95892089634</v>
      </c>
      <c r="P39" s="1">
        <f>O39/Notes!$C$3</f>
        <v>1.0713393793854826E-13</v>
      </c>
      <c r="R39" s="1">
        <f>O39*J39/Notes!$F$9</f>
        <v>459.6039509527443</v>
      </c>
      <c r="S39" s="1">
        <f>R39/Notes!$C$2</f>
        <v>3.6768316076219542E-10</v>
      </c>
    </row>
    <row r="40" spans="1:19" x14ac:dyDescent="0.3">
      <c r="A40" t="s">
        <v>10</v>
      </c>
      <c r="C40">
        <v>35</v>
      </c>
      <c r="D40" s="1">
        <v>2008980000000</v>
      </c>
      <c r="E40" s="1">
        <v>184175</v>
      </c>
      <c r="F40" s="1">
        <v>2100.2399999999998</v>
      </c>
      <c r="G40" s="1">
        <v>105.125</v>
      </c>
      <c r="H40" s="1"/>
      <c r="I40" s="1">
        <f>G40*densities!$B$12/densities!$B$10</f>
        <v>112.890731874145</v>
      </c>
      <c r="J40" s="14">
        <f t="shared" si="0"/>
        <v>7560864</v>
      </c>
      <c r="K40" s="15">
        <f>J40/LN(2)/Notes!$F$9*(1-EXP(-Notes!$F$9*LN(2)/J40))</f>
        <v>0.89006564809880206</v>
      </c>
      <c r="L40" s="15">
        <f>EXP(-Notes!$F$10*LN(2)/J40)</f>
        <v>0.99934015305881363</v>
      </c>
      <c r="M40">
        <f t="shared" si="1"/>
        <v>0.88947834100344902</v>
      </c>
      <c r="O40" s="1">
        <f t="shared" si="2"/>
        <v>126.91790982430146</v>
      </c>
      <c r="P40" s="1">
        <f>O40/Notes!$C$3</f>
        <v>3.9172194390216501E-17</v>
      </c>
      <c r="R40" s="1">
        <f>O40*J40/Notes!$F$9</f>
        <v>370.21954295748736</v>
      </c>
      <c r="S40" s="1">
        <f>R40/Notes!$C$2</f>
        <v>2.9617563436598989E-10</v>
      </c>
    </row>
    <row r="41" spans="1:19" x14ac:dyDescent="0.3">
      <c r="A41" t="s">
        <v>26</v>
      </c>
      <c r="C41">
        <v>58</v>
      </c>
      <c r="D41" s="1">
        <v>1547850000000</v>
      </c>
      <c r="E41" s="1">
        <v>175242</v>
      </c>
      <c r="F41" s="1">
        <v>1700.64</v>
      </c>
      <c r="G41" s="1">
        <v>100.027</v>
      </c>
      <c r="H41" s="1"/>
      <c r="I41" s="1">
        <f>G41*densities!$B$12/densities!$B$10</f>
        <v>107.41613543091655</v>
      </c>
      <c r="J41" s="14">
        <f t="shared" si="0"/>
        <v>6122304.0000000009</v>
      </c>
      <c r="K41" s="15">
        <f>J41/LN(2)/Notes!$F$9*(1-EXP(-Notes!$F$9*LN(2)/J41))</f>
        <v>0.86662994610909549</v>
      </c>
      <c r="L41" s="15">
        <f>EXP(-Notes!$F$10*LN(2)/J41)</f>
        <v>0.99918517176563326</v>
      </c>
      <c r="M41">
        <f t="shared" si="1"/>
        <v>0.86592379156025812</v>
      </c>
      <c r="O41" s="1">
        <f t="shared" si="2"/>
        <v>124.04802417701171</v>
      </c>
      <c r="P41" s="1">
        <f>O41/Notes!$C$3</f>
        <v>3.8286427215127072E-17</v>
      </c>
      <c r="R41" s="1">
        <f>O41*J41/Notes!$F$9</f>
        <v>293.00143310610173</v>
      </c>
      <c r="S41" s="1">
        <f>R41/Notes!$C$2</f>
        <v>2.344011464848814E-10</v>
      </c>
    </row>
    <row r="42" spans="1:19" x14ac:dyDescent="0.3">
      <c r="A42" t="s">
        <v>26</v>
      </c>
      <c r="C42">
        <v>57</v>
      </c>
      <c r="D42" s="1">
        <v>5198490000000</v>
      </c>
      <c r="E42" s="1">
        <v>153474</v>
      </c>
      <c r="F42" s="1">
        <v>6521.77</v>
      </c>
      <c r="G42" s="1">
        <v>87.601600000000005</v>
      </c>
      <c r="H42" s="1"/>
      <c r="I42" s="1">
        <f>G42*densities!$B$12/densities!$B$10</f>
        <v>94.072853625171007</v>
      </c>
      <c r="J42" s="14">
        <f t="shared" si="0"/>
        <v>23478372</v>
      </c>
      <c r="K42" s="15">
        <f>J42/LN(2)/Notes!$F$9*(1-EXP(-Notes!$F$9*LN(2)/J42))</f>
        <v>0.96269603173907836</v>
      </c>
      <c r="L42" s="15">
        <f>EXP(-Notes!$F$10*LN(2)/J42)</f>
        <v>0.99978745846091899</v>
      </c>
      <c r="M42">
        <f t="shared" si="1"/>
        <v>0.96249141884282541</v>
      </c>
      <c r="O42" s="1">
        <f t="shared" si="2"/>
        <v>97.738901130434996</v>
      </c>
      <c r="P42" s="1">
        <f>O42/Notes!$C$3</f>
        <v>3.0166327509393516E-17</v>
      </c>
      <c r="R42" s="1">
        <f>O42*J42/Notes!$F$9</f>
        <v>885.32032392421809</v>
      </c>
      <c r="S42" s="1">
        <f>R42/Notes!$C$2</f>
        <v>7.0825625913937449E-10</v>
      </c>
    </row>
    <row r="43" spans="1:19" x14ac:dyDescent="0.3">
      <c r="A43" t="s">
        <v>30</v>
      </c>
      <c r="C43">
        <v>47</v>
      </c>
      <c r="D43" s="1">
        <v>83020900000</v>
      </c>
      <c r="E43" s="1">
        <v>146834</v>
      </c>
      <c r="F43" s="1">
        <v>108.864</v>
      </c>
      <c r="G43" s="1">
        <v>83.811599999999999</v>
      </c>
      <c r="H43" s="1"/>
      <c r="I43" s="1">
        <f>G43*densities!$B$12/densities!$B$10</f>
        <v>90.002880984952128</v>
      </c>
      <c r="J43" s="14">
        <f t="shared" si="0"/>
        <v>391910.40000000002</v>
      </c>
      <c r="K43" s="15">
        <f>J43/LN(2)/Notes!$F$9*(1-EXP(-Notes!$F$9*LN(2)/J43))</f>
        <v>0.21590814664937014</v>
      </c>
      <c r="L43" s="15">
        <f>EXP(-Notes!$F$10*LN(2)/J43)</f>
        <v>0.98734655125456527</v>
      </c>
      <c r="M43">
        <f t="shared" si="1"/>
        <v>0.21317616398202052</v>
      </c>
      <c r="O43" s="1">
        <f t="shared" si="2"/>
        <v>422.19955225642889</v>
      </c>
      <c r="P43" s="1">
        <f>O43/Notes!$C$3</f>
        <v>1.3030850378284843E-16</v>
      </c>
      <c r="R43" s="1">
        <f>O43*J43/Notes!$F$9</f>
        <v>63.836572301172055</v>
      </c>
      <c r="S43" s="1">
        <f>R43/Notes!$C$2</f>
        <v>5.1069257840937643E-11</v>
      </c>
    </row>
    <row r="44" spans="1:19" x14ac:dyDescent="0.3">
      <c r="A44" t="s">
        <v>28</v>
      </c>
      <c r="C44">
        <v>41</v>
      </c>
      <c r="D44" s="1">
        <v>1268290000</v>
      </c>
      <c r="E44" s="1">
        <v>133672</v>
      </c>
      <c r="F44" s="1">
        <v>1.82684</v>
      </c>
      <c r="G44" s="1">
        <v>76.2988</v>
      </c>
      <c r="H44" s="1"/>
      <c r="I44" s="1">
        <f>G44*densities!$B$12/densities!$B$10</f>
        <v>81.935099863201089</v>
      </c>
      <c r="J44" s="14">
        <f t="shared" si="0"/>
        <v>6576.6239999999998</v>
      </c>
      <c r="K44" s="15">
        <f>J44/LN(2)/Notes!$F$9*(1-EXP(-Notes!$F$9*LN(2)/J44))</f>
        <v>3.6605180673577693E-3</v>
      </c>
      <c r="L44" s="15">
        <f>EXP(-Notes!$F$10*LN(2)/J44)</f>
        <v>0.46820536594859957</v>
      </c>
      <c r="M44">
        <f t="shared" si="1"/>
        <v>1.7138742012887049E-3</v>
      </c>
      <c r="O44" s="1">
        <f t="shared" si="2"/>
        <v>47806.950942835851</v>
      </c>
      <c r="P44" s="1">
        <f>O44/Notes!$C$3</f>
        <v>1.4755231772480201E-14</v>
      </c>
      <c r="R44" s="1">
        <f>O44*J44/Notes!$F$9</f>
        <v>121.29951425056979</v>
      </c>
      <c r="S44" s="1">
        <f>R44/Notes!$C$2</f>
        <v>9.7039611400455825E-11</v>
      </c>
    </row>
    <row r="45" spans="1:19" x14ac:dyDescent="0.3">
      <c r="A45" t="s">
        <v>27</v>
      </c>
      <c r="C45">
        <v>22</v>
      </c>
      <c r="D45" s="1">
        <v>13046200000000</v>
      </c>
      <c r="E45" s="1">
        <v>110135</v>
      </c>
      <c r="F45" s="1">
        <v>22807.7</v>
      </c>
      <c r="G45" s="1">
        <v>62.864100000000001</v>
      </c>
      <c r="H45" s="1"/>
      <c r="I45" s="1">
        <f>G45*densities!$B$12/densities!$B$10</f>
        <v>67.507959644322852</v>
      </c>
      <c r="J45" s="14">
        <f t="shared" si="0"/>
        <v>82107720</v>
      </c>
      <c r="K45" s="15">
        <f>J45/LN(2)/Notes!$F$9*(1-EXP(-Notes!$F$9*LN(2)/J45))</f>
        <v>0.98913863087731302</v>
      </c>
      <c r="L45" s="15">
        <f>EXP(-Notes!$F$10*LN(2)/J45)</f>
        <v>0.99993921999012614</v>
      </c>
      <c r="M45">
        <f t="shared" si="1"/>
        <v>0.98907851102156163</v>
      </c>
      <c r="O45" s="1">
        <f t="shared" si="2"/>
        <v>68.253388272077416</v>
      </c>
      <c r="P45" s="1">
        <f>O45/Notes!$C$3</f>
        <v>2.1065860577801672E-17</v>
      </c>
      <c r="R45" s="1">
        <f>O45*J45/Notes!$F$9</f>
        <v>2162.0872273514724</v>
      </c>
      <c r="S45" s="1">
        <f>R45/Notes!$C$2</f>
        <v>1.729669781881178E-9</v>
      </c>
    </row>
    <row r="46" spans="1:19" x14ac:dyDescent="0.3">
      <c r="A46" t="s">
        <v>26</v>
      </c>
      <c r="C46">
        <v>61</v>
      </c>
      <c r="D46" s="1">
        <v>904395000</v>
      </c>
      <c r="E46" s="1">
        <v>105535</v>
      </c>
      <c r="F46" s="1">
        <v>1.65</v>
      </c>
      <c r="G46" s="1">
        <v>60.238500000000002</v>
      </c>
      <c r="H46" s="1"/>
      <c r="I46" s="1">
        <f>G46*densities!$B$12/densities!$B$10</f>
        <v>64.688402872777019</v>
      </c>
      <c r="J46" s="14">
        <f t="shared" si="0"/>
        <v>5940</v>
      </c>
      <c r="K46" s="15">
        <f>J46/LN(2)/Notes!$F$9*(1-EXP(-Notes!$F$9*LN(2)/J46))</f>
        <v>3.3061761353705417E-3</v>
      </c>
      <c r="L46" s="15">
        <f>EXP(-Notes!$F$10*LN(2)/J46)</f>
        <v>0.4316335128482629</v>
      </c>
      <c r="M46">
        <f t="shared" si="1"/>
        <v>1.4270564194050809E-3</v>
      </c>
      <c r="O46" s="1">
        <f t="shared" si="2"/>
        <v>45329.954718780267</v>
      </c>
      <c r="P46" s="1">
        <f>O46/Notes!$C$3</f>
        <v>1.3990726765055638E-14</v>
      </c>
      <c r="R46" s="1">
        <f>O46*J46/Notes!$F$9</f>
        <v>103.88114623053811</v>
      </c>
      <c r="S46" s="1">
        <f>R46/Notes!$C$2</f>
        <v>8.3104916984430487E-11</v>
      </c>
    </row>
    <row r="47" spans="1:19" x14ac:dyDescent="0.3">
      <c r="A47" t="s">
        <v>33</v>
      </c>
      <c r="C47">
        <v>38</v>
      </c>
      <c r="D47" s="1">
        <v>275020000</v>
      </c>
      <c r="E47" s="1">
        <v>85315.7</v>
      </c>
      <c r="F47" s="1">
        <v>0.62066600000000005</v>
      </c>
      <c r="G47" s="1">
        <v>48.697499999999998</v>
      </c>
      <c r="H47" s="1"/>
      <c r="I47" s="1">
        <f>G47*densities!$B$12/densities!$B$10</f>
        <v>52.294852941176465</v>
      </c>
      <c r="J47" s="14">
        <f t="shared" si="0"/>
        <v>2234.3976000000002</v>
      </c>
      <c r="K47" s="15">
        <f>J47/LN(2)/Notes!$F$9*(1-EXP(-Notes!$F$9*LN(2)/J47))</f>
        <v>1.2436552225672077E-3</v>
      </c>
      <c r="L47" s="15">
        <f>EXP(-Notes!$F$10*LN(2)/J47)</f>
        <v>0.10714637680139125</v>
      </c>
      <c r="M47">
        <f t="shared" si="1"/>
        <v>1.3325315108820413E-4</v>
      </c>
      <c r="O47" s="1">
        <f t="shared" si="2"/>
        <v>392447.40191217681</v>
      </c>
      <c r="P47" s="1">
        <f>O47/Notes!$C$3</f>
        <v>1.2112574133091876E-13</v>
      </c>
      <c r="R47" s="1">
        <f>O47*J47/Notes!$F$9</f>
        <v>338.30383216003219</v>
      </c>
      <c r="S47" s="1">
        <f>R47/Notes!$C$2</f>
        <v>2.7064306572802576E-10</v>
      </c>
    </row>
    <row r="48" spans="1:19" x14ac:dyDescent="0.3">
      <c r="A48" t="s">
        <v>37</v>
      </c>
      <c r="C48">
        <v>28</v>
      </c>
      <c r="D48" s="1">
        <v>5197350000</v>
      </c>
      <c r="E48" s="1">
        <v>47846.2</v>
      </c>
      <c r="F48" s="1">
        <v>20.914999999999999</v>
      </c>
      <c r="G48" s="1">
        <v>27.310199999999998</v>
      </c>
      <c r="H48" s="1"/>
      <c r="I48" s="1">
        <f>G48*densities!$B$12/densities!$B$10</f>
        <v>29.327642954856362</v>
      </c>
      <c r="J48" s="14">
        <f t="shared" si="0"/>
        <v>75293.999999999985</v>
      </c>
      <c r="K48" s="15">
        <f>J48/LN(2)/Notes!$F$9*(1-EXP(-Notes!$F$9*LN(2)/J48))</f>
        <v>4.1908287192895154E-2</v>
      </c>
      <c r="L48" s="15">
        <f>EXP(-Notes!$F$10*LN(2)/J48)</f>
        <v>0.93586662931326914</v>
      </c>
      <c r="M48">
        <f t="shared" si="1"/>
        <v>3.9220567475507236E-2</v>
      </c>
      <c r="O48" s="1">
        <f t="shared" si="2"/>
        <v>747.76182096730543</v>
      </c>
      <c r="P48" s="1">
        <f>O48/Notes!$C$3</f>
        <v>2.3079068548373624E-16</v>
      </c>
      <c r="R48" s="1">
        <f>O48*J48/Notes!$F$9</f>
        <v>21.721442341015543</v>
      </c>
      <c r="S48" s="1">
        <f>R48/Notes!$C$2</f>
        <v>1.7377153872812435E-11</v>
      </c>
    </row>
    <row r="49" spans="1:19" x14ac:dyDescent="0.3">
      <c r="A49" t="s">
        <v>33</v>
      </c>
      <c r="C49">
        <v>39</v>
      </c>
      <c r="D49" s="1">
        <v>210517000</v>
      </c>
      <c r="E49" s="1">
        <v>43740.7</v>
      </c>
      <c r="F49" s="1">
        <v>0.92666899999999996</v>
      </c>
      <c r="G49" s="1">
        <v>24.966799999999999</v>
      </c>
      <c r="H49" s="1"/>
      <c r="I49" s="1">
        <f>G49*densities!$B$12/densities!$B$10</f>
        <v>26.81113269493844</v>
      </c>
      <c r="J49" s="14">
        <f t="shared" si="0"/>
        <v>3336.0083999999997</v>
      </c>
      <c r="K49" s="15">
        <f>J49/LN(2)/Notes!$F$9*(1-EXP(-Notes!$F$9*LN(2)/J49))</f>
        <v>1.8568066261743538E-3</v>
      </c>
      <c r="L49" s="15">
        <f>EXP(-Notes!$F$10*LN(2)/J49)</f>
        <v>0.22402506362074609</v>
      </c>
      <c r="M49">
        <f t="shared" si="1"/>
        <v>4.1597122256013249E-4</v>
      </c>
      <c r="O49" s="1">
        <f t="shared" si="2"/>
        <v>64454.296934116981</v>
      </c>
      <c r="P49" s="1">
        <f>O49/Notes!$C$3</f>
        <v>1.9893301522875612E-14</v>
      </c>
      <c r="R49" s="1">
        <f>O49*J49/Notes!$F$9</f>
        <v>82.955276230057294</v>
      </c>
      <c r="S49" s="1">
        <f>R49/Notes!$C$2</f>
        <v>6.6364220984045836E-11</v>
      </c>
    </row>
    <row r="50" spans="1:19" x14ac:dyDescent="0.3">
      <c r="A50" t="s">
        <v>25</v>
      </c>
      <c r="C50">
        <v>44</v>
      </c>
      <c r="D50" s="1">
        <v>20132900</v>
      </c>
      <c r="E50" s="1">
        <v>10509.9</v>
      </c>
      <c r="F50" s="1">
        <v>0.368834</v>
      </c>
      <c r="G50" s="1">
        <v>5.9989600000000003</v>
      </c>
      <c r="H50" s="1"/>
      <c r="I50" s="1">
        <f>G50*densities!$B$12/densities!$B$10</f>
        <v>6.4421116279069768</v>
      </c>
      <c r="J50" s="14">
        <f t="shared" si="0"/>
        <v>1327.8024</v>
      </c>
      <c r="K50" s="15">
        <f>J50/LN(2)/Notes!$F$9*(1-EXP(-Notes!$F$9*LN(2)/J50))</f>
        <v>7.390485870989444E-4</v>
      </c>
      <c r="L50" s="15">
        <f>EXP(-Notes!$F$10*LN(2)/J50)</f>
        <v>2.3316683559144655E-2</v>
      </c>
      <c r="M50">
        <f t="shared" si="1"/>
        <v>1.7232162040219042E-5</v>
      </c>
      <c r="O50" s="1">
        <f t="shared" si="2"/>
        <v>373842.33115214424</v>
      </c>
      <c r="P50" s="1">
        <f>O50/Notes!$C$3</f>
        <v>1.1538343554078526E-13</v>
      </c>
      <c r="R50" s="1">
        <f>O50*J50/Notes!$F$9</f>
        <v>191.50800328912496</v>
      </c>
      <c r="S50" s="1">
        <f>R50/Notes!$C$2</f>
        <v>1.5320640263129996E-10</v>
      </c>
    </row>
    <row r="51" spans="1:19" x14ac:dyDescent="0.3">
      <c r="A51" t="s">
        <v>6</v>
      </c>
      <c r="C51">
        <v>53</v>
      </c>
      <c r="D51" s="1">
        <v>3776990</v>
      </c>
      <c r="E51" s="1">
        <v>5127.34</v>
      </c>
      <c r="F51" s="1">
        <v>0.14183299999999999</v>
      </c>
      <c r="G51" s="1">
        <v>2.9266399999999999</v>
      </c>
      <c r="H51" s="1"/>
      <c r="I51" s="1">
        <f>G51*densities!$B$12/densities!$B$10</f>
        <v>3.1428350205198359</v>
      </c>
      <c r="J51" s="14">
        <f t="shared" si="0"/>
        <v>510.59879999999993</v>
      </c>
      <c r="K51" s="15">
        <f>J51/LN(2)/Notes!$F$9*(1-EXP(-Notes!$F$9*LN(2)/J51))</f>
        <v>2.8419689685333933E-4</v>
      </c>
      <c r="L51" s="15">
        <f>EXP(-Notes!$F$10*LN(2)/J51)</f>
        <v>5.6904776493593426E-5</v>
      </c>
      <c r="M51">
        <f t="shared" si="1"/>
        <v>1.6172160895612099E-8</v>
      </c>
      <c r="O51" s="1">
        <f t="shared" si="2"/>
        <v>194336121.23983774</v>
      </c>
      <c r="P51" s="1">
        <f>O51/Notes!$C$3</f>
        <v>5.9980284333283249E-11</v>
      </c>
      <c r="R51" s="1">
        <f>O51*J51/Notes!$F$9</f>
        <v>38282.32650529153</v>
      </c>
      <c r="S51" s="1">
        <f>R51/Notes!$C$2</f>
        <v>3.0625861204233227E-8</v>
      </c>
    </row>
    <row r="52" spans="1:19" x14ac:dyDescent="0.3">
      <c r="A52" t="s">
        <v>23</v>
      </c>
      <c r="C52">
        <v>44</v>
      </c>
      <c r="D52" s="1">
        <v>12426000000000</v>
      </c>
      <c r="E52" s="1">
        <v>4548.93</v>
      </c>
      <c r="F52" s="1">
        <v>525951</v>
      </c>
      <c r="G52" s="1">
        <v>2.5964900000000002</v>
      </c>
      <c r="H52" s="1"/>
      <c r="I52" s="1">
        <f>G52*densities!$B$12/densities!$B$10</f>
        <v>2.7882963748290015</v>
      </c>
      <c r="J52" s="14">
        <f t="shared" si="0"/>
        <v>1893423600</v>
      </c>
      <c r="K52" s="15">
        <f>J52/LN(2)/Notes!$F$9*(1-EXP(-Notes!$F$9*LN(2)/J52))</f>
        <v>0.99952570852067857</v>
      </c>
      <c r="L52" s="15">
        <f>EXP(-Notes!$F$10*LN(2)/J52)</f>
        <v>0.99999736421732421</v>
      </c>
      <c r="M52">
        <f t="shared" si="1"/>
        <v>0.999523073988132</v>
      </c>
      <c r="O52" s="1">
        <f t="shared" si="2"/>
        <v>2.7896268204230661</v>
      </c>
      <c r="P52" s="1">
        <f>O52/Notes!$C$3</f>
        <v>8.6099593222934136E-19</v>
      </c>
      <c r="R52" s="1">
        <f>O52*J52/Notes!$F$9</f>
        <v>2037.7875219837947</v>
      </c>
      <c r="S52" s="1">
        <f>R52/Notes!$C$2</f>
        <v>1.6302300175870357E-9</v>
      </c>
    </row>
    <row r="53" spans="1:19" x14ac:dyDescent="0.3">
      <c r="A53" t="s">
        <v>26</v>
      </c>
      <c r="C53">
        <v>60</v>
      </c>
      <c r="D53" s="1">
        <v>1035060000000</v>
      </c>
      <c r="E53" s="1">
        <v>4312.9799999999996</v>
      </c>
      <c r="F53" s="1">
        <v>46207.3</v>
      </c>
      <c r="G53" s="1">
        <v>2.4618099999999998</v>
      </c>
      <c r="H53" s="1"/>
      <c r="I53" s="1">
        <f>G53*densities!$B$12/densities!$B$10</f>
        <v>2.6436673734610121</v>
      </c>
      <c r="J53" s="14">
        <f t="shared" si="0"/>
        <v>166346280</v>
      </c>
      <c r="K53" s="15">
        <f>J53/LN(2)/Notes!$F$9*(1-EXP(-Notes!$F$9*LN(2)/J53))</f>
        <v>0.99461909616201583</v>
      </c>
      <c r="L53" s="15">
        <f>EXP(-Notes!$F$10*LN(2)/J53)</f>
        <v>0.99996999881910908</v>
      </c>
      <c r="M53">
        <f t="shared" si="1"/>
        <v>0.99458925641459428</v>
      </c>
      <c r="O53" s="1">
        <f t="shared" si="2"/>
        <v>2.6580493971865309</v>
      </c>
      <c r="P53" s="1">
        <f>O53/Notes!$C$3</f>
        <v>8.2038561641559596E-19</v>
      </c>
      <c r="R53" s="1">
        <f>O53*J53/Notes!$F$9</f>
        <v>170.58511932030166</v>
      </c>
      <c r="S53" s="1">
        <f>R53/Notes!$C$2</f>
        <v>1.3646809545624133E-10</v>
      </c>
    </row>
    <row r="54" spans="1:19" x14ac:dyDescent="0.3">
      <c r="A54" t="s">
        <v>18</v>
      </c>
      <c r="C54">
        <v>60</v>
      </c>
      <c r="D54" s="1">
        <v>4647880</v>
      </c>
      <c r="E54" s="1">
        <v>2265.59</v>
      </c>
      <c r="F54" s="1">
        <v>0.39500000000000002</v>
      </c>
      <c r="G54" s="1">
        <v>1.29318</v>
      </c>
      <c r="H54" s="1"/>
      <c r="I54" s="1">
        <f>G54*densities!$B$12/densities!$B$10</f>
        <v>1.3887090287277701</v>
      </c>
      <c r="J54" s="14">
        <f t="shared" si="0"/>
        <v>1422.0000000000002</v>
      </c>
      <c r="K54" s="15">
        <f>J54/LN(2)/Notes!$F$9*(1-EXP(-Notes!$F$9*LN(2)/J54))</f>
        <v>7.9147852937658432E-4</v>
      </c>
      <c r="L54" s="15">
        <f>EXP(-Notes!$F$10*LN(2)/J54)</f>
        <v>2.9908696814444052E-2</v>
      </c>
      <c r="M54">
        <f t="shared" si="1"/>
        <v>2.3672091370266309E-5</v>
      </c>
      <c r="O54" s="1">
        <f t="shared" si="2"/>
        <v>58664.399651315951</v>
      </c>
      <c r="P54" s="1">
        <f>O54/Notes!$C$3</f>
        <v>1.8106296188677763E-14</v>
      </c>
      <c r="R54" s="1">
        <f>O54*J54/Notes!$F$9</f>
        <v>32.183941475374731</v>
      </c>
      <c r="S54" s="1">
        <f>R54/Notes!$C$2</f>
        <v>2.5747153180299785E-11</v>
      </c>
    </row>
    <row r="55" spans="1:19" x14ac:dyDescent="0.3">
      <c r="A55" t="s">
        <v>28</v>
      </c>
      <c r="C55">
        <v>39</v>
      </c>
      <c r="D55" s="1">
        <v>8643840000000</v>
      </c>
      <c r="E55" s="1">
        <v>705.80600000000004</v>
      </c>
      <c r="F55" s="1">
        <v>2358000</v>
      </c>
      <c r="G55" s="1">
        <v>0.402868</v>
      </c>
      <c r="H55" s="1"/>
      <c r="I55" s="1">
        <f>G55*densities!$B$12/densities!$B$10</f>
        <v>0.43262842681258551</v>
      </c>
      <c r="J55" s="14">
        <f t="shared" si="0"/>
        <v>8488800000</v>
      </c>
      <c r="K55" s="15">
        <f>J55/LN(2)/Notes!$F$9*(1-EXP(-Notes!$F$9*LN(2)/J55))</f>
        <v>0.99989418346824699</v>
      </c>
      <c r="L55" s="15">
        <f>EXP(-Notes!$F$10*LN(2)/J55)</f>
        <v>0.99999941208907817</v>
      </c>
      <c r="M55">
        <f t="shared" si="1"/>
        <v>0.99989359561953584</v>
      </c>
      <c r="O55" s="1">
        <f t="shared" si="2"/>
        <v>0.43267446527100534</v>
      </c>
      <c r="P55" s="1">
        <f>O55/Notes!$C$3</f>
        <v>1.335415016268535E-19</v>
      </c>
      <c r="R55" s="1">
        <f>O55*J55/Notes!$F$9</f>
        <v>1417.0088737625424</v>
      </c>
      <c r="S55" s="1">
        <f>R55/Notes!$C$2</f>
        <v>1.1336070990100338E-9</v>
      </c>
    </row>
    <row r="56" spans="1:19" x14ac:dyDescent="0.3">
      <c r="A56" t="s">
        <v>18</v>
      </c>
      <c r="C56">
        <v>62</v>
      </c>
      <c r="D56" s="1">
        <v>435605</v>
      </c>
      <c r="E56" s="1">
        <v>520.404</v>
      </c>
      <c r="F56" s="1">
        <v>0.161167</v>
      </c>
      <c r="G56" s="1">
        <v>0.29704199999999997</v>
      </c>
      <c r="H56" s="1"/>
      <c r="I56" s="1">
        <f>G56*densities!$B$12/densities!$B$10</f>
        <v>0.31898491108071136</v>
      </c>
      <c r="J56" s="14">
        <f t="shared" si="0"/>
        <v>580.20120000000009</v>
      </c>
      <c r="K56" s="15">
        <f>J56/LN(2)/Notes!$F$9*(1-EXP(-Notes!$F$9*LN(2)/J56))</f>
        <v>3.2293726618743275E-4</v>
      </c>
      <c r="L56" s="15">
        <f>EXP(-Notes!$F$10*LN(2)/J56)</f>
        <v>1.838111247112595E-4</v>
      </c>
      <c r="M56">
        <f t="shared" si="1"/>
        <v>5.9359462109091409E-8</v>
      </c>
      <c r="O56" s="1">
        <f t="shared" si="2"/>
        <v>5373783.7195100877</v>
      </c>
      <c r="P56" s="1">
        <f>O56/Notes!$C$3</f>
        <v>1.6585752220710147E-12</v>
      </c>
      <c r="R56" s="1">
        <f>O56*J56/Notes!$F$9</f>
        <v>1202.8841676698366</v>
      </c>
      <c r="S56" s="1">
        <f>R56/Notes!$C$2</f>
        <v>9.6230733413586941E-10</v>
      </c>
    </row>
    <row r="57" spans="1:19" x14ac:dyDescent="0.3">
      <c r="A57" t="s">
        <v>25</v>
      </c>
      <c r="C57">
        <v>45</v>
      </c>
      <c r="D57" s="1">
        <v>367406</v>
      </c>
      <c r="E57" s="1">
        <v>245.34399999999999</v>
      </c>
      <c r="F57" s="1">
        <v>0.28833300000000001</v>
      </c>
      <c r="G57" s="1">
        <v>0.14004</v>
      </c>
      <c r="H57" s="1"/>
      <c r="I57" s="1">
        <f>G57*densities!$B$12/densities!$B$10</f>
        <v>0.15038495212038303</v>
      </c>
      <c r="J57" s="14">
        <f t="shared" si="0"/>
        <v>1037.9988000000001</v>
      </c>
      <c r="K57" s="15">
        <f>J57/LN(2)/Notes!$F$9*(1-EXP(-Notes!$F$9*LN(2)/J57))</f>
        <v>5.7774526281199662E-4</v>
      </c>
      <c r="L57" s="15">
        <f>EXP(-Notes!$F$10*LN(2)/J57)</f>
        <v>8.1644747821863935E-3</v>
      </c>
      <c r="M57">
        <f t="shared" si="1"/>
        <v>4.7169866287561964E-6</v>
      </c>
      <c r="O57" s="1">
        <f t="shared" si="2"/>
        <v>31881.572698042062</v>
      </c>
      <c r="P57" s="1">
        <f>O57/Notes!$C$3</f>
        <v>9.839991573469772E-15</v>
      </c>
      <c r="R57" s="1">
        <f>O57*J57/Notes!$F$9</f>
        <v>12.767374306589669</v>
      </c>
      <c r="S57" s="1">
        <f>R57/Notes!$C$2</f>
        <v>1.0213899445271735E-11</v>
      </c>
    </row>
    <row r="58" spans="1:19" x14ac:dyDescent="0.3">
      <c r="A58" t="s">
        <v>16</v>
      </c>
      <c r="C58">
        <v>63</v>
      </c>
      <c r="D58" s="1">
        <v>887506000000</v>
      </c>
      <c r="E58" s="1">
        <v>194.745</v>
      </c>
      <c r="F58" s="1">
        <v>877461</v>
      </c>
      <c r="G58" s="1">
        <v>0.11115899999999999</v>
      </c>
      <c r="H58" s="1"/>
      <c r="I58" s="1">
        <f>G58*densities!$B$12/densities!$B$10</f>
        <v>0.11937047195622436</v>
      </c>
      <c r="J58" s="14">
        <f t="shared" si="0"/>
        <v>3158859600</v>
      </c>
      <c r="K58" s="15">
        <f>J58/LN(2)/Notes!$F$9*(1-EXP(-Notes!$F$9*LN(2)/J58))</f>
        <v>0.99971567319396881</v>
      </c>
      <c r="L58" s="15">
        <f>EXP(-Notes!$F$10*LN(2)/J58)</f>
        <v>0.99999842010839679</v>
      </c>
      <c r="M58">
        <f t="shared" si="1"/>
        <v>0.99971409375157116</v>
      </c>
      <c r="O58" s="1">
        <f t="shared" si="2"/>
        <v>0.11940461048045192</v>
      </c>
      <c r="P58" s="1">
        <f>O58/Notes!$C$3</f>
        <v>3.6853274839645657E-20</v>
      </c>
      <c r="R58" s="1">
        <f>O58*J58/Notes!$F$9</f>
        <v>145.51790127331643</v>
      </c>
      <c r="S58" s="1">
        <f>R58/Notes!$C$2</f>
        <v>1.1641432101865314E-10</v>
      </c>
    </row>
    <row r="59" spans="1:19" x14ac:dyDescent="0.3">
      <c r="A59" t="s">
        <v>37</v>
      </c>
      <c r="C59">
        <v>27</v>
      </c>
      <c r="D59" s="1">
        <v>154310</v>
      </c>
      <c r="E59" s="1">
        <v>188.482</v>
      </c>
      <c r="F59" s="1">
        <v>0.157633</v>
      </c>
      <c r="G59" s="1">
        <v>0.107584</v>
      </c>
      <c r="H59" s="1"/>
      <c r="I59" s="1">
        <f>G59*densities!$B$12/densities!$B$10</f>
        <v>0.11553138166894664</v>
      </c>
      <c r="J59" s="14">
        <f t="shared" si="0"/>
        <v>567.47879999999998</v>
      </c>
      <c r="K59" s="15">
        <f>J59/LN(2)/Notes!$F$9*(1-EXP(-Notes!$F$9*LN(2)/J59))</f>
        <v>3.1585603802840274E-4</v>
      </c>
      <c r="L59" s="15">
        <f>EXP(-Notes!$F$10*LN(2)/J59)</f>
        <v>1.5157309996792048E-4</v>
      </c>
      <c r="M59">
        <f t="shared" si="1"/>
        <v>4.7875278827550382E-8</v>
      </c>
      <c r="O59" s="1">
        <f t="shared" si="2"/>
        <v>2413174.0743505135</v>
      </c>
      <c r="P59" s="1">
        <f>O59/Notes!$C$3</f>
        <v>7.4480681307114611E-13</v>
      </c>
      <c r="R59" s="1">
        <f>O59*J59/Notes!$F$9</f>
        <v>528.32759564179787</v>
      </c>
      <c r="S59" s="1">
        <f>R59/Notes!$C$2</f>
        <v>4.226620765134383E-10</v>
      </c>
    </row>
    <row r="60" spans="1:19" x14ac:dyDescent="0.3">
      <c r="A60" t="s">
        <v>28</v>
      </c>
      <c r="C60">
        <v>42</v>
      </c>
      <c r="D60" s="1">
        <v>194555000000</v>
      </c>
      <c r="E60" s="1">
        <v>129.88999999999999</v>
      </c>
      <c r="F60" s="1">
        <v>288396</v>
      </c>
      <c r="G60" s="1">
        <v>7.41401E-2</v>
      </c>
      <c r="H60" s="1"/>
      <c r="I60" s="1">
        <f>G60*densities!$B$12/densities!$B$10</f>
        <v>7.961693365253078E-2</v>
      </c>
      <c r="J60" s="14">
        <f t="shared" si="0"/>
        <v>1038225600</v>
      </c>
      <c r="K60" s="15">
        <f>J60/LN(2)/Notes!$F$9*(1-EXP(-Notes!$F$9*LN(2)/J60))</f>
        <v>0.99913525461774966</v>
      </c>
      <c r="L60" s="15">
        <f>EXP(-Notes!$F$10*LN(2)/J60)</f>
        <v>0.99999519309897078</v>
      </c>
      <c r="M60">
        <f t="shared" si="1"/>
        <v>0.99913045187346594</v>
      </c>
      <c r="O60" s="1">
        <f t="shared" si="2"/>
        <v>7.9686224659894361E-2</v>
      </c>
      <c r="P60" s="1">
        <f>O60/Notes!$C$3</f>
        <v>2.4594513783918013E-20</v>
      </c>
      <c r="R60" s="1">
        <f>O60*J60/Notes!$F$9</f>
        <v>31.918317287520683</v>
      </c>
      <c r="S60" s="1">
        <f>R60/Notes!$C$2</f>
        <v>2.5534653830016545E-11</v>
      </c>
    </row>
    <row r="61" spans="1:19" x14ac:dyDescent="0.3">
      <c r="A61" t="s">
        <v>13</v>
      </c>
      <c r="C61">
        <v>13</v>
      </c>
      <c r="D61" s="1">
        <v>82120.399999999994</v>
      </c>
      <c r="E61" s="1">
        <v>95.202200000000005</v>
      </c>
      <c r="F61" s="1">
        <v>0.16608400000000001</v>
      </c>
      <c r="G61" s="1">
        <v>5.4340600000000003E-2</v>
      </c>
      <c r="H61" s="1"/>
      <c r="I61" s="1">
        <f>G61*densities!$B$12/densities!$B$10</f>
        <v>5.8354816689466488E-2</v>
      </c>
      <c r="J61" s="14">
        <f t="shared" si="0"/>
        <v>597.90240000000006</v>
      </c>
      <c r="K61" s="15">
        <f>J61/LN(2)/Notes!$F$9*(1-EXP(-Notes!$F$9*LN(2)/J61))</f>
        <v>3.3278967107083698E-4</v>
      </c>
      <c r="L61" s="15">
        <f>EXP(-Notes!$F$10*LN(2)/J61)</f>
        <v>2.3711931759272384E-4</v>
      </c>
      <c r="M61">
        <f t="shared" si="1"/>
        <v>7.89108597062239E-8</v>
      </c>
      <c r="O61" s="1">
        <f t="shared" si="2"/>
        <v>739502.98991437675</v>
      </c>
      <c r="P61" s="1">
        <f>O61/Notes!$C$3</f>
        <v>2.2824166355381997E-13</v>
      </c>
      <c r="R61" s="1">
        <f>O61*J61/Notes!$F$9</f>
        <v>170.58279802352689</v>
      </c>
      <c r="S61" s="1">
        <f>R61/Notes!$C$2</f>
        <v>1.3646623841882151E-10</v>
      </c>
    </row>
    <row r="62" spans="1:19" x14ac:dyDescent="0.3">
      <c r="A62" t="s">
        <v>11</v>
      </c>
      <c r="C62">
        <v>32</v>
      </c>
      <c r="D62" s="1">
        <v>233618000000</v>
      </c>
      <c r="E62" s="1">
        <v>38.874299999999998</v>
      </c>
      <c r="F62" s="1">
        <v>1157090</v>
      </c>
      <c r="G62" s="1">
        <v>2.21891E-2</v>
      </c>
      <c r="H62" s="1"/>
      <c r="I62" s="1">
        <f>G62*densities!$B$12/densities!$B$10</f>
        <v>2.3828240082079344E-2</v>
      </c>
      <c r="J62" s="14">
        <f t="shared" si="0"/>
        <v>4165524000</v>
      </c>
      <c r="K62" s="15">
        <f>J62/LN(2)/Notes!$F$9*(1-EXP(-Notes!$F$9*LN(2)/J62))</f>
        <v>0.99978437536102116</v>
      </c>
      <c r="L62" s="15">
        <f>EXP(-Notes!$F$10*LN(2)/J62)</f>
        <v>0.9999988019138264</v>
      </c>
      <c r="M62">
        <f t="shared" si="1"/>
        <v>0.99978317753318446</v>
      </c>
      <c r="O62" s="1">
        <f t="shared" si="2"/>
        <v>2.3833407700329549E-2</v>
      </c>
      <c r="P62" s="1">
        <f>O62/Notes!$C$3</f>
        <v>7.3559900309659102E-21</v>
      </c>
      <c r="R62" s="1">
        <f>O62*J62/Notes!$F$9</f>
        <v>38.301941272186554</v>
      </c>
      <c r="S62" s="1">
        <f>R62/Notes!$C$2</f>
        <v>3.0641553017749243E-11</v>
      </c>
    </row>
    <row r="63" spans="1:19" x14ac:dyDescent="0.3">
      <c r="A63" t="s">
        <v>8</v>
      </c>
      <c r="C63">
        <v>53</v>
      </c>
      <c r="D63" s="1">
        <v>2177880000000000</v>
      </c>
      <c r="E63" s="1">
        <v>12.7906</v>
      </c>
      <c r="F63" s="1">
        <v>32784300000</v>
      </c>
      <c r="G63" s="1">
        <v>7.3007599999999999E-3</v>
      </c>
      <c r="H63" s="1"/>
      <c r="I63" s="1">
        <f>G63*densities!$B$12/densities!$B$10</f>
        <v>7.8400774281805752E-3</v>
      </c>
      <c r="J63" s="14">
        <f t="shared" si="0"/>
        <v>118023480000000</v>
      </c>
      <c r="K63" s="15">
        <f>J63/LN(2)/Notes!$F$9*(1-EXP(-Notes!$F$9*LN(2)/J63))</f>
        <v>0.99999999454390642</v>
      </c>
      <c r="L63" s="15">
        <f>EXP(-Notes!$F$10*LN(2)/J63)</f>
        <v>0.99999999995771471</v>
      </c>
      <c r="M63">
        <f t="shared" si="1"/>
        <v>0.99999999450162114</v>
      </c>
      <c r="O63" s="1">
        <f t="shared" si="2"/>
        <v>7.8400774712882922E-3</v>
      </c>
      <c r="P63" s="1">
        <f>O63/Notes!$C$3</f>
        <v>2.4197769973112014E-21</v>
      </c>
      <c r="R63" s="1">
        <f>O63*J63/Notes!$F$9</f>
        <v>356988.12755827326</v>
      </c>
      <c r="S63" s="1">
        <f>R63/Notes!$C$2</f>
        <v>2.855905020466186E-7</v>
      </c>
    </row>
    <row r="64" spans="1:19" x14ac:dyDescent="0.3">
      <c r="A64" t="s">
        <v>7</v>
      </c>
      <c r="C64">
        <v>14</v>
      </c>
      <c r="D64" s="1">
        <v>2877110000000</v>
      </c>
      <c r="E64" s="1">
        <v>11.087</v>
      </c>
      <c r="F64" s="1">
        <v>49964900</v>
      </c>
      <c r="G64" s="1">
        <v>6.3283599999999999E-3</v>
      </c>
      <c r="H64" s="1"/>
      <c r="I64" s="1">
        <f>G64*densities!$B$12/densities!$B$10</f>
        <v>6.7958448700410398E-3</v>
      </c>
      <c r="J64" s="14">
        <f t="shared" si="0"/>
        <v>179873640000</v>
      </c>
      <c r="K64" s="15">
        <f>J64/LN(2)/Notes!$F$9*(1-EXP(-Notes!$F$9*LN(2)/J64))</f>
        <v>0.99999500585209211</v>
      </c>
      <c r="L64" s="15">
        <f>EXP(-Notes!$F$10*LN(2)/J64)</f>
        <v>0.99999997225463588</v>
      </c>
      <c r="M64">
        <f t="shared" si="1"/>
        <v>0.99999497810686655</v>
      </c>
      <c r="O64" s="1">
        <f t="shared" si="2"/>
        <v>6.7958789982191167E-3</v>
      </c>
      <c r="P64" s="1">
        <f>O64/Notes!$C$3</f>
        <v>2.0974935179688632E-21</v>
      </c>
      <c r="R64" s="1">
        <f>O64*J64/Notes!$F$9</f>
        <v>471.60474244183098</v>
      </c>
      <c r="S64" s="1">
        <f>R64/Notes!$C$2</f>
        <v>3.772837939534648E-10</v>
      </c>
    </row>
    <row r="65" spans="1:19" x14ac:dyDescent="0.3">
      <c r="A65" t="s">
        <v>25</v>
      </c>
      <c r="C65">
        <v>38</v>
      </c>
      <c r="D65" s="1">
        <v>7199.65</v>
      </c>
      <c r="E65" s="1">
        <v>10.892300000000001</v>
      </c>
      <c r="F65" s="1">
        <v>0.12726699999999999</v>
      </c>
      <c r="G65" s="1">
        <v>6.2172299999999998E-3</v>
      </c>
      <c r="H65" s="1"/>
      <c r="I65" s="1">
        <f>G65*densities!$B$12/densities!$B$10</f>
        <v>6.676505540355677E-3</v>
      </c>
      <c r="J65" s="14">
        <f t="shared" si="0"/>
        <v>458.16119999999995</v>
      </c>
      <c r="K65" s="15">
        <f>J65/LN(2)/Notes!$F$9*(1-EXP(-Notes!$F$9*LN(2)/J65))</f>
        <v>2.5501037467891069E-4</v>
      </c>
      <c r="L65" s="15">
        <f>EXP(-Notes!$F$10*LN(2)/J65)</f>
        <v>1.8591556842439182E-5</v>
      </c>
      <c r="M65">
        <f t="shared" si="1"/>
        <v>4.7410398762546816E-9</v>
      </c>
      <c r="O65" s="1">
        <f t="shared" si="2"/>
        <v>1408236.5292464006</v>
      </c>
      <c r="P65" s="1">
        <f>O65/Notes!$C$3</f>
        <v>4.3464090408839523E-13</v>
      </c>
      <c r="R65" s="1">
        <f>O65*J65/Notes!$F$9</f>
        <v>248.91949773278006</v>
      </c>
      <c r="S65" s="1">
        <f>R65/Notes!$C$2</f>
        <v>1.9913559818622405E-10</v>
      </c>
    </row>
    <row r="66" spans="1:19" x14ac:dyDescent="0.3">
      <c r="A66" t="s">
        <v>12</v>
      </c>
      <c r="C66">
        <v>29</v>
      </c>
      <c r="D66" s="1">
        <v>2610.71</v>
      </c>
      <c r="E66" s="1">
        <v>4.5975700000000002</v>
      </c>
      <c r="F66" s="1">
        <v>0.109334</v>
      </c>
      <c r="G66" s="1">
        <v>2.6242499999999998E-3</v>
      </c>
      <c r="H66" s="1"/>
      <c r="I66" s="1">
        <f>G66*densities!$B$12/densities!$B$10</f>
        <v>2.8181070451436386E-3</v>
      </c>
      <c r="J66" s="14">
        <f t="shared" si="0"/>
        <v>393.60239999999999</v>
      </c>
      <c r="K66" s="15">
        <f>J66/LN(2)/Notes!$F$9*(1-EXP(-Notes!$F$9*LN(2)/J66))</f>
        <v>2.1907724944521378E-4</v>
      </c>
      <c r="L66" s="15">
        <f>EXP(-Notes!$F$10*LN(2)/J66)</f>
        <v>3.1144926819554706E-6</v>
      </c>
      <c r="M66">
        <f t="shared" si="1"/>
        <v>6.8231449018005151E-10</v>
      </c>
      <c r="O66" s="1">
        <f t="shared" si="2"/>
        <v>4130217.2029205868</v>
      </c>
      <c r="P66" s="1">
        <f>O66/Notes!$C$3</f>
        <v>1.2747583959631441E-12</v>
      </c>
      <c r="R66" s="1">
        <f>O66*J66/Notes!$F$9</f>
        <v>627.18495508905471</v>
      </c>
      <c r="S66" s="1">
        <f>R66/Notes!$C$2</f>
        <v>5.0174796407124376E-10</v>
      </c>
    </row>
    <row r="67" spans="1:19" x14ac:dyDescent="0.3">
      <c r="A67" t="s">
        <v>30</v>
      </c>
      <c r="C67">
        <v>41</v>
      </c>
      <c r="D67" s="1">
        <v>20055600000000</v>
      </c>
      <c r="E67" s="1">
        <v>4.3188300000000002</v>
      </c>
      <c r="F67" s="1">
        <v>894113000</v>
      </c>
      <c r="G67" s="1">
        <v>2.4651500000000002E-3</v>
      </c>
      <c r="H67" s="1"/>
      <c r="I67" s="1">
        <f>G67*densities!$B$12/densities!$B$10</f>
        <v>2.6472541039671686E-3</v>
      </c>
      <c r="J67" s="14">
        <f t="shared" si="0"/>
        <v>3218806800000</v>
      </c>
      <c r="K67" s="15">
        <f>J67/LN(2)/Notes!$F$9*(1-EXP(-Notes!$F$9*LN(2)/J67))</f>
        <v>0.99999972095517897</v>
      </c>
      <c r="L67" s="15">
        <f>EXP(-Notes!$F$10*LN(2)/J67)</f>
        <v>0.99999999844953114</v>
      </c>
      <c r="M67">
        <f t="shared" si="1"/>
        <v>0.99999971940471055</v>
      </c>
      <c r="O67" s="1">
        <f t="shared" si="2"/>
        <v>2.6472548467744083E-3</v>
      </c>
      <c r="P67" s="1">
        <f>O67/Notes!$C$3</f>
        <v>8.170539650538297E-22</v>
      </c>
      <c r="R67" s="1">
        <f>O67*J67/Notes!$F$9</f>
        <v>3287.4235733527867</v>
      </c>
      <c r="S67" s="1">
        <f>R67/Notes!$C$2</f>
        <v>2.6299388586822293E-9</v>
      </c>
    </row>
    <row r="68" spans="1:19" x14ac:dyDescent="0.3">
      <c r="A68" t="s">
        <v>12</v>
      </c>
      <c r="C68">
        <v>26</v>
      </c>
      <c r="D68" s="1">
        <v>46591200000000</v>
      </c>
      <c r="E68" s="1">
        <v>1.4273</v>
      </c>
      <c r="F68" s="1">
        <v>6285090000</v>
      </c>
      <c r="G68" s="1">
        <v>8.1468999999999997E-4</v>
      </c>
      <c r="H68" s="1"/>
      <c r="I68" s="1">
        <f>G68*densities!$B$12/densities!$B$10</f>
        <v>8.7487229822161424E-4</v>
      </c>
      <c r="J68" s="14">
        <f t="shared" ref="J68" si="3">F68*60*60</f>
        <v>22626324000000</v>
      </c>
      <c r="K68" s="15">
        <f>J68/LN(2)/Notes!$F$9*(1-EXP(-Notes!$F$9*LN(2)/J68))</f>
        <v>0.99999995976049416</v>
      </c>
      <c r="L68" s="15">
        <f>EXP(-Notes!$F$10*LN(2)/J68)</f>
        <v>0.99999999977943121</v>
      </c>
      <c r="M68">
        <f t="shared" ref="M68" si="4">K68*L68</f>
        <v>0.99999995953992538</v>
      </c>
      <c r="O68" s="1">
        <f t="shared" ref="O68" si="5">I68/M68</f>
        <v>8.748723336190141E-4</v>
      </c>
      <c r="P68" s="1">
        <f>O68/Notes!$C$3</f>
        <v>2.7002232519105371E-22</v>
      </c>
      <c r="R68" s="1">
        <f>O68*J68/Notes!$F$9</f>
        <v>7637.0157712576802</v>
      </c>
      <c r="S68" s="1">
        <f>R68/Notes!$C$2</f>
        <v>6.1096126170061439E-9</v>
      </c>
    </row>
  </sheetData>
  <mergeCells count="3">
    <mergeCell ref="K1:M1"/>
    <mergeCell ref="O1:P1"/>
    <mergeCell ref="R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0224E-B367-4D9D-AF29-AA98C1519442}">
  <dimension ref="A1:S58"/>
  <sheetViews>
    <sheetView topLeftCell="C1" workbookViewId="0">
      <selection activeCell="G1" sqref="G1:I2"/>
    </sheetView>
    <sheetView topLeftCell="M1" workbookViewId="1">
      <selection activeCell="U4" sqref="U4"/>
    </sheetView>
  </sheetViews>
  <sheetFormatPr defaultRowHeight="15.6" x14ac:dyDescent="0.3"/>
  <cols>
    <col min="10" max="10" width="9.8984375" customWidth="1"/>
    <col min="18" max="19" width="8.796875" style="1"/>
  </cols>
  <sheetData>
    <row r="1" spans="1:19" x14ac:dyDescent="0.3">
      <c r="A1" t="s">
        <v>5</v>
      </c>
      <c r="B1" t="s">
        <v>203</v>
      </c>
      <c r="C1" t="s">
        <v>96</v>
      </c>
      <c r="D1" t="s">
        <v>100</v>
      </c>
      <c r="E1" t="s">
        <v>97</v>
      </c>
      <c r="F1" t="s">
        <v>98</v>
      </c>
      <c r="G1" t="s">
        <v>99</v>
      </c>
      <c r="H1" t="s">
        <v>202</v>
      </c>
      <c r="I1" t="s">
        <v>99</v>
      </c>
      <c r="J1" s="14" t="s">
        <v>148</v>
      </c>
      <c r="K1" s="18" t="s">
        <v>143</v>
      </c>
      <c r="L1" s="18"/>
      <c r="M1" s="18"/>
      <c r="O1" s="18" t="s">
        <v>155</v>
      </c>
      <c r="P1" s="18"/>
      <c r="R1" s="19" t="s">
        <v>209</v>
      </c>
      <c r="S1" s="19"/>
    </row>
    <row r="2" spans="1:19" x14ac:dyDescent="0.3">
      <c r="G2" t="s">
        <v>207</v>
      </c>
      <c r="I2" t="s">
        <v>208</v>
      </c>
      <c r="J2" s="14" t="s">
        <v>147</v>
      </c>
      <c r="K2" s="15" t="s">
        <v>144</v>
      </c>
      <c r="L2" s="15" t="s">
        <v>145</v>
      </c>
      <c r="M2" t="s">
        <v>146</v>
      </c>
      <c r="O2" t="s">
        <v>152</v>
      </c>
      <c r="P2" t="s">
        <v>153</v>
      </c>
      <c r="R2" s="1" t="s">
        <v>152</v>
      </c>
      <c r="S2" s="1" t="s">
        <v>210</v>
      </c>
    </row>
    <row r="3" spans="1:19" x14ac:dyDescent="0.3">
      <c r="A3" t="s">
        <v>15</v>
      </c>
      <c r="C3">
        <v>51</v>
      </c>
      <c r="D3" s="1">
        <v>625000000000000</v>
      </c>
      <c r="E3" s="1">
        <v>181000000</v>
      </c>
      <c r="F3" s="1">
        <v>665</v>
      </c>
      <c r="G3" s="1">
        <v>103000</v>
      </c>
      <c r="H3" s="1"/>
      <c r="I3" s="1">
        <f>G3*densities!$B$12/densities!$B$11</f>
        <v>102738.24650571792</v>
      </c>
      <c r="J3" s="14">
        <f t="shared" ref="J3:J34" si="0">F3*60*60</f>
        <v>2394000</v>
      </c>
      <c r="K3" s="15">
        <f>J3/LN(2)/Notes!$F$9*(1-EXP(-Notes!$F$9*LN(2)/J3))</f>
        <v>0.70336484900658347</v>
      </c>
      <c r="L3" s="15">
        <f>EXP(-Notes!$F$10*LN(2)/J3)</f>
        <v>0.99791751820569252</v>
      </c>
      <c r="M3">
        <f>K3*L3</f>
        <v>0.70190010451377138</v>
      </c>
      <c r="O3" s="1">
        <f>I3/M3</f>
        <v>146371.60736268587</v>
      </c>
      <c r="P3" s="1">
        <f>O3/Notes!$C$3</f>
        <v>4.5176422025520329E-14</v>
      </c>
      <c r="R3" s="1">
        <f>O3*J3/Notes!$F$9</f>
        <v>135190.44291136958</v>
      </c>
      <c r="S3" s="1">
        <f>R3/Notes!$C$2</f>
        <v>1.0815235432909566E-7</v>
      </c>
    </row>
    <row r="4" spans="1:19" x14ac:dyDescent="0.3">
      <c r="A4" t="s">
        <v>8</v>
      </c>
      <c r="C4">
        <v>52</v>
      </c>
      <c r="D4" s="1">
        <v>118000000000000</v>
      </c>
      <c r="E4" s="1">
        <v>169000000</v>
      </c>
      <c r="F4" s="1">
        <v>134</v>
      </c>
      <c r="G4" s="1">
        <v>96600</v>
      </c>
      <c r="H4" s="1"/>
      <c r="I4" s="1">
        <f>G4*densities!$B$12/densities!$B$11</f>
        <v>96354.510800508258</v>
      </c>
      <c r="J4" s="14">
        <f t="shared" si="0"/>
        <v>482400</v>
      </c>
      <c r="K4" s="15">
        <f>J4/LN(2)/Notes!$F$9*(1-EXP(-Notes!$F$9*LN(2)/J4))</f>
        <v>0.26202311025690866</v>
      </c>
      <c r="L4" s="15">
        <f>EXP(-Notes!$F$10*LN(2)/J4)</f>
        <v>0.98970785010650131</v>
      </c>
      <c r="M4">
        <f t="shared" ref="M4:M58" si="1">K4*L4</f>
        <v>0.25932632913058384</v>
      </c>
      <c r="O4" s="1">
        <f t="shared" ref="O4:O58" si="2">I4/M4</f>
        <v>371556.99200904864</v>
      </c>
      <c r="P4" s="1">
        <f>O4/Notes!$C$3</f>
        <v>1.1467808395341007E-13</v>
      </c>
      <c r="R4" s="1">
        <f>O4*J4/Notes!$F$9</f>
        <v>69150.884623906284</v>
      </c>
      <c r="S4" s="1">
        <f>R4/Notes!$C$2</f>
        <v>5.5320707699125026E-8</v>
      </c>
    </row>
    <row r="5" spans="1:19" x14ac:dyDescent="0.3">
      <c r="A5" t="s">
        <v>6</v>
      </c>
      <c r="C5">
        <v>55</v>
      </c>
      <c r="D5" s="1">
        <v>1.1E+16</v>
      </c>
      <c r="E5" s="1">
        <v>88200000</v>
      </c>
      <c r="F5" s="1">
        <v>24000</v>
      </c>
      <c r="G5" s="1">
        <v>50300</v>
      </c>
      <c r="H5" s="1"/>
      <c r="I5" s="1">
        <f>G5*densities!$B$12/densities!$B$11</f>
        <v>50172.172808132149</v>
      </c>
      <c r="J5" s="14">
        <f t="shared" si="0"/>
        <v>86400000</v>
      </c>
      <c r="K5" s="15">
        <f>J5/LN(2)/Notes!$F$9*(1-EXP(-Notes!$F$9*LN(2)/J5))</f>
        <v>0.98967448714370954</v>
      </c>
      <c r="L5" s="15">
        <f>EXP(-Notes!$F$10*LN(2)/J5)</f>
        <v>0.99994223940316085</v>
      </c>
      <c r="M5">
        <f t="shared" si="1"/>
        <v>0.98961732295465565</v>
      </c>
      <c r="O5" s="1">
        <f t="shared" si="2"/>
        <v>50698.55957890406</v>
      </c>
      <c r="P5" s="1">
        <f>O5/Notes!$C$3</f>
        <v>1.5647703573735821E-14</v>
      </c>
      <c r="R5" s="1">
        <f>O5*J5/Notes!$F$9</f>
        <v>1689951.9859634687</v>
      </c>
      <c r="S5" s="1">
        <f>R5/Notes!$C$2</f>
        <v>1.3519615887707749E-6</v>
      </c>
    </row>
    <row r="6" spans="1:19" x14ac:dyDescent="0.3">
      <c r="A6" t="s">
        <v>21</v>
      </c>
      <c r="C6">
        <v>48</v>
      </c>
      <c r="D6" s="1">
        <v>118000000000000</v>
      </c>
      <c r="E6" s="1">
        <v>59100000</v>
      </c>
      <c r="F6" s="1">
        <v>383</v>
      </c>
      <c r="G6" s="1">
        <v>33700</v>
      </c>
      <c r="H6" s="1"/>
      <c r="I6" s="1">
        <f>G6*densities!$B$12/densities!$B$11</f>
        <v>33614.3583227446</v>
      </c>
      <c r="J6" s="14">
        <f t="shared" si="0"/>
        <v>1378800</v>
      </c>
      <c r="K6" s="15">
        <f>J6/LN(2)/Notes!$F$9*(1-EXP(-Notes!$F$9*LN(2)/J6))</f>
        <v>0.55891930272594414</v>
      </c>
      <c r="L6" s="15">
        <f>EXP(-Notes!$F$10*LN(2)/J6)</f>
        <v>0.99638697521567743</v>
      </c>
      <c r="M6">
        <f t="shared" si="1"/>
        <v>0.55689991343275902</v>
      </c>
      <c r="O6" s="1">
        <f t="shared" si="2"/>
        <v>60359.78370968673</v>
      </c>
      <c r="P6" s="1">
        <f>O6/Notes!$C$3</f>
        <v>1.8629562873360103E-14</v>
      </c>
      <c r="R6" s="1">
        <f>O6*J6/Notes!$F$9</f>
        <v>32108.051612236133</v>
      </c>
      <c r="S6" s="1">
        <f>R6/Notes!$C$2</f>
        <v>2.5686441289788908E-8</v>
      </c>
    </row>
    <row r="7" spans="1:19" x14ac:dyDescent="0.3">
      <c r="A7" t="s">
        <v>8</v>
      </c>
      <c r="C7">
        <v>54</v>
      </c>
      <c r="D7" s="1">
        <v>2030000000000000</v>
      </c>
      <c r="E7" s="1">
        <v>52300000</v>
      </c>
      <c r="F7" s="1">
        <v>7490</v>
      </c>
      <c r="G7" s="1">
        <v>29800</v>
      </c>
      <c r="H7" s="1"/>
      <c r="I7" s="1">
        <f>G7*densities!$B$12/densities!$B$11</f>
        <v>29724.269377382465</v>
      </c>
      <c r="J7" s="14">
        <f t="shared" si="0"/>
        <v>26964000</v>
      </c>
      <c r="K7" s="15">
        <f>J7/LN(2)/Notes!$F$9*(1-EXP(-Notes!$F$9*LN(2)/J7))</f>
        <v>0.96741229898524927</v>
      </c>
      <c r="L7" s="15">
        <f>EXP(-Notes!$F$10*LN(2)/J7)</f>
        <v>0.99981493109784048</v>
      </c>
      <c r="M7">
        <f t="shared" si="1"/>
        <v>0.96723326105314045</v>
      </c>
      <c r="O7" s="1">
        <f t="shared" si="2"/>
        <v>30731.231621437586</v>
      </c>
      <c r="P7" s="1">
        <f>O7/Notes!$C$3</f>
        <v>9.4849480313078967E-15</v>
      </c>
      <c r="R7" s="1">
        <f>O7*J7/Notes!$F$9</f>
        <v>319690.1733952327</v>
      </c>
      <c r="S7" s="1">
        <f>R7/Notes!$C$2</f>
        <v>2.5575213871618618E-7</v>
      </c>
    </row>
    <row r="8" spans="1:19" x14ac:dyDescent="0.3">
      <c r="A8" t="s">
        <v>6</v>
      </c>
      <c r="C8">
        <v>59</v>
      </c>
      <c r="D8" s="1">
        <v>250000000000000</v>
      </c>
      <c r="E8" s="1">
        <v>45200000</v>
      </c>
      <c r="F8" s="1">
        <v>1070</v>
      </c>
      <c r="G8" s="1">
        <v>25800</v>
      </c>
      <c r="H8" s="1"/>
      <c r="I8" s="1">
        <f>G8*densities!$B$12/densities!$B$11</f>
        <v>25734.434561626429</v>
      </c>
      <c r="J8" s="14">
        <f t="shared" si="0"/>
        <v>3852000</v>
      </c>
      <c r="K8" s="15">
        <f>J8/LN(2)/Notes!$F$9*(1-EXP(-Notes!$F$9*LN(2)/J8))</f>
        <v>0.7991869234853558</v>
      </c>
      <c r="L8" s="15">
        <f>EXP(-Notes!$F$10*LN(2)/J8)</f>
        <v>0.99870523672353917</v>
      </c>
      <c r="M8">
        <f t="shared" si="1"/>
        <v>0.79815216560579927</v>
      </c>
      <c r="O8" s="1">
        <f t="shared" si="2"/>
        <v>32242.516741270676</v>
      </c>
      <c r="P8" s="1">
        <f>O8/Notes!$C$3</f>
        <v>9.9513940559477393E-15</v>
      </c>
      <c r="R8" s="1">
        <f>O8*J8/Notes!$F$9</f>
        <v>47915.962379388366</v>
      </c>
      <c r="S8" s="1">
        <f>R8/Notes!$C$2</f>
        <v>3.8332769903510694E-8</v>
      </c>
    </row>
    <row r="9" spans="1:19" x14ac:dyDescent="0.3">
      <c r="A9" t="s">
        <v>8</v>
      </c>
      <c r="C9">
        <v>56</v>
      </c>
      <c r="D9" s="1">
        <v>604000000000</v>
      </c>
      <c r="E9" s="1">
        <v>45100000</v>
      </c>
      <c r="F9" s="1">
        <v>2.58</v>
      </c>
      <c r="G9" s="1">
        <v>25700</v>
      </c>
      <c r="H9" s="1"/>
      <c r="I9" s="1">
        <f>G9*densities!$B$12/densities!$B$11</f>
        <v>25634.688691232528</v>
      </c>
      <c r="J9" s="14">
        <f t="shared" si="0"/>
        <v>9288</v>
      </c>
      <c r="K9" s="15">
        <f>J9/LN(2)/Notes!$F$9*(1-EXP(-Notes!$F$9*LN(2)/J9))</f>
        <v>5.1696572298521194E-3</v>
      </c>
      <c r="L9" s="15">
        <f>EXP(-Notes!$F$10*LN(2)/J9)</f>
        <v>0.58431012813295402</v>
      </c>
      <c r="M9">
        <f t="shared" si="1"/>
        <v>3.0206830783783439E-3</v>
      </c>
      <c r="O9" s="1">
        <f t="shared" si="2"/>
        <v>8486388.0208825245</v>
      </c>
      <c r="P9" s="1">
        <f>O9/Notes!$C$3</f>
        <v>2.6192555620007793E-12</v>
      </c>
      <c r="R9" s="1">
        <f>O9*J9/Notes!$F$9</f>
        <v>30409.557074829048</v>
      </c>
      <c r="S9" s="1">
        <f>R9/Notes!$C$2</f>
        <v>2.432764565986324E-8</v>
      </c>
    </row>
    <row r="10" spans="1:19" x14ac:dyDescent="0.3">
      <c r="A10" t="s">
        <v>22</v>
      </c>
      <c r="C10">
        <v>44</v>
      </c>
      <c r="D10" s="1">
        <v>331000000000</v>
      </c>
      <c r="E10" s="1">
        <v>16000000</v>
      </c>
      <c r="F10" s="1">
        <v>3.97</v>
      </c>
      <c r="G10" s="1">
        <v>9160</v>
      </c>
      <c r="H10" s="1"/>
      <c r="I10" s="1">
        <f>G10*densities!$B$12/densities!$B$11</f>
        <v>9136.721728081322</v>
      </c>
      <c r="J10" s="14">
        <f t="shared" si="0"/>
        <v>14292.000000000002</v>
      </c>
      <c r="K10" s="15">
        <f>J10/LN(2)/Notes!$F$9*(1-EXP(-Notes!$F$9*LN(2)/J10))</f>
        <v>7.9548601560127576E-3</v>
      </c>
      <c r="L10" s="15">
        <f>EXP(-Notes!$F$10*LN(2)/J10)</f>
        <v>0.70525733097990351</v>
      </c>
      <c r="M10">
        <f t="shared" si="1"/>
        <v>5.6102234419479358E-3</v>
      </c>
      <c r="O10" s="1">
        <f t="shared" si="2"/>
        <v>1628584.2841419778</v>
      </c>
      <c r="P10" s="1">
        <f>O10/Notes!$C$3</f>
        <v>5.0264947041419064E-13</v>
      </c>
      <c r="R10" s="1">
        <f>O10*J10/Notes!$F$9</f>
        <v>8979.8327889495176</v>
      </c>
      <c r="S10" s="1">
        <f>R10/Notes!$C$2</f>
        <v>7.1838662311596145E-9</v>
      </c>
    </row>
    <row r="11" spans="1:19" x14ac:dyDescent="0.3">
      <c r="A11" t="s">
        <v>22</v>
      </c>
      <c r="C11">
        <v>47</v>
      </c>
      <c r="D11" s="1">
        <v>4960000000000</v>
      </c>
      <c r="E11" s="1">
        <v>11900000</v>
      </c>
      <c r="F11" s="1">
        <v>80.400000000000006</v>
      </c>
      <c r="G11" s="1">
        <v>6790</v>
      </c>
      <c r="H11" s="1"/>
      <c r="I11" s="1">
        <f>G11*densities!$B$12/densities!$B$11</f>
        <v>6772.7445997458699</v>
      </c>
      <c r="J11" s="14">
        <f t="shared" si="0"/>
        <v>289440</v>
      </c>
      <c r="K11" s="15">
        <f>J11/LN(2)/Notes!$F$9*(1-EXP(-Notes!$F$9*LN(2)/J11))</f>
        <v>0.16077637719682092</v>
      </c>
      <c r="L11" s="15">
        <f>EXP(-Notes!$F$10*LN(2)/J11)</f>
        <v>0.98290533345735787</v>
      </c>
      <c r="M11">
        <f t="shared" si="1"/>
        <v>0.15802795864070721</v>
      </c>
      <c r="O11" s="1">
        <f t="shared" si="2"/>
        <v>42857.888300287421</v>
      </c>
      <c r="P11" s="1">
        <f>O11/Notes!$C$3</f>
        <v>1.3227743302557845E-14</v>
      </c>
      <c r="R11" s="1">
        <f>O11*J11/Notes!$F$9</f>
        <v>4785.7975268654291</v>
      </c>
      <c r="S11" s="1">
        <f>R11/Notes!$C$2</f>
        <v>3.828638021492343E-9</v>
      </c>
    </row>
    <row r="12" spans="1:19" x14ac:dyDescent="0.3">
      <c r="A12" t="s">
        <v>21</v>
      </c>
      <c r="C12">
        <v>49</v>
      </c>
      <c r="D12" s="1">
        <v>435000000000000</v>
      </c>
      <c r="E12" s="1">
        <v>10600000</v>
      </c>
      <c r="F12" s="1">
        <v>7920</v>
      </c>
      <c r="G12" s="1">
        <v>6030</v>
      </c>
      <c r="H12" s="1"/>
      <c r="I12" s="1">
        <f>G12*densities!$B$12/densities!$B$11</f>
        <v>6014.6759847522235</v>
      </c>
      <c r="J12" s="14">
        <f t="shared" si="0"/>
        <v>28512000</v>
      </c>
      <c r="K12" s="15">
        <f>J12/LN(2)/Notes!$F$9*(1-EXP(-Notes!$F$9*LN(2)/J12))</f>
        <v>0.96914479573957513</v>
      </c>
      <c r="L12" s="15">
        <f>EXP(-Notes!$F$10*LN(2)/J12)</f>
        <v>0.999824978151303</v>
      </c>
      <c r="M12">
        <f t="shared" si="1"/>
        <v>0.96897517422576973</v>
      </c>
      <c r="O12" s="1">
        <f t="shared" si="2"/>
        <v>6207.2549893324858</v>
      </c>
      <c r="P12" s="1">
        <f>O12/Notes!$C$3</f>
        <v>1.9158194411520017E-15</v>
      </c>
      <c r="R12" s="1">
        <f>O12*J12/Notes!$F$9</f>
        <v>68279.80488265735</v>
      </c>
      <c r="S12" s="1">
        <f>R12/Notes!$C$2</f>
        <v>5.4623843906125883E-8</v>
      </c>
    </row>
    <row r="13" spans="1:19" x14ac:dyDescent="0.3">
      <c r="A13" t="s">
        <v>23</v>
      </c>
      <c r="C13">
        <v>45</v>
      </c>
      <c r="D13" s="1">
        <v>153000000000</v>
      </c>
      <c r="E13" s="1">
        <v>9590000</v>
      </c>
      <c r="F13" s="1">
        <v>3.08</v>
      </c>
      <c r="G13" s="1">
        <v>5470</v>
      </c>
      <c r="H13" s="1"/>
      <c r="I13" s="1">
        <f>G13*densities!$B$12/densities!$B$11</f>
        <v>5456.0991105463781</v>
      </c>
      <c r="J13" s="14">
        <f t="shared" si="0"/>
        <v>11088</v>
      </c>
      <c r="K13" s="15">
        <f>J13/LN(2)/Notes!$F$9*(1-EXP(-Notes!$F$9*LN(2)/J13))</f>
        <v>6.1715287860250106E-3</v>
      </c>
      <c r="L13" s="15">
        <f>EXP(-Notes!$F$10*LN(2)/J13)</f>
        <v>0.637567215268528</v>
      </c>
      <c r="M13">
        <f t="shared" si="1"/>
        <v>3.9347644220555254E-3</v>
      </c>
      <c r="O13" s="1">
        <f t="shared" si="2"/>
        <v>1386639.3321956759</v>
      </c>
      <c r="P13" s="1">
        <f>O13/Notes!$C$3</f>
        <v>4.2797510252952963E-13</v>
      </c>
      <c r="R13" s="1">
        <f>O13*J13/Notes!$F$9</f>
        <v>5931.7349210592802</v>
      </c>
      <c r="S13" s="1">
        <f>R13/Notes!$C$2</f>
        <v>4.7453879368474238E-9</v>
      </c>
    </row>
    <row r="14" spans="1:19" x14ac:dyDescent="0.3">
      <c r="A14" t="s">
        <v>15</v>
      </c>
      <c r="C14">
        <v>48</v>
      </c>
      <c r="D14" s="1">
        <v>757000000000</v>
      </c>
      <c r="E14" s="1">
        <v>6760000</v>
      </c>
      <c r="F14" s="1">
        <v>21.6</v>
      </c>
      <c r="G14" s="1">
        <v>3860</v>
      </c>
      <c r="H14" s="1"/>
      <c r="I14" s="1">
        <f>G14*densities!$B$12/densities!$B$11</f>
        <v>3850.1905972045743</v>
      </c>
      <c r="J14" s="14">
        <f t="shared" si="0"/>
        <v>77760</v>
      </c>
      <c r="K14" s="15">
        <f>J14/LN(2)/Notes!$F$9*(1-EXP(-Notes!$F$9*LN(2)/J14))</f>
        <v>4.3280851222669801E-2</v>
      </c>
      <c r="L14" s="15">
        <f>EXP(-Notes!$F$10*LN(2)/J14)</f>
        <v>0.93783589763634889</v>
      </c>
      <c r="M14">
        <f t="shared" si="1"/>
        <v>4.0590335956877804E-2</v>
      </c>
      <c r="O14" s="1">
        <f t="shared" si="2"/>
        <v>94854.859080124981</v>
      </c>
      <c r="P14" s="1">
        <f>O14/Notes!$C$3</f>
        <v>2.9276191074112649E-14</v>
      </c>
      <c r="R14" s="1">
        <f>O14*J14/Notes!$F$9</f>
        <v>2845.6457724037496</v>
      </c>
      <c r="S14" s="1">
        <f>R14/Notes!$C$2</f>
        <v>2.2765166179229997E-9</v>
      </c>
    </row>
    <row r="15" spans="1:19" x14ac:dyDescent="0.3">
      <c r="A15" t="s">
        <v>8</v>
      </c>
      <c r="C15" t="s">
        <v>24</v>
      </c>
      <c r="D15" s="1">
        <v>11500000000</v>
      </c>
      <c r="E15" s="1">
        <v>6310000</v>
      </c>
      <c r="F15" s="1">
        <v>0.35199999999999998</v>
      </c>
      <c r="G15" s="1">
        <v>3600</v>
      </c>
      <c r="H15" s="1"/>
      <c r="I15" s="1">
        <f>G15*densities!$B$12/densities!$B$11</f>
        <v>3590.8513341804319</v>
      </c>
      <c r="J15" s="14">
        <f t="shared" si="0"/>
        <v>1267.1999999999998</v>
      </c>
      <c r="K15" s="15">
        <f>J15/LN(2)/Notes!$F$9*(1-EXP(-Notes!$F$9*LN(2)/J15))</f>
        <v>7.0531757554571537E-4</v>
      </c>
      <c r="L15" s="15">
        <f>EXP(-Notes!$F$10*LN(2)/J15)</f>
        <v>1.9480598582576409E-2</v>
      </c>
      <c r="M15">
        <f t="shared" si="1"/>
        <v>1.3740008562442092E-5</v>
      </c>
      <c r="O15" s="1">
        <f t="shared" si="2"/>
        <v>261342728.99915928</v>
      </c>
      <c r="P15" s="1">
        <f>O15/Notes!$C$3</f>
        <v>8.0661336110851629E-11</v>
      </c>
      <c r="R15" s="1">
        <f>O15*J15/Notes!$F$9</f>
        <v>127767.55639958895</v>
      </c>
      <c r="S15" s="1">
        <f>R15/Notes!$C$2</f>
        <v>1.0221404511967117E-7</v>
      </c>
    </row>
    <row r="16" spans="1:19" x14ac:dyDescent="0.3">
      <c r="A16" t="s">
        <v>6</v>
      </c>
      <c r="C16">
        <v>52</v>
      </c>
      <c r="D16" s="1">
        <v>260000000000</v>
      </c>
      <c r="E16" s="1">
        <v>6040000</v>
      </c>
      <c r="F16" s="1">
        <v>8.27</v>
      </c>
      <c r="G16" s="1">
        <v>3450</v>
      </c>
      <c r="H16" s="1"/>
      <c r="I16" s="1">
        <f>G16*densities!$B$12/densities!$B$11</f>
        <v>3441.2325285895809</v>
      </c>
      <c r="J16" s="14">
        <f t="shared" si="0"/>
        <v>29772</v>
      </c>
      <c r="K16" s="15">
        <f>J16/LN(2)/Notes!$F$9*(1-EXP(-Notes!$F$9*LN(2)/J16))</f>
        <v>1.6570955539099621E-2</v>
      </c>
      <c r="L16" s="15">
        <f>EXP(-Notes!$F$10*LN(2)/J16)</f>
        <v>0.84566726031685691</v>
      </c>
      <c r="M16">
        <f t="shared" si="1"/>
        <v>1.401351457158282E-2</v>
      </c>
      <c r="O16" s="1">
        <f t="shared" si="2"/>
        <v>245565.27279515256</v>
      </c>
      <c r="P16" s="1">
        <f>O16/Notes!$C$3</f>
        <v>7.5791750862701402E-14</v>
      </c>
      <c r="R16" s="1">
        <f>O16*J16/Notes!$F$9</f>
        <v>2820.5900083554329</v>
      </c>
      <c r="S16" s="1">
        <f>R16/Notes!$C$2</f>
        <v>2.2564720066843464E-9</v>
      </c>
    </row>
    <row r="17" spans="1:19" x14ac:dyDescent="0.3">
      <c r="A17" t="s">
        <v>15</v>
      </c>
      <c r="C17">
        <v>49</v>
      </c>
      <c r="D17" s="1">
        <v>20400000000</v>
      </c>
      <c r="E17" s="1">
        <v>5580000</v>
      </c>
      <c r="F17" s="1">
        <v>0.70499999999999996</v>
      </c>
      <c r="G17" s="1">
        <v>3180</v>
      </c>
      <c r="H17" s="1"/>
      <c r="I17" s="1">
        <f>G17*densities!$B$12/densities!$B$11</f>
        <v>3171.9186785260481</v>
      </c>
      <c r="J17" s="14">
        <f t="shared" si="0"/>
        <v>2538</v>
      </c>
      <c r="K17" s="15">
        <f>J17/LN(2)/Notes!$F$9*(1-EXP(-Notes!$F$9*LN(2)/J17))</f>
        <v>1.4126388942037767E-3</v>
      </c>
      <c r="L17" s="15">
        <f>EXP(-Notes!$F$10*LN(2)/J17)</f>
        <v>0.13996330745773733</v>
      </c>
      <c r="M17">
        <f t="shared" si="1"/>
        <v>1.9771761187620127E-4</v>
      </c>
      <c r="O17" s="1">
        <f t="shared" si="2"/>
        <v>16042671.406086527</v>
      </c>
      <c r="P17" s="1">
        <f>O17/Notes!$C$3</f>
        <v>4.9514417920020141E-12</v>
      </c>
      <c r="R17" s="1">
        <f>O17*J17/Notes!$F$9</f>
        <v>15708.449085126391</v>
      </c>
      <c r="S17" s="1">
        <f>R17/Notes!$C$2</f>
        <v>1.2566759268101113E-8</v>
      </c>
    </row>
    <row r="18" spans="1:19" x14ac:dyDescent="0.3">
      <c r="A18" t="s">
        <v>8</v>
      </c>
      <c r="C18">
        <v>51</v>
      </c>
      <c r="D18" s="1">
        <v>21700000000</v>
      </c>
      <c r="E18" s="1">
        <v>5430000</v>
      </c>
      <c r="F18" s="1">
        <v>0.77</v>
      </c>
      <c r="G18" s="1">
        <v>3100</v>
      </c>
      <c r="H18" s="1"/>
      <c r="I18" s="1">
        <f>G18*densities!$B$12/densities!$B$11</f>
        <v>3092.1219822109274</v>
      </c>
      <c r="J18" s="14">
        <f t="shared" si="0"/>
        <v>2772</v>
      </c>
      <c r="K18" s="15">
        <f>J18/LN(2)/Notes!$F$9*(1-EXP(-Notes!$F$9*LN(2)/J18))</f>
        <v>1.5428821965062527E-3</v>
      </c>
      <c r="L18" s="15">
        <f>EXP(-Notes!$F$10*LN(2)/J18)</f>
        <v>0.16523570865475917</v>
      </c>
      <c r="M18">
        <f t="shared" si="1"/>
        <v>2.5493923311052208E-4</v>
      </c>
      <c r="O18" s="1">
        <f t="shared" si="2"/>
        <v>12128858.883286987</v>
      </c>
      <c r="P18" s="1">
        <f>O18/Notes!$C$3</f>
        <v>3.7434749639774646E-12</v>
      </c>
      <c r="R18" s="1">
        <f>O18*J18/Notes!$F$9</f>
        <v>12971.140750181916</v>
      </c>
      <c r="S18" s="1">
        <f>R18/Notes!$C$2</f>
        <v>1.0376912600145532E-8</v>
      </c>
    </row>
    <row r="19" spans="1:19" x14ac:dyDescent="0.3">
      <c r="A19" t="s">
        <v>22</v>
      </c>
      <c r="C19">
        <v>46</v>
      </c>
      <c r="D19" s="1">
        <v>48300000000000</v>
      </c>
      <c r="E19" s="1">
        <v>4630000</v>
      </c>
      <c r="F19" s="1">
        <v>2010</v>
      </c>
      <c r="G19" s="1">
        <v>2640</v>
      </c>
      <c r="H19" s="1"/>
      <c r="I19" s="1">
        <f>G19*densities!$B$12/densities!$B$11</f>
        <v>2633.2909783989835</v>
      </c>
      <c r="J19" s="14">
        <f t="shared" si="0"/>
        <v>7236000</v>
      </c>
      <c r="K19" s="15">
        <f>J19/LN(2)/Notes!$F$9*(1-EXP(-Notes!$F$9*LN(2)/J19))</f>
        <v>0.88552163731031519</v>
      </c>
      <c r="L19" s="15">
        <f>EXP(-Notes!$F$10*LN(2)/J19)</f>
        <v>0.99931053910034484</v>
      </c>
      <c r="M19">
        <f t="shared" si="1"/>
        <v>0.88491110476559109</v>
      </c>
      <c r="O19" s="1">
        <f t="shared" si="2"/>
        <v>2975.7689379392864</v>
      </c>
      <c r="P19" s="1">
        <f>O19/Notes!$C$3</f>
        <v>9.1844720306768095E-16</v>
      </c>
      <c r="R19" s="1">
        <f>O19*J19/Notes!$F$9</f>
        <v>8307.3549517471747</v>
      </c>
      <c r="S19" s="1">
        <f>R19/Notes!$C$2</f>
        <v>6.6458839613977397E-9</v>
      </c>
    </row>
    <row r="20" spans="1:19" x14ac:dyDescent="0.3">
      <c r="A20" t="s">
        <v>22</v>
      </c>
      <c r="C20">
        <v>43</v>
      </c>
      <c r="D20" s="1">
        <v>92400000000</v>
      </c>
      <c r="E20" s="1">
        <v>4570000</v>
      </c>
      <c r="F20" s="1">
        <v>3.89</v>
      </c>
      <c r="G20" s="1">
        <v>2610</v>
      </c>
      <c r="H20" s="1"/>
      <c r="I20" s="1">
        <f>G20*densities!$B$12/densities!$B$11</f>
        <v>2603.3672172808133</v>
      </c>
      <c r="J20" s="14">
        <f t="shared" si="0"/>
        <v>14004</v>
      </c>
      <c r="K20" s="15">
        <f>J20/LN(2)/Notes!$F$9*(1-EXP(-Notes!$F$9*LN(2)/J20))</f>
        <v>7.7945607070250946E-3</v>
      </c>
      <c r="L20" s="15">
        <f>EXP(-Notes!$F$10*LN(2)/J20)</f>
        <v>0.70021078225862843</v>
      </c>
      <c r="M20">
        <f t="shared" si="1"/>
        <v>5.4578354500284089E-3</v>
      </c>
      <c r="O20" s="1">
        <f t="shared" si="2"/>
        <v>476996.28197241866</v>
      </c>
      <c r="P20" s="1">
        <f>O20/Notes!$C$3</f>
        <v>1.4722107468284527E-13</v>
      </c>
      <c r="R20" s="1">
        <f>O20*J20/Notes!$F$9</f>
        <v>2577.1049123232065</v>
      </c>
      <c r="S20" s="1">
        <f>R20/Notes!$C$2</f>
        <v>2.0616839298585651E-9</v>
      </c>
    </row>
    <row r="21" spans="1:19" x14ac:dyDescent="0.3">
      <c r="A21" t="s">
        <v>22</v>
      </c>
      <c r="C21">
        <v>48</v>
      </c>
      <c r="D21" s="1">
        <v>957000000000</v>
      </c>
      <c r="E21" s="1">
        <v>4220000</v>
      </c>
      <c r="F21" s="1">
        <v>43.7</v>
      </c>
      <c r="G21" s="1">
        <v>2410</v>
      </c>
      <c r="H21" s="1"/>
      <c r="I21" s="1">
        <f>G21*densities!$B$12/densities!$B$11</f>
        <v>2403.8754764930113</v>
      </c>
      <c r="J21" s="14">
        <f t="shared" si="0"/>
        <v>157320</v>
      </c>
      <c r="K21" s="15">
        <f>J21/LN(2)/Notes!$F$9*(1-EXP(-Notes!$F$9*LN(2)/J21))</f>
        <v>8.7562613367584141E-2</v>
      </c>
      <c r="L21" s="15">
        <f>EXP(-Notes!$F$10*LN(2)/J21)</f>
        <v>0.96877491194219267</v>
      </c>
      <c r="M21">
        <f t="shared" si="1"/>
        <v>8.4828463054609587E-2</v>
      </c>
      <c r="O21" s="1">
        <f t="shared" si="2"/>
        <v>28338.076512661566</v>
      </c>
      <c r="P21" s="1">
        <f>O21/Notes!$C$3</f>
        <v>8.7463199113152983E-15</v>
      </c>
      <c r="R21" s="1">
        <f>O21*J21/Notes!$F$9</f>
        <v>1719.9638105601532</v>
      </c>
      <c r="S21" s="1">
        <f>R21/Notes!$C$2</f>
        <v>1.3759710484481226E-9</v>
      </c>
    </row>
    <row r="22" spans="1:19" x14ac:dyDescent="0.3">
      <c r="A22" t="s">
        <v>25</v>
      </c>
      <c r="C22">
        <v>42</v>
      </c>
      <c r="D22" s="1">
        <v>219000000000</v>
      </c>
      <c r="E22" s="1">
        <v>3410000</v>
      </c>
      <c r="F22" s="1">
        <v>12.4</v>
      </c>
      <c r="G22" s="1">
        <v>1950</v>
      </c>
      <c r="H22" s="1"/>
      <c r="I22" s="1">
        <f>G22*densities!$B$12/densities!$B$11</f>
        <v>1945.0444726810674</v>
      </c>
      <c r="J22" s="14">
        <f t="shared" si="0"/>
        <v>44640</v>
      </c>
      <c r="K22" s="15">
        <f>J22/LN(2)/Notes!$F$9*(1-EXP(-Notes!$F$9*LN(2)/J22))</f>
        <v>2.4846414593087705E-2</v>
      </c>
      <c r="L22" s="15">
        <f>EXP(-Notes!$F$10*LN(2)/J22)</f>
        <v>0.89422493317765639</v>
      </c>
      <c r="M22">
        <f t="shared" si="1"/>
        <v>2.2218283429208199E-2</v>
      </c>
      <c r="O22" s="1">
        <f t="shared" si="2"/>
        <v>87542.517804238116</v>
      </c>
      <c r="P22" s="1">
        <f>O22/Notes!$C$3</f>
        <v>2.7019295618592011E-14</v>
      </c>
      <c r="R22" s="1">
        <f>O22*J22/Notes!$F$9</f>
        <v>1507.6766955174342</v>
      </c>
      <c r="S22" s="1">
        <f>R22/Notes!$C$2</f>
        <v>1.2061413564139473E-9</v>
      </c>
    </row>
    <row r="23" spans="1:19" x14ac:dyDescent="0.3">
      <c r="A23" t="s">
        <v>26</v>
      </c>
      <c r="C23">
        <v>55</v>
      </c>
      <c r="D23" s="1">
        <v>212000000000</v>
      </c>
      <c r="E23" s="1">
        <v>2330000</v>
      </c>
      <c r="F23" s="1">
        <v>17.5</v>
      </c>
      <c r="G23" s="1">
        <v>1330</v>
      </c>
      <c r="H23" s="1"/>
      <c r="I23" s="1">
        <f>G23*densities!$B$12/densities!$B$11</f>
        <v>1326.6200762388819</v>
      </c>
      <c r="J23" s="14">
        <f t="shared" si="0"/>
        <v>63000</v>
      </c>
      <c r="K23" s="15">
        <f>J23/LN(2)/Notes!$F$9*(1-EXP(-Notes!$F$9*LN(2)/J23))</f>
        <v>3.5065504466036755E-2</v>
      </c>
      <c r="L23" s="15">
        <f>EXP(-Notes!$F$10*LN(2)/J23)</f>
        <v>0.92383959524005066</v>
      </c>
      <c r="M23">
        <f t="shared" si="1"/>
        <v>3.2394901452791586E-2</v>
      </c>
      <c r="O23" s="1">
        <f t="shared" si="2"/>
        <v>40951.508315965635</v>
      </c>
      <c r="P23" s="1">
        <f>O23/Notes!$C$3</f>
        <v>1.2639354418507912E-14</v>
      </c>
      <c r="R23" s="1">
        <f>O23*J23/Notes!$F$9</f>
        <v>995.3491604574981</v>
      </c>
      <c r="S23" s="1">
        <f>R23/Notes!$C$2</f>
        <v>7.9627932836599846E-10</v>
      </c>
    </row>
    <row r="24" spans="1:19" x14ac:dyDescent="0.3">
      <c r="A24" t="s">
        <v>26</v>
      </c>
      <c r="C24">
        <v>56</v>
      </c>
      <c r="D24" s="1">
        <v>16400000000000</v>
      </c>
      <c r="E24" s="1">
        <v>1700000</v>
      </c>
      <c r="F24" s="1">
        <v>1850</v>
      </c>
      <c r="G24" s="1">
        <v>973</v>
      </c>
      <c r="H24" s="1"/>
      <c r="I24" s="1">
        <f>G24*densities!$B$12/densities!$B$11</f>
        <v>970.52731893265559</v>
      </c>
      <c r="J24" s="14">
        <f t="shared" si="0"/>
        <v>6660000</v>
      </c>
      <c r="K24" s="15">
        <f>J24/LN(2)/Notes!$F$9*(1-EXP(-Notes!$F$9*LN(2)/J24))</f>
        <v>0.87647043336724562</v>
      </c>
      <c r="L24" s="15">
        <f>EXP(-Notes!$F$10*LN(2)/J24)</f>
        <v>0.99925093238801554</v>
      </c>
      <c r="M24">
        <f t="shared" si="1"/>
        <v>0.8758138977527482</v>
      </c>
      <c r="O24" s="1">
        <f t="shared" si="2"/>
        <v>1108.1433183726961</v>
      </c>
      <c r="P24" s="1">
        <f>O24/Notes!$C$3</f>
        <v>3.4201954270762224E-16</v>
      </c>
      <c r="R24" s="1">
        <f>O24*J24/Notes!$F$9</f>
        <v>2847.3126930409553</v>
      </c>
      <c r="S24" s="1">
        <f>R24/Notes!$C$2</f>
        <v>2.2778501544327641E-9</v>
      </c>
    </row>
    <row r="25" spans="1:19" x14ac:dyDescent="0.3">
      <c r="A25" t="s">
        <v>25</v>
      </c>
      <c r="C25">
        <v>43</v>
      </c>
      <c r="D25" s="1">
        <v>181000000000</v>
      </c>
      <c r="E25" s="1">
        <v>1570000</v>
      </c>
      <c r="F25" s="1">
        <v>22.3</v>
      </c>
      <c r="G25" s="1">
        <v>894</v>
      </c>
      <c r="H25" s="1"/>
      <c r="I25" s="1">
        <f>G25*densities!$B$12/densities!$B$11</f>
        <v>891.72808132147384</v>
      </c>
      <c r="J25" s="14">
        <f t="shared" si="0"/>
        <v>80280</v>
      </c>
      <c r="K25" s="15">
        <f>J25/LN(2)/Notes!$F$9*(1-EXP(-Notes!$F$9*LN(2)/J25))</f>
        <v>4.4683471396784018E-2</v>
      </c>
      <c r="L25" s="15">
        <f>EXP(-Notes!$F$10*LN(2)/J25)</f>
        <v>0.93972719265695925</v>
      </c>
      <c r="M25">
        <f t="shared" si="1"/>
        <v>4.1990273133867384E-2</v>
      </c>
      <c r="O25" s="1">
        <f t="shared" si="2"/>
        <v>21236.539197508762</v>
      </c>
      <c r="P25" s="1">
        <f>O25/Notes!$C$3</f>
        <v>6.5544874066385069E-15</v>
      </c>
      <c r="R25" s="1">
        <f>O25*J25/Notes!$F$9</f>
        <v>657.74281125617415</v>
      </c>
      <c r="S25" s="1">
        <f>R25/Notes!$C$2</f>
        <v>5.2619424900493929E-10</v>
      </c>
    </row>
    <row r="26" spans="1:19" x14ac:dyDescent="0.3">
      <c r="A26" t="s">
        <v>21</v>
      </c>
      <c r="C26">
        <v>47</v>
      </c>
      <c r="D26" s="1">
        <v>4140000000</v>
      </c>
      <c r="E26" s="1">
        <v>1470000</v>
      </c>
      <c r="F26" s="1">
        <v>0.54300000000000004</v>
      </c>
      <c r="G26" s="1">
        <v>837</v>
      </c>
      <c r="H26" s="1"/>
      <c r="I26" s="1">
        <f>G26*densities!$B$12/densities!$B$11</f>
        <v>834.87293519695038</v>
      </c>
      <c r="J26" s="14">
        <f t="shared" si="0"/>
        <v>1954.8000000000004</v>
      </c>
      <c r="K26" s="15">
        <f>J26/LN(2)/Notes!$F$9*(1-EXP(-Notes!$F$9*LN(2)/J26))</f>
        <v>1.0880325100037602E-3</v>
      </c>
      <c r="L26" s="15">
        <f>EXP(-Notes!$F$10*LN(2)/J26)</f>
        <v>7.7845569787415997E-2</v>
      </c>
      <c r="M26">
        <f t="shared" si="1"/>
        <v>8.4698510688475105E-5</v>
      </c>
      <c r="O26" s="1">
        <f t="shared" si="2"/>
        <v>9856996.6391457599</v>
      </c>
      <c r="P26" s="1">
        <f>O26/Notes!$C$3</f>
        <v>3.0422829133165924E-12</v>
      </c>
      <c r="R26" s="1">
        <f>O26*J26/Notes!$F$9</f>
        <v>7433.8182986890961</v>
      </c>
      <c r="S26" s="1">
        <f>R26/Notes!$C$2</f>
        <v>5.9470546389512769E-9</v>
      </c>
    </row>
    <row r="27" spans="1:19" x14ac:dyDescent="0.3">
      <c r="A27" t="s">
        <v>28</v>
      </c>
      <c r="C27">
        <v>37</v>
      </c>
      <c r="D27" s="1">
        <v>5750000000000</v>
      </c>
      <c r="E27" s="1">
        <v>1320000</v>
      </c>
      <c r="F27" s="1">
        <v>841</v>
      </c>
      <c r="G27" s="1">
        <v>751</v>
      </c>
      <c r="H27" s="1"/>
      <c r="I27" s="1">
        <f>G27*densities!$B$12/densities!$B$11</f>
        <v>749.09148665819555</v>
      </c>
      <c r="J27" s="14">
        <f t="shared" si="0"/>
        <v>3027600</v>
      </c>
      <c r="K27" s="15">
        <f>J27/LN(2)/Notes!$F$9*(1-EXP(-Notes!$F$9*LN(2)/J27))</f>
        <v>0.7542134347274615</v>
      </c>
      <c r="L27" s="15">
        <f>EXP(-Notes!$F$10*LN(2)/J27)</f>
        <v>0.99835296978225274</v>
      </c>
      <c r="M27">
        <f t="shared" si="1"/>
        <v>0.75297122240983438</v>
      </c>
      <c r="O27" s="1">
        <f t="shared" si="2"/>
        <v>994.84743156687716</v>
      </c>
      <c r="P27" s="1">
        <f>O27/Notes!$C$3</f>
        <v>3.0705167640952998E-16</v>
      </c>
      <c r="R27" s="1">
        <f>O27*J27/Notes!$F$9</f>
        <v>1162.0370693718662</v>
      </c>
      <c r="S27" s="1">
        <f>R27/Notes!$C$2</f>
        <v>9.2962965549749293E-10</v>
      </c>
    </row>
    <row r="28" spans="1:19" x14ac:dyDescent="0.3">
      <c r="A28" t="s">
        <v>29</v>
      </c>
      <c r="C28">
        <v>3</v>
      </c>
      <c r="D28" s="1">
        <v>451000000000000</v>
      </c>
      <c r="E28" s="1">
        <v>805000</v>
      </c>
      <c r="F28" s="1">
        <v>108000</v>
      </c>
      <c r="G28" s="1">
        <v>459</v>
      </c>
      <c r="H28" s="1"/>
      <c r="I28" s="1">
        <f>G28*densities!$B$12/densities!$B$11</f>
        <v>457.83354510800501</v>
      </c>
      <c r="J28" s="14">
        <f t="shared" si="0"/>
        <v>388800000</v>
      </c>
      <c r="K28" s="15">
        <f>J28/LN(2)/Notes!$F$9*(1-EXP(-Notes!$F$9*LN(2)/J28))</f>
        <v>0.99769306420172832</v>
      </c>
      <c r="L28" s="15">
        <f>EXP(-Notes!$F$10*LN(2)/J28)</f>
        <v>0.99998716402348264</v>
      </c>
      <c r="M28">
        <f t="shared" si="1"/>
        <v>0.99768025783698466</v>
      </c>
      <c r="O28" s="1">
        <f t="shared" si="2"/>
        <v>458.89807031023003</v>
      </c>
      <c r="P28" s="1">
        <f>O28/Notes!$C$3</f>
        <v>1.4163520688587346E-16</v>
      </c>
      <c r="R28" s="1">
        <f>O28*J28/Notes!$F$9</f>
        <v>68834.710546534508</v>
      </c>
      <c r="S28" s="1">
        <f>R28/Notes!$C$2</f>
        <v>5.5067768437227607E-8</v>
      </c>
    </row>
    <row r="29" spans="1:19" x14ac:dyDescent="0.3">
      <c r="A29" t="s">
        <v>9</v>
      </c>
      <c r="C29">
        <v>32</v>
      </c>
      <c r="D29" s="1">
        <v>1080000000000</v>
      </c>
      <c r="E29" s="1">
        <v>609000</v>
      </c>
      <c r="F29" s="1">
        <v>342</v>
      </c>
      <c r="G29" s="1">
        <v>347</v>
      </c>
      <c r="H29" s="1"/>
      <c r="I29" s="1">
        <f>G29*densities!$B$12/densities!$B$11</f>
        <v>346.11817026683605</v>
      </c>
      <c r="J29" s="14">
        <f t="shared" si="0"/>
        <v>1231200</v>
      </c>
      <c r="K29" s="15">
        <f>J29/LN(2)/Notes!$F$9*(1-EXP(-Notes!$F$9*LN(2)/J29))</f>
        <v>0.52601498183720841</v>
      </c>
      <c r="L29" s="15">
        <f>EXP(-Notes!$F$10*LN(2)/J29)</f>
        <v>0.99595471202675823</v>
      </c>
      <c r="M29">
        <f t="shared" si="1"/>
        <v>0.5238870997574373</v>
      </c>
      <c r="O29" s="1">
        <f t="shared" si="2"/>
        <v>660.67320693159024</v>
      </c>
      <c r="P29" s="1">
        <f>O29/Notes!$C$3</f>
        <v>2.0391148362086118E-16</v>
      </c>
      <c r="R29" s="1">
        <f>O29*J29/Notes!$F$9</f>
        <v>313.81977329250537</v>
      </c>
      <c r="S29" s="1">
        <f>R29/Notes!$C$2</f>
        <v>2.5105581863400428E-10</v>
      </c>
    </row>
    <row r="30" spans="1:19" x14ac:dyDescent="0.3">
      <c r="A30" t="s">
        <v>30</v>
      </c>
      <c r="C30">
        <v>45</v>
      </c>
      <c r="D30" s="1">
        <v>8270000000000</v>
      </c>
      <c r="E30" s="1">
        <v>408000</v>
      </c>
      <c r="F30" s="1">
        <v>3900</v>
      </c>
      <c r="G30" s="1">
        <v>233</v>
      </c>
      <c r="H30" s="1"/>
      <c r="I30" s="1">
        <f>G30*densities!$B$12/densities!$B$11</f>
        <v>232.40787801778907</v>
      </c>
      <c r="J30" s="14">
        <f t="shared" si="0"/>
        <v>14040000</v>
      </c>
      <c r="K30" s="15">
        <f>J30/LN(2)/Notes!$F$9*(1-EXP(-Notes!$F$9*LN(2)/J30))</f>
        <v>0.9386612606764162</v>
      </c>
      <c r="L30" s="15">
        <f>EXP(-Notes!$F$10*LN(2)/J30)</f>
        <v>0.99964460307585901</v>
      </c>
      <c r="M30">
        <f t="shared" si="1"/>
        <v>0.93832766335156148</v>
      </c>
      <c r="O30" s="1">
        <f t="shared" si="2"/>
        <v>247.6830718042182</v>
      </c>
      <c r="P30" s="1">
        <f>O30/Notes!$C$3</f>
        <v>7.6445392532166118E-17</v>
      </c>
      <c r="R30" s="1">
        <f>O30*J30/Notes!$F$9</f>
        <v>1341.6166389395153</v>
      </c>
      <c r="S30" s="1">
        <f>R30/Notes!$C$2</f>
        <v>1.0732933111516122E-9</v>
      </c>
    </row>
    <row r="31" spans="1:19" x14ac:dyDescent="0.3">
      <c r="A31" t="s">
        <v>9</v>
      </c>
      <c r="C31">
        <v>33</v>
      </c>
      <c r="D31" s="1">
        <v>981000000000</v>
      </c>
      <c r="E31" s="1">
        <v>310000</v>
      </c>
      <c r="F31" s="1">
        <v>608</v>
      </c>
      <c r="G31" s="1">
        <v>177</v>
      </c>
      <c r="H31" s="1"/>
      <c r="I31" s="1">
        <f>G31*densities!$B$12/densities!$B$11</f>
        <v>176.55019059720459</v>
      </c>
      <c r="J31" s="14">
        <f t="shared" si="0"/>
        <v>2188800</v>
      </c>
      <c r="K31" s="15">
        <f>J31/LN(2)/Notes!$F$9*(1-EXP(-Notes!$F$9*LN(2)/J31))</f>
        <v>0.68215491944889983</v>
      </c>
      <c r="L31" s="15">
        <f>EXP(-Notes!$F$10*LN(2)/J31)</f>
        <v>0.99772250801962281</v>
      </c>
      <c r="M31">
        <f t="shared" si="1"/>
        <v>0.68060131709048011</v>
      </c>
      <c r="O31" s="1">
        <f t="shared" si="2"/>
        <v>259.40324557693111</v>
      </c>
      <c r="P31" s="1">
        <f>O31/Notes!$C$3</f>
        <v>8.0062730116336759E-17</v>
      </c>
      <c r="R31" s="1">
        <f>O31*J31/Notes!$F$9</f>
        <v>219.05162959829735</v>
      </c>
      <c r="S31" s="1">
        <f>R31/Notes!$C$2</f>
        <v>1.7524130367863789E-10</v>
      </c>
    </row>
    <row r="32" spans="1:19" x14ac:dyDescent="0.3">
      <c r="A32" t="s">
        <v>30</v>
      </c>
      <c r="C32">
        <v>47</v>
      </c>
      <c r="D32" s="1">
        <v>116000000000</v>
      </c>
      <c r="E32" s="1">
        <v>206000</v>
      </c>
      <c r="F32" s="1">
        <v>109</v>
      </c>
      <c r="G32" s="1">
        <v>117</v>
      </c>
      <c r="H32" s="1"/>
      <c r="I32" s="1">
        <f>G32*densities!$B$12/densities!$B$11</f>
        <v>116.70266836086402</v>
      </c>
      <c r="J32" s="14">
        <f t="shared" si="0"/>
        <v>392400</v>
      </c>
      <c r="K32" s="15">
        <f>J32/LN(2)/Notes!$F$9*(1-EXP(-Notes!$F$9*LN(2)/J32))</f>
        <v>0.21616508059001552</v>
      </c>
      <c r="L32" s="15">
        <f>EXP(-Notes!$F$10*LN(2)/J32)</f>
        <v>0.98736223885947827</v>
      </c>
      <c r="M32">
        <f t="shared" si="1"/>
        <v>0.21343323793459726</v>
      </c>
      <c r="O32" s="1">
        <f t="shared" si="2"/>
        <v>546.78769572256329</v>
      </c>
      <c r="P32" s="1">
        <f>O32/Notes!$C$3</f>
        <v>1.6876163448227262E-16</v>
      </c>
      <c r="R32" s="1">
        <f>O32*J32/Notes!$F$9</f>
        <v>82.77758171355471</v>
      </c>
      <c r="S32" s="1">
        <f>R32/Notes!$C$2</f>
        <v>6.6222065370843772E-11</v>
      </c>
    </row>
    <row r="33" spans="1:19" x14ac:dyDescent="0.3">
      <c r="A33" t="s">
        <v>22</v>
      </c>
      <c r="C33">
        <v>49</v>
      </c>
      <c r="D33" s="1">
        <v>970000000</v>
      </c>
      <c r="E33" s="1">
        <v>196000</v>
      </c>
      <c r="F33" s="1">
        <v>0.95299999999999996</v>
      </c>
      <c r="G33" s="1">
        <v>112</v>
      </c>
      <c r="H33" s="1"/>
      <c r="I33" s="1">
        <f>G33*densities!$B$12/densities!$B$11</f>
        <v>111.71537484116898</v>
      </c>
      <c r="J33" s="14">
        <f t="shared" si="0"/>
        <v>3430.8</v>
      </c>
      <c r="K33" s="15">
        <f>J33/LN(2)/Notes!$F$9*(1-EXP(-Notes!$F$9*LN(2)/J33))</f>
        <v>1.9095671860655311E-3</v>
      </c>
      <c r="L33" s="15">
        <f>EXP(-Notes!$F$10*LN(2)/J33)</f>
        <v>0.2334789051627289</v>
      </c>
      <c r="M33">
        <f t="shared" si="1"/>
        <v>4.4584365593725321E-4</v>
      </c>
      <c r="O33" s="1">
        <f t="shared" si="2"/>
        <v>250570.74010915495</v>
      </c>
      <c r="P33" s="1">
        <f>O33/Notes!$C$3</f>
        <v>7.7336648181837954E-14</v>
      </c>
      <c r="R33" s="1">
        <f>O33*J33/Notes!$F$9</f>
        <v>331.65821572781209</v>
      </c>
      <c r="S33" s="1">
        <f>R33/Notes!$C$2</f>
        <v>2.6532657258224966E-10</v>
      </c>
    </row>
    <row r="34" spans="1:19" x14ac:dyDescent="0.3">
      <c r="A34" t="s">
        <v>10</v>
      </c>
      <c r="C34">
        <v>35</v>
      </c>
      <c r="D34" s="1">
        <v>2040000000000</v>
      </c>
      <c r="E34" s="1">
        <v>187000</v>
      </c>
      <c r="F34" s="1">
        <v>2100</v>
      </c>
      <c r="G34" s="1">
        <v>107</v>
      </c>
      <c r="H34" s="1"/>
      <c r="I34" s="1">
        <f>G34*densities!$B$12/densities!$B$11</f>
        <v>106.72808132147394</v>
      </c>
      <c r="J34" s="14">
        <f t="shared" si="0"/>
        <v>7560000</v>
      </c>
      <c r="K34" s="15">
        <f>J34/LN(2)/Notes!$F$9*(1-EXP(-Notes!$F$9*LN(2)/J34))</f>
        <v>0.89005404066016014</v>
      </c>
      <c r="L34" s="15">
        <f>EXP(-Notes!$F$10*LN(2)/J34)</f>
        <v>0.9993400776726229</v>
      </c>
      <c r="M34">
        <f t="shared" si="1"/>
        <v>0.88946667412615632</v>
      </c>
      <c r="O34" s="1">
        <f t="shared" si="2"/>
        <v>119.99109626712816</v>
      </c>
      <c r="P34" s="1">
        <f>O34/Notes!$C$3</f>
        <v>3.7034288971335849E-17</v>
      </c>
      <c r="R34" s="1">
        <f>O34*J34/Notes!$F$9</f>
        <v>349.97403077912384</v>
      </c>
      <c r="S34" s="1">
        <f>R34/Notes!$C$2</f>
        <v>2.7997922462329906E-10</v>
      </c>
    </row>
    <row r="35" spans="1:19" x14ac:dyDescent="0.3">
      <c r="A35" t="s">
        <v>32</v>
      </c>
      <c r="C35">
        <v>7</v>
      </c>
      <c r="D35" s="1">
        <v>1130000000000</v>
      </c>
      <c r="E35" s="1">
        <v>170000</v>
      </c>
      <c r="F35" s="1">
        <v>1280</v>
      </c>
      <c r="G35" s="1">
        <v>97</v>
      </c>
      <c r="H35" s="1"/>
      <c r="I35" s="1">
        <f>G35*densities!$B$12/densities!$B$11</f>
        <v>96.753494282083849</v>
      </c>
      <c r="J35" s="14">
        <f t="shared" ref="J35:J58" si="3">F35*60*60</f>
        <v>4608000</v>
      </c>
      <c r="K35" s="15">
        <f>J35/LN(2)/Notes!$F$9*(1-EXP(-Notes!$F$9*LN(2)/J35))</f>
        <v>0.82809984010284532</v>
      </c>
      <c r="L35" s="15">
        <f>EXP(-Notes!$F$10*LN(2)/J35)</f>
        <v>0.99891754380919651</v>
      </c>
      <c r="M35">
        <f t="shared" si="1"/>
        <v>0.82720345830432263</v>
      </c>
      <c r="O35" s="1">
        <f t="shared" si="2"/>
        <v>116.96456695238922</v>
      </c>
      <c r="P35" s="1">
        <f>O35/Notes!$C$3</f>
        <v>3.6100174985305318E-17</v>
      </c>
      <c r="R35" s="1">
        <f>O35*J35/Notes!$F$9</f>
        <v>207.93700791535863</v>
      </c>
      <c r="S35" s="1">
        <f>R35/Notes!$C$2</f>
        <v>1.663496063322869E-10</v>
      </c>
    </row>
    <row r="36" spans="1:19" x14ac:dyDescent="0.3">
      <c r="A36" t="s">
        <v>28</v>
      </c>
      <c r="C36">
        <v>41</v>
      </c>
      <c r="D36" s="1">
        <v>1400000000</v>
      </c>
      <c r="E36" s="1">
        <v>148000</v>
      </c>
      <c r="F36" s="1">
        <v>1.83</v>
      </c>
      <c r="G36" s="1">
        <v>84.3</v>
      </c>
      <c r="H36" s="1"/>
      <c r="I36" s="1">
        <f>G36*densities!$B$12/densities!$B$11</f>
        <v>84.085768742058448</v>
      </c>
      <c r="J36" s="14">
        <f t="shared" si="3"/>
        <v>6588.0000000000009</v>
      </c>
      <c r="K36" s="15">
        <f>J36/LN(2)/Notes!$F$9*(1-EXP(-Notes!$F$9*LN(2)/J36))</f>
        <v>3.6668498955927825E-3</v>
      </c>
      <c r="L36" s="15">
        <f>EXP(-Notes!$F$10*LN(2)/J36)</f>
        <v>0.46881928611050933</v>
      </c>
      <c r="M36">
        <f t="shared" si="1"/>
        <v>1.7190899503262038E-3</v>
      </c>
      <c r="O36" s="1">
        <f t="shared" si="2"/>
        <v>48912.954628175714</v>
      </c>
      <c r="P36" s="1">
        <f>O36/Notes!$C$3</f>
        <v>1.5096590934622135E-14</v>
      </c>
      <c r="R36" s="1">
        <f>O36*J36/Notes!$F$9</f>
        <v>124.3204263466133</v>
      </c>
      <c r="S36" s="1">
        <f>R36/Notes!$C$2</f>
        <v>9.9456341077290644E-11</v>
      </c>
    </row>
    <row r="37" spans="1:19" x14ac:dyDescent="0.3">
      <c r="A37" t="s">
        <v>26</v>
      </c>
      <c r="C37">
        <v>57</v>
      </c>
      <c r="D37" s="1">
        <v>3310000000000</v>
      </c>
      <c r="E37" s="1">
        <v>97600</v>
      </c>
      <c r="F37" s="1">
        <v>6520</v>
      </c>
      <c r="G37" s="1">
        <v>55.7</v>
      </c>
      <c r="H37" s="1"/>
      <c r="I37" s="1">
        <f>G37*densities!$B$12/densities!$B$11</f>
        <v>55.558449809402795</v>
      </c>
      <c r="J37" s="14">
        <f t="shared" si="3"/>
        <v>23472000</v>
      </c>
      <c r="K37" s="15">
        <f>J37/LN(2)/Notes!$F$9*(1-EXP(-Notes!$F$9*LN(2)/J37))</f>
        <v>0.96268615984823547</v>
      </c>
      <c r="L37" s="15">
        <f>EXP(-Notes!$F$10*LN(2)/J37)</f>
        <v>0.99978740076789274</v>
      </c>
      <c r="M37">
        <f t="shared" si="1"/>
        <v>0.96248149350989143</v>
      </c>
      <c r="O37" s="1">
        <f t="shared" si="2"/>
        <v>57.724174629890506</v>
      </c>
      <c r="P37" s="1">
        <f>O37/Notes!$C$3</f>
        <v>1.7816103280830404E-17</v>
      </c>
      <c r="R37" s="1">
        <f>O37*J37/Notes!$F$9</f>
        <v>522.7244702595641</v>
      </c>
      <c r="S37" s="1">
        <f>R37/Notes!$C$2</f>
        <v>4.181795762076513E-10</v>
      </c>
    </row>
    <row r="38" spans="1:19" x14ac:dyDescent="0.3">
      <c r="A38" t="s">
        <v>11</v>
      </c>
      <c r="C38">
        <v>31</v>
      </c>
      <c r="D38" s="1">
        <v>1210000000</v>
      </c>
      <c r="E38" s="1">
        <v>88500</v>
      </c>
      <c r="F38" s="1">
        <v>2.62</v>
      </c>
      <c r="G38" s="1">
        <v>50.5</v>
      </c>
      <c r="H38" s="1"/>
      <c r="I38" s="1">
        <f>G38*densities!$B$12/densities!$B$11</f>
        <v>50.371664548919945</v>
      </c>
      <c r="J38" s="14">
        <f t="shared" si="3"/>
        <v>9432.0000000000018</v>
      </c>
      <c r="K38" s="15">
        <f>J38/LN(2)/Notes!$F$9*(1-EXP(-Notes!$F$9*LN(2)/J38))</f>
        <v>5.2498069543459513E-3</v>
      </c>
      <c r="L38" s="15">
        <f>EXP(-Notes!$F$10*LN(2)/J38)</f>
        <v>0.58912317876881681</v>
      </c>
      <c r="M38">
        <f t="shared" si="1"/>
        <v>3.0927829608669278E-3</v>
      </c>
      <c r="O38" s="1">
        <f t="shared" si="2"/>
        <v>16286.841070412658</v>
      </c>
      <c r="P38" s="1">
        <f>O38/Notes!$C$3</f>
        <v>5.0268027995100794E-15</v>
      </c>
      <c r="R38" s="1">
        <f>O38*J38/Notes!$F$9</f>
        <v>59.26600500622385</v>
      </c>
      <c r="S38" s="1">
        <f>R38/Notes!$C$2</f>
        <v>4.7412804004979082E-11</v>
      </c>
    </row>
    <row r="39" spans="1:19" x14ac:dyDescent="0.3">
      <c r="A39" t="s">
        <v>33</v>
      </c>
      <c r="C39">
        <v>38</v>
      </c>
      <c r="D39" s="1">
        <v>265000000</v>
      </c>
      <c r="E39" s="1">
        <v>82200</v>
      </c>
      <c r="F39" s="1">
        <v>0.621</v>
      </c>
      <c r="G39" s="1">
        <v>46.9</v>
      </c>
      <c r="H39" s="1"/>
      <c r="I39" s="1">
        <f>G39*densities!$B$12/densities!$B$11</f>
        <v>46.78081321473951</v>
      </c>
      <c r="J39" s="14">
        <f t="shared" si="3"/>
        <v>2235.6</v>
      </c>
      <c r="K39" s="15">
        <f>J39/LN(2)/Notes!$F$9*(1-EXP(-Notes!$F$9*LN(2)/J39))</f>
        <v>1.2443244727667309E-3</v>
      </c>
      <c r="L39" s="15">
        <f>EXP(-Notes!$F$10*LN(2)/J39)</f>
        <v>0.10727516935177897</v>
      </c>
      <c r="M39">
        <f t="shared" si="1"/>
        <v>1.3348511854461415E-4</v>
      </c>
      <c r="O39" s="1">
        <f t="shared" si="2"/>
        <v>350457.14252487378</v>
      </c>
      <c r="P39" s="1">
        <f>O39/Notes!$C$3</f>
        <v>1.0816578472989932E-13</v>
      </c>
      <c r="R39" s="1">
        <f>O39*J39/Notes!$F$9</f>
        <v>302.26928542770361</v>
      </c>
      <c r="S39" s="1">
        <f>R39/Notes!$C$2</f>
        <v>2.4181542834216287E-10</v>
      </c>
    </row>
    <row r="40" spans="1:19" x14ac:dyDescent="0.3">
      <c r="A40" t="s">
        <v>33</v>
      </c>
      <c r="C40">
        <v>39</v>
      </c>
      <c r="D40" s="1">
        <v>243000000</v>
      </c>
      <c r="E40" s="1">
        <v>50500</v>
      </c>
      <c r="F40" s="1">
        <v>0.92700000000000005</v>
      </c>
      <c r="G40" s="1">
        <v>28.8</v>
      </c>
      <c r="H40" s="1"/>
      <c r="I40" s="1">
        <f>G40*densities!$B$12/densities!$B$11</f>
        <v>28.726810673443453</v>
      </c>
      <c r="J40" s="14">
        <f t="shared" si="3"/>
        <v>3337.2000000000003</v>
      </c>
      <c r="K40" s="15">
        <f>J40/LN(2)/Notes!$F$9*(1-EXP(-Notes!$F$9*LN(2)/J40))</f>
        <v>1.8574698651445405E-3</v>
      </c>
      <c r="L40" s="15">
        <f>EXP(-Notes!$F$10*LN(2)/J40)</f>
        <v>0.22414476294248048</v>
      </c>
      <c r="M40">
        <f t="shared" si="1"/>
        <v>4.1634214259562421E-4</v>
      </c>
      <c r="O40" s="1">
        <f t="shared" si="2"/>
        <v>68998.085311158633</v>
      </c>
      <c r="P40" s="1">
        <f>O40/Notes!$C$3</f>
        <v>2.1295705342950196E-14</v>
      </c>
      <c r="R40" s="1">
        <f>O40*J40/Notes!$F$9</f>
        <v>88.835034838116755</v>
      </c>
      <c r="S40" s="1">
        <f>R40/Notes!$C$2</f>
        <v>7.1068027870493403E-11</v>
      </c>
    </row>
    <row r="41" spans="1:19" x14ac:dyDescent="0.3">
      <c r="A41" t="s">
        <v>26</v>
      </c>
      <c r="C41">
        <v>58</v>
      </c>
      <c r="D41" s="1">
        <v>409000000000</v>
      </c>
      <c r="E41" s="1">
        <v>46300</v>
      </c>
      <c r="F41" s="1">
        <v>1700</v>
      </c>
      <c r="G41" s="1">
        <v>26.4</v>
      </c>
      <c r="H41" s="1"/>
      <c r="I41" s="1">
        <f>G41*densities!$B$12/densities!$B$11</f>
        <v>26.33290978398983</v>
      </c>
      <c r="J41" s="14">
        <f t="shared" si="3"/>
        <v>6120000</v>
      </c>
      <c r="K41" s="15">
        <f>J41/LN(2)/Notes!$F$9*(1-EXP(-Notes!$F$9*LN(2)/J41))</f>
        <v>0.86658441392347307</v>
      </c>
      <c r="L41" s="15">
        <f>EXP(-Notes!$F$10*LN(2)/J41)</f>
        <v>0.99918486513182747</v>
      </c>
      <c r="M41">
        <f t="shared" si="1"/>
        <v>0.86587803075146919</v>
      </c>
      <c r="O41" s="1">
        <f t="shared" si="2"/>
        <v>30.411800333051872</v>
      </c>
      <c r="P41" s="1">
        <f>O41/Notes!$C$3</f>
        <v>9.3863581274851455E-18</v>
      </c>
      <c r="R41" s="1">
        <f>O41*J41/Notes!$F$9</f>
        <v>71.805639675261361</v>
      </c>
      <c r="S41" s="1">
        <f>R41/Notes!$C$2</f>
        <v>5.7444511740209089E-11</v>
      </c>
    </row>
    <row r="42" spans="1:19" x14ac:dyDescent="0.3">
      <c r="A42" t="s">
        <v>27</v>
      </c>
      <c r="C42">
        <v>24</v>
      </c>
      <c r="D42" s="1">
        <v>2130000000</v>
      </c>
      <c r="E42" s="1">
        <v>27400</v>
      </c>
      <c r="F42" s="1">
        <v>15</v>
      </c>
      <c r="G42" s="1">
        <v>15.6</v>
      </c>
      <c r="H42" s="1"/>
      <c r="I42" s="1">
        <f>G42*densities!$B$12/densities!$B$11</f>
        <v>15.560355781448537</v>
      </c>
      <c r="J42" s="14">
        <f t="shared" si="3"/>
        <v>54000</v>
      </c>
      <c r="K42" s="15">
        <f>J42/LN(2)/Notes!$F$9*(1-EXP(-Notes!$F$9*LN(2)/J42))</f>
        <v>3.0056146685186629E-2</v>
      </c>
      <c r="L42" s="15">
        <f>EXP(-Notes!$F$10*LN(2)/J42)</f>
        <v>0.9117224885582168</v>
      </c>
      <c r="M42">
        <f t="shared" si="1"/>
        <v>2.7402864852289151E-2</v>
      </c>
      <c r="O42" s="1">
        <f t="shared" si="2"/>
        <v>567.83682528539248</v>
      </c>
      <c r="P42" s="1">
        <f>O42/Notes!$C$3</f>
        <v>1.7525827940907174E-16</v>
      </c>
      <c r="R42" s="1">
        <f>O42*J42/Notes!$F$9</f>
        <v>11.829933860112344</v>
      </c>
      <c r="S42" s="1">
        <f>R42/Notes!$C$2</f>
        <v>9.4639470880898749E-12</v>
      </c>
    </row>
    <row r="43" spans="1:19" x14ac:dyDescent="0.3">
      <c r="A43" t="s">
        <v>25</v>
      </c>
      <c r="C43">
        <v>44</v>
      </c>
      <c r="D43" s="1">
        <v>19100000</v>
      </c>
      <c r="E43" s="1">
        <v>9980</v>
      </c>
      <c r="F43" s="1">
        <v>0.36899999999999999</v>
      </c>
      <c r="G43" s="1">
        <v>5.7</v>
      </c>
      <c r="H43" s="1"/>
      <c r="I43" s="1">
        <f>G43*densities!$B$12/densities!$B$11</f>
        <v>5.6855146124523506</v>
      </c>
      <c r="J43" s="14">
        <f t="shared" si="3"/>
        <v>1328.4</v>
      </c>
      <c r="K43" s="15">
        <f>J43/LN(2)/Notes!$F$9*(1-EXP(-Notes!$F$9*LN(2)/J43))</f>
        <v>7.3938120845559382E-4</v>
      </c>
      <c r="L43" s="15">
        <f>EXP(-Notes!$F$10*LN(2)/J43)</f>
        <v>2.3356142027638783E-2</v>
      </c>
      <c r="M43">
        <f t="shared" si="1"/>
        <v>1.7269092517256046E-5</v>
      </c>
      <c r="O43" s="1">
        <f t="shared" si="2"/>
        <v>329230.65336358186</v>
      </c>
      <c r="P43" s="1">
        <f>O43/Notes!$C$3</f>
        <v>1.0161439918629069E-13</v>
      </c>
      <c r="R43" s="1">
        <f>O43*J43/Notes!$F$9</f>
        <v>168.73070984883572</v>
      </c>
      <c r="S43" s="1">
        <f>R43/Notes!$C$2</f>
        <v>1.3498456787906858E-10</v>
      </c>
    </row>
    <row r="44" spans="1:19" x14ac:dyDescent="0.3">
      <c r="A44" t="s">
        <v>10</v>
      </c>
      <c r="C44">
        <v>38</v>
      </c>
      <c r="D44" s="1">
        <v>136000000</v>
      </c>
      <c r="E44" s="1">
        <v>9220</v>
      </c>
      <c r="F44" s="1">
        <v>2.84</v>
      </c>
      <c r="G44" s="1">
        <v>5.26</v>
      </c>
      <c r="H44" s="1"/>
      <c r="I44" s="1">
        <f>G44*densities!$B$12/densities!$B$11</f>
        <v>5.2466327827191863</v>
      </c>
      <c r="J44" s="14">
        <f t="shared" si="3"/>
        <v>10223.999999999998</v>
      </c>
      <c r="K44" s="15">
        <f>J44/LN(2)/Notes!$F$9*(1-EXP(-Notes!$F$9*LN(2)/J44))</f>
        <v>5.6906304390620215E-3</v>
      </c>
      <c r="L44" s="15">
        <f>EXP(-Notes!$F$10*LN(2)/J44)</f>
        <v>0.61377196194997052</v>
      </c>
      <c r="M44">
        <f t="shared" si="1"/>
        <v>3.4927494093153189E-3</v>
      </c>
      <c r="O44" s="1">
        <f t="shared" si="2"/>
        <v>1502.1497874213885</v>
      </c>
      <c r="P44" s="1">
        <f>O44/Notes!$C$3</f>
        <v>4.6362647759919398E-16</v>
      </c>
      <c r="R44" s="1">
        <f>O44*J44/Notes!$F$9</f>
        <v>5.9251463837176974</v>
      </c>
      <c r="S44" s="1">
        <f>R44/Notes!$C$2</f>
        <v>4.7401171069741578E-12</v>
      </c>
    </row>
    <row r="45" spans="1:19" x14ac:dyDescent="0.3">
      <c r="A45" t="s">
        <v>31</v>
      </c>
      <c r="C45">
        <v>18</v>
      </c>
      <c r="D45" s="1">
        <v>66900000</v>
      </c>
      <c r="E45" s="1">
        <v>7040</v>
      </c>
      <c r="F45" s="1">
        <v>1.83</v>
      </c>
      <c r="G45" s="1">
        <v>4.0199999999999996</v>
      </c>
      <c r="H45" s="1"/>
      <c r="I45" s="1">
        <f>G45*densities!$B$12/densities!$B$11</f>
        <v>4.0097839898348147</v>
      </c>
      <c r="J45" s="14">
        <f t="shared" si="3"/>
        <v>6588.0000000000009</v>
      </c>
      <c r="K45" s="15">
        <f>J45/LN(2)/Notes!$F$9*(1-EXP(-Notes!$F$9*LN(2)/J45))</f>
        <v>3.6668498955927825E-3</v>
      </c>
      <c r="L45" s="15">
        <f>EXP(-Notes!$F$10*LN(2)/J45)</f>
        <v>0.46881928611050933</v>
      </c>
      <c r="M45">
        <f t="shared" si="1"/>
        <v>1.7190899503262038E-3</v>
      </c>
      <c r="O45" s="1">
        <f t="shared" si="2"/>
        <v>2332.5038861834678</v>
      </c>
      <c r="P45" s="1">
        <f>O45/Notes!$C$3</f>
        <v>7.1990860684674936E-16</v>
      </c>
      <c r="R45" s="1">
        <f>O45*J45/Notes!$F$9</f>
        <v>5.928447377382982</v>
      </c>
      <c r="S45" s="1">
        <f>R45/Notes!$C$2</f>
        <v>4.7427579019063858E-12</v>
      </c>
    </row>
    <row r="46" spans="1:19" x14ac:dyDescent="0.3">
      <c r="A46" t="s">
        <v>6</v>
      </c>
      <c r="C46">
        <v>53</v>
      </c>
      <c r="D46" s="1">
        <v>3310000</v>
      </c>
      <c r="E46" s="1">
        <v>4500</v>
      </c>
      <c r="F46" s="1">
        <v>0.14199999999999999</v>
      </c>
      <c r="G46" s="1">
        <v>2.57</v>
      </c>
      <c r="H46" s="1"/>
      <c r="I46" s="1">
        <f>G46*densities!$B$12/densities!$B$11</f>
        <v>2.5634688691232528</v>
      </c>
      <c r="J46" s="14">
        <f t="shared" si="3"/>
        <v>511.2</v>
      </c>
      <c r="K46" s="15">
        <f>J46/LN(2)/Notes!$F$9*(1-EXP(-Notes!$F$9*LN(2)/J46))</f>
        <v>2.8453152195310111E-4</v>
      </c>
      <c r="L46" s="15">
        <f>EXP(-Notes!$F$10*LN(2)/J46)</f>
        <v>5.7562666818325304E-5</v>
      </c>
      <c r="M46">
        <f t="shared" si="1"/>
        <v>1.6378393197497371E-8</v>
      </c>
      <c r="O46" s="1">
        <f t="shared" si="2"/>
        <v>156515284.3879064</v>
      </c>
      <c r="P46" s="1">
        <f>O46/Notes!$C$3</f>
        <v>4.8307186539477285E-11</v>
      </c>
      <c r="R46" s="1">
        <f>O46*J46/Notes!$F$9</f>
        <v>30868.292198725983</v>
      </c>
      <c r="S46" s="1">
        <f>R46/Notes!$C$2</f>
        <v>2.4694633758980788E-8</v>
      </c>
    </row>
    <row r="47" spans="1:19" x14ac:dyDescent="0.3">
      <c r="A47" t="s">
        <v>23</v>
      </c>
      <c r="C47">
        <v>44</v>
      </c>
      <c r="D47" s="1">
        <v>12300000000000</v>
      </c>
      <c r="E47" s="1">
        <v>4490</v>
      </c>
      <c r="F47" s="1">
        <v>526000</v>
      </c>
      <c r="G47" s="1">
        <v>2.56</v>
      </c>
      <c r="H47" s="1"/>
      <c r="I47" s="1">
        <f>G47*densities!$B$12/densities!$B$11</f>
        <v>2.5534942820838626</v>
      </c>
      <c r="J47" s="14">
        <f t="shared" si="3"/>
        <v>1893600000</v>
      </c>
      <c r="K47" s="15">
        <f>J47/LN(2)/Notes!$F$9*(1-EXP(-Notes!$F$9*LN(2)/J47))</f>
        <v>0.99952575268969934</v>
      </c>
      <c r="L47" s="15">
        <f>EXP(-Notes!$F$10*LN(2)/J47)</f>
        <v>0.99999736446286258</v>
      </c>
      <c r="M47">
        <f t="shared" si="1"/>
        <v>0.99952311840245833</v>
      </c>
      <c r="O47" s="1">
        <f t="shared" si="2"/>
        <v>2.55471257749908</v>
      </c>
      <c r="P47" s="1">
        <f>O47/Notes!$C$3</f>
        <v>7.8849153626514818E-19</v>
      </c>
      <c r="R47" s="1">
        <f>O47*J47/Notes!$F$9</f>
        <v>1866.3594663396059</v>
      </c>
      <c r="S47" s="1">
        <f>R47/Notes!$C$2</f>
        <v>1.4930875730716847E-9</v>
      </c>
    </row>
    <row r="48" spans="1:19" x14ac:dyDescent="0.3">
      <c r="A48" t="s">
        <v>16</v>
      </c>
      <c r="C48">
        <v>57</v>
      </c>
      <c r="D48" s="1">
        <v>582000000</v>
      </c>
      <c r="E48" s="1">
        <v>3150</v>
      </c>
      <c r="F48" s="1">
        <v>35.6</v>
      </c>
      <c r="G48" s="1">
        <v>1.8</v>
      </c>
      <c r="H48" s="1"/>
      <c r="I48" s="1">
        <f>G48*densities!$B$12/densities!$B$11</f>
        <v>1.7954256670902158</v>
      </c>
      <c r="J48" s="14">
        <f t="shared" si="3"/>
        <v>128160</v>
      </c>
      <c r="K48" s="15">
        <f>J48/LN(2)/Notes!$F$9*(1-EXP(-Notes!$F$9*LN(2)/J48))</f>
        <v>7.1333196583164657E-2</v>
      </c>
      <c r="L48" s="15">
        <f>EXP(-Notes!$F$10*LN(2)/J48)</f>
        <v>0.96180759565133245</v>
      </c>
      <c r="M48">
        <f t="shared" si="1"/>
        <v>6.8608810295777437E-2</v>
      </c>
      <c r="O48" s="1">
        <f t="shared" si="2"/>
        <v>26.169024930617638</v>
      </c>
      <c r="P48" s="1">
        <f>O48/Notes!$C$3</f>
        <v>8.0768595464869255E-18</v>
      </c>
      <c r="R48" s="1">
        <f>O48*J48/Notes!$F$9</f>
        <v>1.2939128993472053</v>
      </c>
      <c r="S48" s="1">
        <f>R48/Notes!$C$2</f>
        <v>1.0351303194777643E-12</v>
      </c>
    </row>
    <row r="49" spans="1:19" x14ac:dyDescent="0.3">
      <c r="A49" t="s">
        <v>25</v>
      </c>
      <c r="C49">
        <v>45</v>
      </c>
      <c r="D49" s="1">
        <v>1470000</v>
      </c>
      <c r="E49" s="1">
        <v>981</v>
      </c>
      <c r="F49" s="1">
        <v>0.28799999999999998</v>
      </c>
      <c r="G49" s="1">
        <v>0.56000000000000005</v>
      </c>
      <c r="H49" s="1"/>
      <c r="I49" s="1">
        <f>G49*densities!$B$12/densities!$B$11</f>
        <v>0.55857687420584501</v>
      </c>
      <c r="J49" s="14">
        <f t="shared" si="3"/>
        <v>1036.8</v>
      </c>
      <c r="K49" s="15">
        <f>J49/LN(2)/Notes!$F$9*(1-EXP(-Notes!$F$9*LN(2)/J49))</f>
        <v>5.7707801635558536E-4</v>
      </c>
      <c r="L49" s="15">
        <f>EXP(-Notes!$F$10*LN(2)/J49)</f>
        <v>8.11921270337378E-3</v>
      </c>
      <c r="M49">
        <f t="shared" si="1"/>
        <v>4.6854191612320104E-6</v>
      </c>
      <c r="O49" s="1">
        <f t="shared" si="2"/>
        <v>119215.98793713254</v>
      </c>
      <c r="P49" s="1">
        <f>O49/Notes!$C$3</f>
        <v>3.6795058005287821E-14</v>
      </c>
      <c r="R49" s="1">
        <f>O49*J49/Notes!$F$9</f>
        <v>47.686395174853018</v>
      </c>
      <c r="S49" s="1">
        <f>R49/Notes!$C$2</f>
        <v>3.8149116139882412E-11</v>
      </c>
    </row>
    <row r="50" spans="1:19" x14ac:dyDescent="0.3">
      <c r="A50" t="s">
        <v>27</v>
      </c>
      <c r="C50">
        <v>22</v>
      </c>
      <c r="D50" s="1">
        <v>116000000000</v>
      </c>
      <c r="E50" s="1">
        <v>976</v>
      </c>
      <c r="F50" s="1">
        <v>22800</v>
      </c>
      <c r="G50" s="1">
        <v>0.55700000000000005</v>
      </c>
      <c r="H50" s="1"/>
      <c r="I50" s="1">
        <f>G50*densities!$B$12/densities!$B$11</f>
        <v>0.55558449809402799</v>
      </c>
      <c r="J50" s="14">
        <f t="shared" si="3"/>
        <v>82080000</v>
      </c>
      <c r="K50" s="15">
        <f>J50/LN(2)/Notes!$F$9*(1-EXP(-Notes!$F$9*LN(2)/J50))</f>
        <v>0.989134989449304</v>
      </c>
      <c r="L50" s="15">
        <f>EXP(-Notes!$F$10*LN(2)/J50)</f>
        <v>0.99993919946416787</v>
      </c>
      <c r="M50">
        <f t="shared" si="1"/>
        <v>0.98907484951193514</v>
      </c>
      <c r="O50" s="1">
        <f t="shared" si="2"/>
        <v>0.56172138879902211</v>
      </c>
      <c r="P50" s="1">
        <f>O50/Notes!$C$3</f>
        <v>1.7337079901204387E-19</v>
      </c>
      <c r="R50" s="1">
        <f>O50*J50/Notes!$F$9</f>
        <v>17.787843978635699</v>
      </c>
      <c r="S50" s="1">
        <f>R50/Notes!$C$2</f>
        <v>1.4230275182908559E-11</v>
      </c>
    </row>
    <row r="51" spans="1:19" x14ac:dyDescent="0.3">
      <c r="A51" t="s">
        <v>28</v>
      </c>
      <c r="C51">
        <v>39</v>
      </c>
      <c r="D51" s="1">
        <v>9010000000000</v>
      </c>
      <c r="E51" s="1">
        <v>735</v>
      </c>
      <c r="F51" s="1">
        <v>2360000</v>
      </c>
      <c r="G51" s="1">
        <v>0.42</v>
      </c>
      <c r="H51" s="1"/>
      <c r="I51" s="1">
        <f>G51*densities!$B$12/densities!$B$11</f>
        <v>0.4189326556543837</v>
      </c>
      <c r="J51" s="14">
        <f t="shared" si="3"/>
        <v>8496000000</v>
      </c>
      <c r="K51" s="15">
        <f>J51/LN(2)/Notes!$F$9*(1-EXP(-Notes!$F$9*LN(2)/J51))</f>
        <v>0.99989427313708368</v>
      </c>
      <c r="L51" s="15">
        <f>EXP(-Notes!$F$10*LN(2)/J51)</f>
        <v>0.99999941258730762</v>
      </c>
      <c r="M51">
        <f t="shared" si="1"/>
        <v>0.99989368578649662</v>
      </c>
      <c r="O51" s="1">
        <f t="shared" si="2"/>
        <v>0.41897719888575907</v>
      </c>
      <c r="P51" s="1">
        <f>O51/Notes!$C$3</f>
        <v>1.2931395027338243E-19</v>
      </c>
      <c r="R51" s="1">
        <f>O51*J51/Notes!$F$9</f>
        <v>1373.3141519033213</v>
      </c>
      <c r="S51" s="1">
        <f>R51/Notes!$C$2</f>
        <v>1.0986513215226571E-9</v>
      </c>
    </row>
    <row r="52" spans="1:19" x14ac:dyDescent="0.3">
      <c r="A52" t="s">
        <v>28</v>
      </c>
      <c r="C52">
        <v>42</v>
      </c>
      <c r="D52" s="1">
        <v>117000000000</v>
      </c>
      <c r="E52" s="1">
        <v>77.900000000000006</v>
      </c>
      <c r="F52" s="1">
        <v>288000</v>
      </c>
      <c r="G52" s="1">
        <v>4.4499999999999998E-2</v>
      </c>
      <c r="H52" s="1"/>
      <c r="I52" s="1">
        <f>G52*densities!$B$12/densities!$B$11</f>
        <v>4.4386912325285889E-2</v>
      </c>
      <c r="J52" s="14">
        <f t="shared" si="3"/>
        <v>1036800000</v>
      </c>
      <c r="K52" s="15">
        <f>J52/LN(2)/Notes!$F$9*(1-EXP(-Notes!$F$9*LN(2)/J52))</f>
        <v>0.99913406627945034</v>
      </c>
      <c r="L52" s="15">
        <f>EXP(-Notes!$F$10*LN(2)/J52)</f>
        <v>0.99999518648949781</v>
      </c>
      <c r="M52">
        <f t="shared" si="1"/>
        <v>0.99912925693712917</v>
      </c>
      <c r="O52" s="1">
        <f t="shared" si="2"/>
        <v>4.4425595604472387E-2</v>
      </c>
      <c r="P52" s="1">
        <f>O52/Notes!$C$3</f>
        <v>1.371160358162728E-20</v>
      </c>
      <c r="R52" s="1">
        <f>O52*J52/Notes!$F$9</f>
        <v>17.770238241788956</v>
      </c>
      <c r="S52" s="1">
        <f>R52/Notes!$C$2</f>
        <v>1.4216190593431165E-11</v>
      </c>
    </row>
    <row r="53" spans="1:19" x14ac:dyDescent="0.3">
      <c r="A53" t="s">
        <v>28</v>
      </c>
      <c r="C53">
        <v>44</v>
      </c>
      <c r="D53" s="1">
        <v>23100</v>
      </c>
      <c r="E53" s="1">
        <v>22.5</v>
      </c>
      <c r="F53" s="1">
        <v>0.19800000000000001</v>
      </c>
      <c r="G53" s="1">
        <v>1.2800000000000001E-2</v>
      </c>
      <c r="H53" s="1"/>
      <c r="I53" s="1">
        <f>G53*densities!$B$12/densities!$B$11</f>
        <v>1.2767471410419314E-2</v>
      </c>
      <c r="J53" s="14">
        <f t="shared" si="3"/>
        <v>712.80000000000007</v>
      </c>
      <c r="K53" s="15">
        <f>J53/LN(2)/Notes!$F$9*(1-EXP(-Notes!$F$9*LN(2)/J53))</f>
        <v>3.9674113624446497E-4</v>
      </c>
      <c r="L53" s="15">
        <f>EXP(-Notes!$F$10*LN(2)/J53)</f>
        <v>9.1052730309387504E-4</v>
      </c>
      <c r="M53">
        <f t="shared" si="1"/>
        <v>3.612436368110723E-7</v>
      </c>
      <c r="O53" s="1">
        <f t="shared" si="2"/>
        <v>35343.103959216882</v>
      </c>
      <c r="P53" s="1">
        <f>O53/Notes!$C$3</f>
        <v>1.0908365419511383E-14</v>
      </c>
      <c r="R53" s="1">
        <f>O53*J53/Notes!$F$9</f>
        <v>9.7193535887846441</v>
      </c>
      <c r="S53" s="1">
        <f>R53/Notes!$C$2</f>
        <v>7.7754828710277159E-12</v>
      </c>
    </row>
    <row r="54" spans="1:19" x14ac:dyDescent="0.3">
      <c r="A54" t="s">
        <v>25</v>
      </c>
      <c r="C54">
        <v>38</v>
      </c>
      <c r="D54" s="1">
        <v>9420</v>
      </c>
      <c r="E54" s="1">
        <v>14.2</v>
      </c>
      <c r="F54" s="1">
        <v>0.127</v>
      </c>
      <c r="G54" s="1">
        <v>8.1300000000000001E-3</v>
      </c>
      <c r="H54" s="1"/>
      <c r="I54" s="1">
        <f>G54*densities!$B$12/densities!$B$11</f>
        <v>8.1093392630241425E-3</v>
      </c>
      <c r="J54" s="14">
        <f t="shared" si="3"/>
        <v>457.2</v>
      </c>
      <c r="K54" s="15">
        <f>J54/LN(2)/Notes!$F$9*(1-EXP(-Notes!$F$9*LN(2)/J54))</f>
        <v>2.5447537526791439E-4</v>
      </c>
      <c r="L54" s="15">
        <f>EXP(-Notes!$F$10*LN(2)/J54)</f>
        <v>1.8170636773191597E-5</v>
      </c>
      <c r="M54">
        <f t="shared" si="1"/>
        <v>4.6239796117148965E-9</v>
      </c>
      <c r="O54" s="1">
        <f t="shared" si="2"/>
        <v>1753757.5733420309</v>
      </c>
      <c r="P54" s="1">
        <f>O54/Notes!$C$3</f>
        <v>5.4128320164877495E-13</v>
      </c>
      <c r="R54" s="1">
        <f>O54*J54/Notes!$F$9</f>
        <v>309.34334974227488</v>
      </c>
      <c r="S54" s="1">
        <f>R54/Notes!$C$2</f>
        <v>2.4747467979381989E-10</v>
      </c>
    </row>
    <row r="55" spans="1:19" x14ac:dyDescent="0.3">
      <c r="A55" t="s">
        <v>11</v>
      </c>
      <c r="C55">
        <v>32</v>
      </c>
      <c r="D55" s="1">
        <v>77900000000</v>
      </c>
      <c r="E55" s="1">
        <v>13</v>
      </c>
      <c r="F55" s="1">
        <v>1160000</v>
      </c>
      <c r="G55" s="1">
        <v>7.4000000000000003E-3</v>
      </c>
      <c r="H55" s="1"/>
      <c r="I55" s="1">
        <f>G55*densities!$B$12/densities!$B$11</f>
        <v>7.3811944091486661E-3</v>
      </c>
      <c r="J55" s="14">
        <f t="shared" si="3"/>
        <v>4176000000</v>
      </c>
      <c r="K55" s="15">
        <f>J55/LN(2)/Notes!$F$9*(1-EXP(-Notes!$F$9*LN(2)/J55))</f>
        <v>0.99978491620401622</v>
      </c>
      <c r="L55" s="15">
        <f>EXP(-Notes!$F$10*LN(2)/J55)</f>
        <v>0.99999880491936832</v>
      </c>
      <c r="M55">
        <f t="shared" si="1"/>
        <v>0.99978372138042704</v>
      </c>
      <c r="O55" s="1">
        <f t="shared" si="2"/>
        <v>7.3827911490269736E-3</v>
      </c>
      <c r="P55" s="1">
        <f>O55/Notes!$C$3</f>
        <v>2.2786392435268439E-21</v>
      </c>
      <c r="R55" s="1">
        <f>O55*J55/Notes!$F$9</f>
        <v>11.894496851210125</v>
      </c>
      <c r="S55" s="1">
        <f>R55/Notes!$C$2</f>
        <v>9.5155974809681006E-12</v>
      </c>
    </row>
    <row r="56" spans="1:19" x14ac:dyDescent="0.3">
      <c r="A56" t="s">
        <v>8</v>
      </c>
      <c r="C56">
        <v>53</v>
      </c>
      <c r="D56" s="1">
        <v>1910000000000000</v>
      </c>
      <c r="E56" s="1">
        <v>11.2</v>
      </c>
      <c r="F56" s="1">
        <v>32800000000</v>
      </c>
      <c r="G56" s="1">
        <v>6.4099999999999999E-3</v>
      </c>
      <c r="H56" s="1"/>
      <c r="I56" s="1">
        <f>G56*densities!$B$12/densities!$B$11</f>
        <v>6.3937102922490465E-3</v>
      </c>
      <c r="J56" s="14">
        <f t="shared" si="3"/>
        <v>118080000000000</v>
      </c>
      <c r="K56" s="15">
        <f>J56/LN(2)/Notes!$F$9*(1-EXP(-Notes!$F$9*LN(2)/J56))</f>
        <v>0.99999999299716325</v>
      </c>
      <c r="L56" s="15">
        <f>EXP(-Notes!$F$10*LN(2)/J56)</f>
        <v>0.99999999995773492</v>
      </c>
      <c r="M56">
        <f t="shared" si="1"/>
        <v>0.99999999295489816</v>
      </c>
      <c r="O56" s="1">
        <f t="shared" si="2"/>
        <v>6.3937103372933872E-3</v>
      </c>
      <c r="P56" s="1">
        <f>O56/Notes!$C$3</f>
        <v>1.9733673880535146E-21</v>
      </c>
      <c r="R56" s="1">
        <f>O56*J56/Notes!$F$9</f>
        <v>291269.02647669875</v>
      </c>
      <c r="S56" s="1">
        <f>R56/Notes!$C$2</f>
        <v>2.33015221181359E-7</v>
      </c>
    </row>
    <row r="57" spans="1:19" x14ac:dyDescent="0.3">
      <c r="A57" t="s">
        <v>37</v>
      </c>
      <c r="C57">
        <v>27</v>
      </c>
      <c r="D57" s="1">
        <v>3730</v>
      </c>
      <c r="E57" s="1">
        <v>4.55</v>
      </c>
      <c r="F57" s="1">
        <v>0.158</v>
      </c>
      <c r="G57" s="1">
        <v>2.5999999999999999E-3</v>
      </c>
      <c r="H57" s="1"/>
      <c r="I57" s="1">
        <f>G57*densities!$B$12/densities!$B$11</f>
        <v>2.5933926302414228E-3</v>
      </c>
      <c r="J57" s="14">
        <f t="shared" si="3"/>
        <v>568.80000000000007</v>
      </c>
      <c r="K57" s="15">
        <f>J57/LN(2)/Notes!$F$9*(1-EXP(-Notes!$F$9*LN(2)/J57))</f>
        <v>3.1659141175063366E-4</v>
      </c>
      <c r="L57" s="15">
        <f>EXP(-Notes!$F$10*LN(2)/J57)</f>
        <v>1.5470121541901215E-4</v>
      </c>
      <c r="M57">
        <f t="shared" si="1"/>
        <v>4.897707618904395E-8</v>
      </c>
      <c r="O57" s="1">
        <f t="shared" si="2"/>
        <v>52951.152499004384</v>
      </c>
      <c r="P57" s="1">
        <f>O57/Notes!$C$3</f>
        <v>1.6342948302161847E-14</v>
      </c>
      <c r="R57" s="1">
        <f>O57*J57/Notes!$F$9</f>
        <v>11.619836242837074</v>
      </c>
      <c r="S57" s="1">
        <f>R57/Notes!$C$2</f>
        <v>9.2958689942696589E-12</v>
      </c>
    </row>
    <row r="58" spans="1:19" x14ac:dyDescent="0.3">
      <c r="A58" t="s">
        <v>30</v>
      </c>
      <c r="C58">
        <v>41</v>
      </c>
      <c r="D58" s="1">
        <v>18200000000000</v>
      </c>
      <c r="E58" s="1">
        <v>3.93</v>
      </c>
      <c r="F58" s="1">
        <v>894000000</v>
      </c>
      <c r="G58" s="1">
        <v>2.2399999999999998E-3</v>
      </c>
      <c r="H58" s="1"/>
      <c r="I58" s="1">
        <f>G58*densities!$B$12/densities!$B$11</f>
        <v>2.2343074968233798E-3</v>
      </c>
      <c r="J58" s="14">
        <f t="shared" si="3"/>
        <v>3218400000000</v>
      </c>
      <c r="K58" s="15">
        <f>J58/LN(2)/Notes!$F$9*(1-EXP(-Notes!$F$9*LN(2)/J58))</f>
        <v>0.99999972084294586</v>
      </c>
      <c r="L58" s="15">
        <f>EXP(-Notes!$F$10*LN(2)/J58)</f>
        <v>0.99999999844933518</v>
      </c>
      <c r="M58">
        <f t="shared" si="1"/>
        <v>0.99999971929228149</v>
      </c>
      <c r="O58" s="1">
        <f t="shared" si="2"/>
        <v>2.2343081240109156E-3</v>
      </c>
      <c r="P58" s="1">
        <f>O58/Notes!$C$3</f>
        <v>6.8960127284287515E-22</v>
      </c>
      <c r="R58" s="1">
        <f>O58*J58/Notes!$F$9</f>
        <v>2774.2659206468866</v>
      </c>
      <c r="S58" s="1">
        <f>R58/Notes!$C$2</f>
        <v>2.2194127365175093E-9</v>
      </c>
    </row>
  </sheetData>
  <mergeCells count="3">
    <mergeCell ref="K1:M1"/>
    <mergeCell ref="O1:P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642F2-4FB4-4023-91D7-C2F5F532E8B7}">
  <dimension ref="A1:V82"/>
  <sheetViews>
    <sheetView tabSelected="1" topLeftCell="L23" workbookViewId="0">
      <selection activeCell="X77" sqref="X77"/>
    </sheetView>
    <sheetView topLeftCell="J1" workbookViewId="1">
      <selection activeCell="T4" sqref="T4"/>
    </sheetView>
  </sheetViews>
  <sheetFormatPr defaultRowHeight="15.6" x14ac:dyDescent="0.3"/>
  <cols>
    <col min="5" max="5" width="10" customWidth="1"/>
    <col min="6" max="6" width="10.19921875" customWidth="1"/>
    <col min="7" max="8" width="10.5" customWidth="1"/>
    <col min="10" max="10" width="10" customWidth="1"/>
    <col min="18" max="19" width="8.796875" style="1"/>
  </cols>
  <sheetData>
    <row r="1" spans="1:22" x14ac:dyDescent="0.3">
      <c r="A1" t="s">
        <v>5</v>
      </c>
      <c r="B1" t="s">
        <v>203</v>
      </c>
      <c r="C1" t="s">
        <v>96</v>
      </c>
      <c r="D1" t="s">
        <v>100</v>
      </c>
      <c r="E1" t="s">
        <v>97</v>
      </c>
      <c r="F1" t="s">
        <v>98</v>
      </c>
      <c r="G1" t="s">
        <v>99</v>
      </c>
      <c r="H1" t="s">
        <v>202</v>
      </c>
      <c r="I1" t="s">
        <v>99</v>
      </c>
      <c r="J1" s="14" t="s">
        <v>148</v>
      </c>
      <c r="K1" s="18" t="s">
        <v>143</v>
      </c>
      <c r="L1" s="18"/>
      <c r="M1" s="18"/>
      <c r="O1" s="18" t="s">
        <v>155</v>
      </c>
      <c r="P1" s="18"/>
      <c r="R1" s="19" t="s">
        <v>209</v>
      </c>
      <c r="S1" s="19"/>
      <c r="U1" t="s">
        <v>215</v>
      </c>
      <c r="V1" s="4" t="s">
        <v>216</v>
      </c>
    </row>
    <row r="2" spans="1:22" x14ac:dyDescent="0.3">
      <c r="G2" t="s">
        <v>207</v>
      </c>
      <c r="I2" t="s">
        <v>208</v>
      </c>
      <c r="J2" s="14" t="s">
        <v>147</v>
      </c>
      <c r="K2" s="15" t="s">
        <v>144</v>
      </c>
      <c r="L2" s="15" t="s">
        <v>145</v>
      </c>
      <c r="M2" t="s">
        <v>146</v>
      </c>
      <c r="O2" t="s">
        <v>152</v>
      </c>
      <c r="P2" t="s">
        <v>153</v>
      </c>
      <c r="R2" s="1" t="s">
        <v>152</v>
      </c>
      <c r="S2" s="1" t="s">
        <v>210</v>
      </c>
      <c r="V2" s="4"/>
    </row>
    <row r="3" spans="1:22" x14ac:dyDescent="0.3">
      <c r="A3" t="s">
        <v>15</v>
      </c>
      <c r="C3">
        <v>51</v>
      </c>
      <c r="D3" s="1">
        <v>164173000000000</v>
      </c>
      <c r="E3" s="1">
        <v>47543800</v>
      </c>
      <c r="F3" s="1">
        <v>664.86099999999999</v>
      </c>
      <c r="G3" s="1">
        <v>1270830</v>
      </c>
      <c r="H3" s="1"/>
      <c r="I3" s="1">
        <f>G3</f>
        <v>1270830</v>
      </c>
      <c r="J3" s="14">
        <f>F3*60*60</f>
        <v>2393499.5999999996</v>
      </c>
      <c r="K3" s="15">
        <f>J3/LN(2)/Notes!$F$9*(1-EXP(-Notes!$F$9*LN(2)/J3))</f>
        <v>0.70331651050831445</v>
      </c>
      <c r="L3" s="15">
        <f>EXP(-Notes!$F$10*LN(2)/J3)</f>
        <v>0.99791708328276241</v>
      </c>
      <c r="M3">
        <f>K3*L3</f>
        <v>0.70185156079106747</v>
      </c>
      <c r="O3" s="1">
        <f>I3/M3</f>
        <v>1810682.0173878768</v>
      </c>
      <c r="P3" s="1">
        <f>O3/Notes!$C$3</f>
        <v>5.5885247450243107E-13</v>
      </c>
      <c r="R3" s="1">
        <f>O3*J3/Notes!$F$9</f>
        <v>1672016.4677257235</v>
      </c>
      <c r="S3" s="1">
        <f>R3/Notes!$C$2</f>
        <v>1.3376131741805788E-6</v>
      </c>
      <c r="U3" s="1">
        <f>R3</f>
        <v>1672016.4677257235</v>
      </c>
      <c r="V3" s="4">
        <f>U3/$U$35</f>
        <v>6.2283494195791114E-2</v>
      </c>
    </row>
    <row r="4" spans="1:22" x14ac:dyDescent="0.3">
      <c r="A4" t="s">
        <v>8</v>
      </c>
      <c r="C4">
        <v>52</v>
      </c>
      <c r="D4" s="1">
        <v>32945500000000</v>
      </c>
      <c r="E4" s="1">
        <v>47273500</v>
      </c>
      <c r="F4" s="1">
        <v>134.184</v>
      </c>
      <c r="G4" s="1">
        <v>1263610</v>
      </c>
      <c r="H4" s="1"/>
      <c r="I4" s="1">
        <f t="shared" ref="I4:I67" si="0">G4</f>
        <v>1263610</v>
      </c>
      <c r="J4" s="14">
        <f t="shared" ref="J4:J67" si="1">F4*60*60</f>
        <v>483062.4</v>
      </c>
      <c r="K4" s="15">
        <f>J4/LN(2)/Notes!$F$9*(1-EXP(-Notes!$F$9*LN(2)/J4))</f>
        <v>0.26234968714286616</v>
      </c>
      <c r="L4" s="15">
        <f>EXP(-Notes!$F$10*LN(2)/J4)</f>
        <v>0.98972189045355274</v>
      </c>
      <c r="M4">
        <f t="shared" ref="M4:M67" si="2">K4*L4</f>
        <v>0.25965322831893561</v>
      </c>
      <c r="O4" s="1">
        <f t="shared" ref="O4:O67" si="3">I4/M4</f>
        <v>4866529.1326472191</v>
      </c>
      <c r="P4" s="1">
        <f>O4/Notes!$C$3</f>
        <v>1.5020151643972899E-12</v>
      </c>
      <c r="R4" s="1">
        <f>O4*J4/Notes!$F$9</f>
        <v>906958.81268768688</v>
      </c>
      <c r="S4" s="1">
        <f>R4/Notes!$C$2</f>
        <v>7.255670501501495E-7</v>
      </c>
      <c r="U4" s="1">
        <f>U3+R4</f>
        <v>2578975.2804134106</v>
      </c>
      <c r="V4" s="4">
        <f t="shared" ref="V4:V67" si="4">U4/$U$35</f>
        <v>9.6068187729755464E-2</v>
      </c>
    </row>
    <row r="5" spans="1:22" x14ac:dyDescent="0.3">
      <c r="A5" t="s">
        <v>8</v>
      </c>
      <c r="C5">
        <v>56</v>
      </c>
      <c r="D5" s="1">
        <v>522624000000</v>
      </c>
      <c r="E5" s="1">
        <v>39019100</v>
      </c>
      <c r="F5" s="1">
        <v>2.5789</v>
      </c>
      <c r="G5" s="1">
        <v>1042970</v>
      </c>
      <c r="H5" s="1"/>
      <c r="I5" s="1">
        <f t="shared" si="0"/>
        <v>1042970</v>
      </c>
      <c r="J5" s="14">
        <f t="shared" si="1"/>
        <v>9284.0400000000009</v>
      </c>
      <c r="K5" s="15">
        <f>J5/LN(2)/Notes!$F$9*(1-EXP(-Notes!$F$9*LN(2)/J5))</f>
        <v>5.1674531124285394E-3</v>
      </c>
      <c r="L5" s="15">
        <f>EXP(-Notes!$F$10*LN(2)/J5)</f>
        <v>0.58417622597345531</v>
      </c>
      <c r="M5">
        <f t="shared" si="2"/>
        <v>3.0187032571132892E-3</v>
      </c>
      <c r="O5" s="1">
        <f t="shared" si="3"/>
        <v>345502658.31606328</v>
      </c>
      <c r="P5" s="1">
        <f>O5/Notes!$C$3</f>
        <v>1.0663662293705657E-10</v>
      </c>
      <c r="R5" s="1">
        <f>O5*J5/Notes!$F$9</f>
        <v>1237523.3410156884</v>
      </c>
      <c r="S5" s="1">
        <f>R5/Notes!$C$2</f>
        <v>9.9001867281255068E-7</v>
      </c>
      <c r="U5" s="1">
        <f t="shared" ref="U5:U68" si="5">U4+R5</f>
        <v>3816498.6214290988</v>
      </c>
      <c r="V5" s="4">
        <f t="shared" si="4"/>
        <v>0.14216658407638183</v>
      </c>
    </row>
    <row r="6" spans="1:22" x14ac:dyDescent="0.3">
      <c r="A6" t="s">
        <v>21</v>
      </c>
      <c r="C6">
        <v>48</v>
      </c>
      <c r="D6" s="1">
        <v>46977600000000</v>
      </c>
      <c r="E6" s="1">
        <v>23594000</v>
      </c>
      <c r="F6" s="1">
        <v>383.36500000000001</v>
      </c>
      <c r="G6" s="1">
        <v>630661</v>
      </c>
      <c r="H6" s="1"/>
      <c r="I6" s="1">
        <f t="shared" si="0"/>
        <v>630661</v>
      </c>
      <c r="J6" s="14">
        <f t="shared" si="1"/>
        <v>1380114</v>
      </c>
      <c r="K6" s="15">
        <f>J6/LN(2)/Notes!$F$9*(1-EXP(-Notes!$F$9*LN(2)/J6))</f>
        <v>0.55919285956038811</v>
      </c>
      <c r="L6" s="15">
        <f>EXP(-Notes!$F$10*LN(2)/J6)</f>
        <v>0.99639040894357278</v>
      </c>
      <c r="M6">
        <f t="shared" si="2"/>
        <v>0.55717440201570101</v>
      </c>
      <c r="O6" s="1">
        <f t="shared" si="3"/>
        <v>1131891.554454844</v>
      </c>
      <c r="P6" s="1">
        <f>O6/Notes!$C$3</f>
        <v>3.4934924520211232E-13</v>
      </c>
      <c r="R6" s="1">
        <f>O6*J6/Notes!$F$9</f>
        <v>602677.23024108505</v>
      </c>
      <c r="S6" s="1">
        <f>R6/Notes!$C$2</f>
        <v>4.8214178419286809E-7</v>
      </c>
      <c r="U6" s="1">
        <f t="shared" si="5"/>
        <v>4419175.8516701842</v>
      </c>
      <c r="V6" s="4">
        <f t="shared" si="4"/>
        <v>0.1646166283769106</v>
      </c>
    </row>
    <row r="7" spans="1:22" x14ac:dyDescent="0.3">
      <c r="A7" t="s">
        <v>6</v>
      </c>
      <c r="C7">
        <v>55</v>
      </c>
      <c r="D7" s="1">
        <v>1711190000000000</v>
      </c>
      <c r="E7" s="1">
        <v>13732600</v>
      </c>
      <c r="F7" s="1">
        <v>23992.1</v>
      </c>
      <c r="G7" s="1">
        <v>367069</v>
      </c>
      <c r="H7" s="1"/>
      <c r="I7" s="1">
        <f t="shared" si="0"/>
        <v>367069</v>
      </c>
      <c r="J7" s="14">
        <f t="shared" si="1"/>
        <v>86371560</v>
      </c>
      <c r="K7" s="15">
        <f>J7/LN(2)/Notes!$F$9*(1-EXP(-Notes!$F$9*LN(2)/J7))</f>
        <v>0.98967111070258884</v>
      </c>
      <c r="L7" s="15">
        <f>EXP(-Notes!$F$10*LN(2)/J7)</f>
        <v>0.99994222038458669</v>
      </c>
      <c r="M7">
        <f t="shared" si="2"/>
        <v>0.98961392788642677</v>
      </c>
      <c r="O7" s="1">
        <f t="shared" si="3"/>
        <v>370921.41658107983</v>
      </c>
      <c r="P7" s="1">
        <f>O7/Notes!$C$3</f>
        <v>1.1448191869786415E-13</v>
      </c>
      <c r="R7" s="1">
        <f>O7*J7/Notes!$F$9</f>
        <v>12359977.387159618</v>
      </c>
      <c r="S7" s="1">
        <f>R7/Notes!$C$2</f>
        <v>9.887981909727694E-6</v>
      </c>
      <c r="U7" s="1">
        <f t="shared" si="5"/>
        <v>16779153.238829803</v>
      </c>
      <c r="V7" s="4">
        <f t="shared" si="4"/>
        <v>0.62503229695006646</v>
      </c>
    </row>
    <row r="8" spans="1:22" x14ac:dyDescent="0.3">
      <c r="A8" t="s">
        <v>8</v>
      </c>
      <c r="C8">
        <v>54</v>
      </c>
      <c r="D8" s="1">
        <v>424636000000000</v>
      </c>
      <c r="E8" s="1">
        <v>10914600</v>
      </c>
      <c r="F8" s="1">
        <v>7490.86</v>
      </c>
      <c r="G8" s="1">
        <v>291744</v>
      </c>
      <c r="H8" s="1"/>
      <c r="I8" s="1">
        <f t="shared" si="0"/>
        <v>291744</v>
      </c>
      <c r="J8" s="14">
        <f t="shared" si="1"/>
        <v>26967096</v>
      </c>
      <c r="K8" s="15">
        <f>J8/LN(2)/Notes!$F$9*(1-EXP(-Notes!$F$9*LN(2)/J8))</f>
        <v>0.96741595810052217</v>
      </c>
      <c r="L8" s="15">
        <f>EXP(-Notes!$F$10*LN(2)/J8)</f>
        <v>0.99981495234300177</v>
      </c>
      <c r="M8">
        <f t="shared" si="2"/>
        <v>0.96723694004413296</v>
      </c>
      <c r="O8" s="1">
        <f t="shared" si="3"/>
        <v>301626.19718255213</v>
      </c>
      <c r="P8" s="1">
        <f>O8/Notes!$C$3</f>
        <v>9.3094505303256825E-14</v>
      </c>
      <c r="R8" s="1">
        <f>O8*J8/Notes!$F$9</f>
        <v>3138110.576981795</v>
      </c>
      <c r="S8" s="1">
        <f>R8/Notes!$C$2</f>
        <v>2.510488461585436E-6</v>
      </c>
      <c r="U8" s="1">
        <f t="shared" si="5"/>
        <v>19917263.815811597</v>
      </c>
      <c r="V8" s="4">
        <f t="shared" si="4"/>
        <v>0.74192856901433069</v>
      </c>
    </row>
    <row r="9" spans="1:22" x14ac:dyDescent="0.3">
      <c r="A9" t="s">
        <v>22</v>
      </c>
      <c r="C9">
        <v>44</v>
      </c>
      <c r="D9" s="1">
        <v>194738000000</v>
      </c>
      <c r="E9" s="1">
        <v>9444610</v>
      </c>
      <c r="F9" s="1">
        <v>3.9699900000000001</v>
      </c>
      <c r="G9" s="1">
        <v>252452</v>
      </c>
      <c r="H9" s="1"/>
      <c r="I9" s="1">
        <f t="shared" si="0"/>
        <v>252452</v>
      </c>
      <c r="J9" s="14">
        <f t="shared" si="1"/>
        <v>14291.964</v>
      </c>
      <c r="K9" s="15">
        <f>J9/LN(2)/Notes!$F$9*(1-EXP(-Notes!$F$9*LN(2)/J9))</f>
        <v>7.9548401185816336E-3</v>
      </c>
      <c r="L9" s="15">
        <f>EXP(-Notes!$F$10*LN(2)/J9)</f>
        <v>0.70525671064965978</v>
      </c>
      <c r="M9">
        <f t="shared" si="2"/>
        <v>5.6102043757748328E-3</v>
      </c>
      <c r="O9" s="1">
        <f t="shared" si="3"/>
        <v>44998717.175099976</v>
      </c>
      <c r="P9" s="1">
        <f>O9/Notes!$C$3</f>
        <v>1.388849295527777E-11</v>
      </c>
      <c r="R9" s="1">
        <f>O9*J9/Notes!$F$9</f>
        <v>248117.30166385439</v>
      </c>
      <c r="S9" s="1">
        <f>R9/Notes!$C$2</f>
        <v>1.9849384133108351E-7</v>
      </c>
      <c r="U9" s="1">
        <f t="shared" si="5"/>
        <v>20165381.11747545</v>
      </c>
      <c r="V9" s="4">
        <f t="shared" si="4"/>
        <v>0.75117106920278642</v>
      </c>
    </row>
    <row r="10" spans="1:22" x14ac:dyDescent="0.3">
      <c r="A10" t="s">
        <v>22</v>
      </c>
      <c r="C10">
        <v>47</v>
      </c>
      <c r="D10" s="1">
        <v>2450140000000</v>
      </c>
      <c r="E10" s="1">
        <v>5868970</v>
      </c>
      <c r="F10" s="1">
        <v>80.380700000000004</v>
      </c>
      <c r="G10" s="1">
        <v>156876</v>
      </c>
      <c r="H10" s="1"/>
      <c r="I10" s="1">
        <f t="shared" si="0"/>
        <v>156876</v>
      </c>
      <c r="J10" s="14">
        <f t="shared" si="1"/>
        <v>289370.52</v>
      </c>
      <c r="K10" s="15">
        <f>J10/LN(2)/Notes!$F$9*(1-EXP(-Notes!$F$9*LN(2)/J10))</f>
        <v>0.16073826613392883</v>
      </c>
      <c r="L10" s="15">
        <f>EXP(-Notes!$F$10*LN(2)/J10)</f>
        <v>0.98290126419467572</v>
      </c>
      <c r="M10">
        <f t="shared" si="2"/>
        <v>0.15798984498749888</v>
      </c>
      <c r="O10" s="1">
        <f t="shared" si="3"/>
        <v>992949.89505441312</v>
      </c>
      <c r="P10" s="1">
        <f>O10/Notes!$C$3</f>
        <v>3.0646601699210279E-13</v>
      </c>
      <c r="R10" s="1">
        <f>O10*J10/Notes!$F$9</f>
        <v>110852.78837416702</v>
      </c>
      <c r="S10" s="1">
        <f>R10/Notes!$C$2</f>
        <v>8.8682230699333615E-8</v>
      </c>
      <c r="U10" s="1">
        <f t="shared" si="5"/>
        <v>20276233.905849617</v>
      </c>
      <c r="V10" s="4">
        <f t="shared" si="4"/>
        <v>0.75530039396397186</v>
      </c>
    </row>
    <row r="11" spans="1:22" x14ac:dyDescent="0.3">
      <c r="A11" t="s">
        <v>23</v>
      </c>
      <c r="C11">
        <v>45</v>
      </c>
      <c r="D11" s="1">
        <v>84905900000</v>
      </c>
      <c r="E11" s="1">
        <v>5307750</v>
      </c>
      <c r="F11" s="1">
        <v>3.08</v>
      </c>
      <c r="G11" s="1">
        <v>141875</v>
      </c>
      <c r="H11" s="1"/>
      <c r="I11" s="1">
        <f t="shared" si="0"/>
        <v>141875</v>
      </c>
      <c r="J11" s="14">
        <f t="shared" si="1"/>
        <v>11088</v>
      </c>
      <c r="K11" s="15">
        <f>J11/LN(2)/Notes!$F$9*(1-EXP(-Notes!$F$9*LN(2)/J11))</f>
        <v>6.1715287860250106E-3</v>
      </c>
      <c r="L11" s="15">
        <f>EXP(-Notes!$F$10*LN(2)/J11)</f>
        <v>0.637567215268528</v>
      </c>
      <c r="M11">
        <f t="shared" si="2"/>
        <v>3.9347644220555254E-3</v>
      </c>
      <c r="O11" s="1">
        <f t="shared" si="3"/>
        <v>36056796.489453956</v>
      </c>
      <c r="P11" s="1">
        <f>O11/Notes!$C$3</f>
        <v>1.1128640891806776E-11</v>
      </c>
      <c r="R11" s="1">
        <f>O11*J11/Notes!$F$9</f>
        <v>154242.96276044194</v>
      </c>
      <c r="S11" s="1">
        <f>R11/Notes!$C$2</f>
        <v>1.2339437020835355E-7</v>
      </c>
      <c r="U11" s="1">
        <f t="shared" si="5"/>
        <v>20430476.868610058</v>
      </c>
      <c r="V11" s="4">
        <f t="shared" si="4"/>
        <v>0.7610460255778152</v>
      </c>
    </row>
    <row r="12" spans="1:22" x14ac:dyDescent="0.3">
      <c r="A12" t="s">
        <v>6</v>
      </c>
      <c r="C12">
        <v>59</v>
      </c>
      <c r="D12" s="1">
        <v>25608300000000</v>
      </c>
      <c r="E12" s="1">
        <v>4619620</v>
      </c>
      <c r="F12" s="1">
        <v>1067.33</v>
      </c>
      <c r="G12" s="1">
        <v>123481</v>
      </c>
      <c r="H12" s="1"/>
      <c r="I12" s="1">
        <f t="shared" si="0"/>
        <v>123481</v>
      </c>
      <c r="J12" s="14">
        <f t="shared" si="1"/>
        <v>3842387.9999999995</v>
      </c>
      <c r="K12" s="15">
        <f>J12/LN(2)/Notes!$F$9*(1-EXP(-Notes!$F$9*LN(2)/J12))</f>
        <v>0.79875696137980801</v>
      </c>
      <c r="L12" s="15">
        <f>EXP(-Notes!$F$10*LN(2)/J12)</f>
        <v>0.99870199988640984</v>
      </c>
      <c r="M12">
        <f t="shared" si="2"/>
        <v>0.79772017475320611</v>
      </c>
      <c r="O12" s="1">
        <f t="shared" si="3"/>
        <v>154792.37445411459</v>
      </c>
      <c r="P12" s="1">
        <f>O12/Notes!$C$3</f>
        <v>4.7775424214232896E-14</v>
      </c>
      <c r="R12" s="1">
        <f>O12*J12/Notes!$F$9</f>
        <v>229464.64586959736</v>
      </c>
      <c r="S12" s="1">
        <f>R12/Notes!$C$2</f>
        <v>1.8357171669567787E-7</v>
      </c>
      <c r="U12" s="1">
        <f t="shared" si="5"/>
        <v>20659941.514479656</v>
      </c>
      <c r="V12" s="4">
        <f t="shared" si="4"/>
        <v>0.76959370451222076</v>
      </c>
    </row>
    <row r="13" spans="1:22" x14ac:dyDescent="0.3">
      <c r="A13" t="s">
        <v>21</v>
      </c>
      <c r="C13">
        <v>49</v>
      </c>
      <c r="D13" s="1">
        <v>147269000000000</v>
      </c>
      <c r="E13" s="1">
        <v>3580220</v>
      </c>
      <c r="F13" s="1">
        <v>7919.99</v>
      </c>
      <c r="G13" s="1">
        <v>95698.3</v>
      </c>
      <c r="H13" s="1"/>
      <c r="I13" s="1">
        <f t="shared" si="0"/>
        <v>95698.3</v>
      </c>
      <c r="J13" s="14">
        <f t="shared" si="1"/>
        <v>28511963.999999996</v>
      </c>
      <c r="K13" s="15">
        <f>J13/LN(2)/Notes!$F$9*(1-EXP(-Notes!$F$9*LN(2)/J13))</f>
        <v>0.96914475759068297</v>
      </c>
      <c r="L13" s="15">
        <f>EXP(-Notes!$F$10*LN(2)/J13)</f>
        <v>0.99982497793033498</v>
      </c>
      <c r="M13">
        <f t="shared" si="2"/>
        <v>0.96897513586940442</v>
      </c>
      <c r="O13" s="1">
        <f t="shared" si="3"/>
        <v>98762.389722348802</v>
      </c>
      <c r="P13" s="1">
        <f>O13/Notes!$C$3</f>
        <v>3.0482219050107654E-14</v>
      </c>
      <c r="R13" s="1">
        <f>O13*J13/Notes!$F$9</f>
        <v>1086384.9152459793</v>
      </c>
      <c r="S13" s="1">
        <f>R13/Notes!$C$2</f>
        <v>8.6910793219678348E-7</v>
      </c>
      <c r="U13" s="1">
        <f t="shared" si="5"/>
        <v>21746326.429725636</v>
      </c>
      <c r="V13" s="4">
        <f t="shared" si="4"/>
        <v>0.8100621148832946</v>
      </c>
    </row>
    <row r="14" spans="1:22" x14ac:dyDescent="0.3">
      <c r="A14" t="s">
        <v>22</v>
      </c>
      <c r="C14">
        <v>43</v>
      </c>
      <c r="D14" s="1">
        <v>65151300000</v>
      </c>
      <c r="E14" s="1">
        <v>3223930</v>
      </c>
      <c r="F14" s="1">
        <v>3.8909899999999999</v>
      </c>
      <c r="G14" s="1">
        <v>86174.8</v>
      </c>
      <c r="H14" s="1"/>
      <c r="I14" s="1">
        <f t="shared" si="0"/>
        <v>86174.8</v>
      </c>
      <c r="J14" s="14">
        <f t="shared" si="1"/>
        <v>14007.563999999998</v>
      </c>
      <c r="K14" s="15">
        <f>J14/LN(2)/Notes!$F$9*(1-EXP(-Notes!$F$9*LN(2)/J14))</f>
        <v>7.7965444127063152E-3</v>
      </c>
      <c r="L14" s="15">
        <f>EXP(-Notes!$F$10*LN(2)/J14)</f>
        <v>0.70027427578075296</v>
      </c>
      <c r="M14">
        <f t="shared" si="2"/>
        <v>5.4597194922003907E-3</v>
      </c>
      <c r="O14" s="1">
        <f t="shared" si="3"/>
        <v>15783741.293505466</v>
      </c>
      <c r="P14" s="1">
        <f>O14/Notes!$C$3</f>
        <v>4.8715250905881063E-12</v>
      </c>
      <c r="R14" s="1">
        <f>O14*J14/Notes!$F$9</f>
        <v>85297.749355023378</v>
      </c>
      <c r="S14" s="1">
        <f>R14/Notes!$C$2</f>
        <v>6.82381994840187E-8</v>
      </c>
      <c r="U14" s="1">
        <f t="shared" si="5"/>
        <v>21831624.179080658</v>
      </c>
      <c r="V14" s="4">
        <f t="shared" si="4"/>
        <v>0.81323950097931419</v>
      </c>
    </row>
    <row r="15" spans="1:22" x14ac:dyDescent="0.3">
      <c r="A15" t="s">
        <v>9</v>
      </c>
      <c r="C15">
        <v>32</v>
      </c>
      <c r="D15" s="1">
        <v>5616000000000</v>
      </c>
      <c r="E15" s="1">
        <v>3159060</v>
      </c>
      <c r="F15" s="1">
        <v>342.28800000000001</v>
      </c>
      <c r="G15" s="1">
        <v>84440.9</v>
      </c>
      <c r="H15" s="1"/>
      <c r="I15" s="1">
        <f t="shared" si="0"/>
        <v>84440.9</v>
      </c>
      <c r="J15" s="14">
        <f t="shared" si="1"/>
        <v>1232236.7999999998</v>
      </c>
      <c r="K15" s="15">
        <f>J15/LN(2)/Notes!$F$9*(1-EXP(-Notes!$F$9*LN(2)/J15))</f>
        <v>0.52626210891698311</v>
      </c>
      <c r="L15" s="15">
        <f>EXP(-Notes!$F$10*LN(2)/J15)</f>
        <v>0.99595810883081781</v>
      </c>
      <c r="M15">
        <f t="shared" si="2"/>
        <v>0.52413501474627633</v>
      </c>
      <c r="O15" s="1">
        <f t="shared" si="3"/>
        <v>161105.24506910917</v>
      </c>
      <c r="P15" s="1">
        <f>O15/Notes!$C$3</f>
        <v>4.9723841070712707E-14</v>
      </c>
      <c r="R15" s="1">
        <f>O15*J15/Notes!$F$9</f>
        <v>76589.433505854482</v>
      </c>
      <c r="S15" s="1">
        <f>R15/Notes!$C$2</f>
        <v>6.1271546804683591E-8</v>
      </c>
      <c r="U15" s="1">
        <f t="shared" si="5"/>
        <v>21908213.612586513</v>
      </c>
      <c r="V15" s="4">
        <f t="shared" si="4"/>
        <v>0.81609249772264736</v>
      </c>
    </row>
    <row r="16" spans="1:22" x14ac:dyDescent="0.3">
      <c r="A16" t="s">
        <v>14</v>
      </c>
      <c r="C16">
        <v>122</v>
      </c>
      <c r="D16" s="1">
        <v>998361000000</v>
      </c>
      <c r="E16" s="1">
        <v>2940520</v>
      </c>
      <c r="F16" s="1">
        <v>65.371200000000002</v>
      </c>
      <c r="G16" s="1">
        <v>78599.3</v>
      </c>
      <c r="H16" s="1"/>
      <c r="I16" s="1">
        <f t="shared" si="0"/>
        <v>78599.3</v>
      </c>
      <c r="J16" s="14">
        <f t="shared" si="1"/>
        <v>235336.32000000001</v>
      </c>
      <c r="K16" s="15">
        <f>J16/LN(2)/Notes!$F$9*(1-EXP(-Notes!$F$9*LN(2)/J16))</f>
        <v>0.13092375193743833</v>
      </c>
      <c r="L16" s="15">
        <f>EXP(-Notes!$F$10*LN(2)/J16)</f>
        <v>0.97901677660528796</v>
      </c>
      <c r="M16">
        <f t="shared" si="2"/>
        <v>0.12817654960286121</v>
      </c>
      <c r="O16" s="1">
        <f t="shared" si="3"/>
        <v>613211.23281544063</v>
      </c>
      <c r="P16" s="1">
        <f>O16/Notes!$C$3</f>
        <v>1.8926272617760512E-13</v>
      </c>
      <c r="R16" s="1">
        <f>O16*J16/Notes!$F$9</f>
        <v>55675.491864756572</v>
      </c>
      <c r="S16" s="1">
        <f>R16/Notes!$C$2</f>
        <v>4.4540393491805259E-8</v>
      </c>
      <c r="U16" s="1">
        <f t="shared" si="5"/>
        <v>21963889.104451269</v>
      </c>
      <c r="V16" s="4">
        <f t="shared" si="4"/>
        <v>0.81816643912295128</v>
      </c>
    </row>
    <row r="17" spans="1:22" x14ac:dyDescent="0.3">
      <c r="A17" t="s">
        <v>15</v>
      </c>
      <c r="C17">
        <v>48</v>
      </c>
      <c r="D17" s="1">
        <v>316975000000</v>
      </c>
      <c r="E17" s="1">
        <v>2830740</v>
      </c>
      <c r="F17" s="1">
        <v>21.56</v>
      </c>
      <c r="G17" s="1">
        <v>75664.899999999994</v>
      </c>
      <c r="H17" s="1"/>
      <c r="I17" s="1">
        <f t="shared" si="0"/>
        <v>75664.899999999994</v>
      </c>
      <c r="J17" s="14">
        <f t="shared" si="1"/>
        <v>77616</v>
      </c>
      <c r="K17" s="15">
        <f>J17/LN(2)/Notes!$F$9*(1-EXP(-Notes!$F$9*LN(2)/J17))</f>
        <v>4.3200701498350869E-2</v>
      </c>
      <c r="L17" s="15">
        <f>EXP(-Notes!$F$10*LN(2)/J17)</f>
        <v>0.93772423344208555</v>
      </c>
      <c r="M17">
        <f t="shared" si="2"/>
        <v>4.0510344696701422E-2</v>
      </c>
      <c r="O17" s="1">
        <f t="shared" si="3"/>
        <v>1867792.0557452342</v>
      </c>
      <c r="P17" s="1">
        <f>O17/Notes!$C$3</f>
        <v>5.7647902955099821E-13</v>
      </c>
      <c r="R17" s="1">
        <f>O17*J17/Notes!$F$9</f>
        <v>55929.995447037851</v>
      </c>
      <c r="S17" s="1">
        <f>R17/Notes!$C$2</f>
        <v>4.4743996357630279E-8</v>
      </c>
      <c r="U17" s="1">
        <f t="shared" si="5"/>
        <v>22019819.099898309</v>
      </c>
      <c r="V17" s="4">
        <f t="shared" si="4"/>
        <v>0.82024986091576091</v>
      </c>
    </row>
    <row r="18" spans="1:22" x14ac:dyDescent="0.3">
      <c r="A18" t="s">
        <v>25</v>
      </c>
      <c r="C18">
        <v>42</v>
      </c>
      <c r="D18" s="1">
        <v>180264000000</v>
      </c>
      <c r="E18" s="1">
        <v>2808100</v>
      </c>
      <c r="F18" s="1">
        <v>12.36</v>
      </c>
      <c r="G18" s="1">
        <v>75059.8</v>
      </c>
      <c r="H18" s="1"/>
      <c r="I18" s="1">
        <f t="shared" si="0"/>
        <v>75059.8</v>
      </c>
      <c r="J18" s="14">
        <f t="shared" si="1"/>
        <v>44495.999999999993</v>
      </c>
      <c r="K18" s="15">
        <f>J18/LN(2)/Notes!$F$9*(1-EXP(-Notes!$F$9*LN(2)/J18))</f>
        <v>2.4766264868593867E-2</v>
      </c>
      <c r="L18" s="15">
        <f>EXP(-Notes!$F$10*LN(2)/J18)</f>
        <v>0.89390145610497251</v>
      </c>
      <c r="M18">
        <f t="shared" si="2"/>
        <v>2.2138600228317484E-2</v>
      </c>
      <c r="O18" s="1">
        <f t="shared" si="3"/>
        <v>3390449.2256014911</v>
      </c>
      <c r="P18" s="1">
        <f>O18/Notes!$C$3</f>
        <v>1.0464349461732998E-12</v>
      </c>
      <c r="R18" s="1">
        <f>O18*J18/Notes!$F$9</f>
        <v>58202.711706158923</v>
      </c>
      <c r="S18" s="1">
        <f>R18/Notes!$C$2</f>
        <v>4.656216936492714E-8</v>
      </c>
      <c r="U18" s="1">
        <f t="shared" si="5"/>
        <v>22078021.811604466</v>
      </c>
      <c r="V18" s="4">
        <f t="shared" si="4"/>
        <v>0.82241794258642809</v>
      </c>
    </row>
    <row r="19" spans="1:22" x14ac:dyDescent="0.3">
      <c r="A19" t="s">
        <v>22</v>
      </c>
      <c r="C19">
        <v>46</v>
      </c>
      <c r="D19" s="1">
        <v>24844900000000</v>
      </c>
      <c r="E19" s="1">
        <v>2378800</v>
      </c>
      <c r="F19" s="1">
        <v>2010.95</v>
      </c>
      <c r="G19" s="1">
        <v>63584.7</v>
      </c>
      <c r="H19" s="1"/>
      <c r="I19" s="1">
        <f t="shared" si="0"/>
        <v>63584.7</v>
      </c>
      <c r="J19" s="14">
        <f t="shared" si="1"/>
        <v>7239420</v>
      </c>
      <c r="K19" s="15">
        <f>J19/LN(2)/Notes!$F$9*(1-EXP(-Notes!$F$9*LN(2)/J19))</f>
        <v>0.88557142648043596</v>
      </c>
      <c r="L19" s="15">
        <f>EXP(-Notes!$F$10*LN(2)/J19)</f>
        <v>0.99931086469875108</v>
      </c>
      <c r="M19">
        <f t="shared" si="2"/>
        <v>0.88496114794867098</v>
      </c>
      <c r="O19" s="1">
        <f t="shared" si="3"/>
        <v>71850.272915809415</v>
      </c>
      <c r="P19" s="1">
        <f>O19/Notes!$C$3</f>
        <v>2.2176010159200438E-14</v>
      </c>
      <c r="R19" s="1">
        <f>O19*J19/Notes!$F$9</f>
        <v>200676.81433339854</v>
      </c>
      <c r="S19" s="1">
        <f>R19/Notes!$C$2</f>
        <v>1.6054145146671884E-7</v>
      </c>
      <c r="U19" s="1">
        <f t="shared" si="5"/>
        <v>22278698.625937864</v>
      </c>
      <c r="V19" s="4">
        <f t="shared" si="4"/>
        <v>0.82989325963145988</v>
      </c>
    </row>
    <row r="20" spans="1:22" x14ac:dyDescent="0.3">
      <c r="A20" t="s">
        <v>26</v>
      </c>
      <c r="C20">
        <v>55</v>
      </c>
      <c r="D20" s="1">
        <v>204945000000</v>
      </c>
      <c r="E20" s="1">
        <v>2251010</v>
      </c>
      <c r="F20" s="1">
        <v>17.53</v>
      </c>
      <c r="G20" s="1">
        <v>60168.9</v>
      </c>
      <c r="H20" s="1"/>
      <c r="I20" s="1">
        <f t="shared" si="0"/>
        <v>60168.9</v>
      </c>
      <c r="J20" s="14">
        <f t="shared" si="1"/>
        <v>63108.000000000015</v>
      </c>
      <c r="K20" s="15">
        <f>J20/LN(2)/Notes!$F$9*(1-EXP(-Notes!$F$9*LN(2)/J20))</f>
        <v>3.5125616759406383E-2</v>
      </c>
      <c r="L20" s="15">
        <f>EXP(-Notes!$F$10*LN(2)/J20)</f>
        <v>0.92396484668855727</v>
      </c>
      <c r="M20">
        <f t="shared" si="2"/>
        <v>3.2454835103945937E-2</v>
      </c>
      <c r="O20" s="1">
        <f t="shared" si="3"/>
        <v>1853927.1516028908</v>
      </c>
      <c r="P20" s="1">
        <f>O20/Notes!$C$3</f>
        <v>5.721997381490404E-13</v>
      </c>
      <c r="R20" s="1">
        <f>O20*J20/Notes!$F$9</f>
        <v>45137.976343887058</v>
      </c>
      <c r="S20" s="1">
        <f>R20/Notes!$C$2</f>
        <v>3.6110381075109643E-8</v>
      </c>
      <c r="U20" s="1">
        <f t="shared" si="5"/>
        <v>22323836.602281753</v>
      </c>
      <c r="V20" s="4">
        <f t="shared" si="4"/>
        <v>0.83157467302773369</v>
      </c>
    </row>
    <row r="21" spans="1:22" x14ac:dyDescent="0.3">
      <c r="A21" t="s">
        <v>8</v>
      </c>
      <c r="C21" t="s">
        <v>24</v>
      </c>
      <c r="D21" s="1">
        <v>3720470000</v>
      </c>
      <c r="E21" s="1">
        <v>2036990</v>
      </c>
      <c r="F21" s="1">
        <v>0.35166700000000001</v>
      </c>
      <c r="G21" s="1">
        <v>54448.2</v>
      </c>
      <c r="H21" s="1"/>
      <c r="I21" s="1">
        <f t="shared" si="0"/>
        <v>54448.2</v>
      </c>
      <c r="J21" s="28">
        <f t="shared" si="1"/>
        <v>1266.0012000000002</v>
      </c>
      <c r="K21" s="15">
        <f>J21/LN(2)/Notes!$F$9*(1-EXP(-Notes!$F$9*LN(2)/J21))</f>
        <v>7.0465032908930444E-4</v>
      </c>
      <c r="L21" s="15">
        <f>EXP(-Notes!$F$10*LN(2)/J21)</f>
        <v>1.9408085201476862E-2</v>
      </c>
      <c r="M21">
        <f t="shared" si="2"/>
        <v>1.367591362421393E-5</v>
      </c>
      <c r="O21" s="1">
        <f t="shared" si="3"/>
        <v>3981320845.9869599</v>
      </c>
      <c r="P21" s="1">
        <f>O21/Notes!$C$3</f>
        <v>1.2288027302428889E-9</v>
      </c>
      <c r="R21" s="1">
        <f>O21*J21/Notes!$F$9</f>
        <v>1944582.1638134671</v>
      </c>
      <c r="S21" s="1">
        <f>R21/Notes!$C$2</f>
        <v>1.5556657310507738E-6</v>
      </c>
      <c r="U21" s="1">
        <f t="shared" si="5"/>
        <v>24268418.766095221</v>
      </c>
      <c r="V21" s="4">
        <f t="shared" si="4"/>
        <v>0.90401138298302264</v>
      </c>
    </row>
    <row r="22" spans="1:22" x14ac:dyDescent="0.3">
      <c r="A22" t="s">
        <v>15</v>
      </c>
      <c r="C22">
        <v>49</v>
      </c>
      <c r="D22" s="1">
        <v>7302940000</v>
      </c>
      <c r="E22" s="1">
        <v>1994490</v>
      </c>
      <c r="F22" s="1">
        <v>0.70499999999999996</v>
      </c>
      <c r="G22" s="1">
        <v>53312.2</v>
      </c>
      <c r="H22" s="1"/>
      <c r="I22" s="1">
        <f t="shared" si="0"/>
        <v>53312.2</v>
      </c>
      <c r="J22" s="28">
        <f t="shared" si="1"/>
        <v>2538</v>
      </c>
      <c r="K22" s="15">
        <f>J22/LN(2)/Notes!$F$9*(1-EXP(-Notes!$F$9*LN(2)/J22))</f>
        <v>1.4126388942037767E-3</v>
      </c>
      <c r="L22" s="15">
        <f>EXP(-Notes!$F$10*LN(2)/J22)</f>
        <v>0.13996330745773733</v>
      </c>
      <c r="M22">
        <f t="shared" si="2"/>
        <v>1.9771761187620127E-4</v>
      </c>
      <c r="O22" s="1">
        <f t="shared" si="3"/>
        <v>269638093.91639251</v>
      </c>
      <c r="P22" s="1">
        <f>O22/Notes!$C$3</f>
        <v>8.3221633924812498E-11</v>
      </c>
      <c r="R22" s="1">
        <f>O22*J22/Notes!$F$9</f>
        <v>264020.63362646766</v>
      </c>
      <c r="S22" s="1">
        <f>R22/Notes!$C$2</f>
        <v>2.1121650690117414E-7</v>
      </c>
      <c r="U22" s="1">
        <f t="shared" si="5"/>
        <v>24532439.39972169</v>
      </c>
      <c r="V22" s="4">
        <f t="shared" si="4"/>
        <v>0.91384629066453049</v>
      </c>
    </row>
    <row r="23" spans="1:22" x14ac:dyDescent="0.3">
      <c r="A23" t="s">
        <v>6</v>
      </c>
      <c r="C23">
        <v>52</v>
      </c>
      <c r="D23" s="1">
        <v>83906900000</v>
      </c>
      <c r="E23" s="1">
        <v>1952330</v>
      </c>
      <c r="F23" s="1">
        <v>8.2749900000000007</v>
      </c>
      <c r="G23" s="1">
        <v>52185.3</v>
      </c>
      <c r="H23" s="1"/>
      <c r="I23" s="1">
        <f t="shared" si="0"/>
        <v>52185.3</v>
      </c>
      <c r="J23" s="14">
        <f t="shared" si="1"/>
        <v>29789.964000000004</v>
      </c>
      <c r="K23" s="15">
        <f>J23/LN(2)/Notes!$F$9*(1-EXP(-Notes!$F$9*LN(2)/J23))</f>
        <v>1.6580954217230229E-2</v>
      </c>
      <c r="L23" s="15">
        <f>EXP(-Notes!$F$10*LN(2)/J23)</f>
        <v>0.84575274818418866</v>
      </c>
      <c r="M23">
        <f t="shared" si="2"/>
        <v>1.4023387596738679E-2</v>
      </c>
      <c r="O23" s="1">
        <f t="shared" si="3"/>
        <v>3721304.8302349122</v>
      </c>
      <c r="P23" s="1">
        <f>O23/Notes!$C$3</f>
        <v>1.148550873529294E-12</v>
      </c>
      <c r="R23" s="1">
        <f>O23*J23/Notes!$F$9</f>
        <v>42769.111468257783</v>
      </c>
      <c r="S23" s="1">
        <f>R23/Notes!$C$2</f>
        <v>3.4215289174606229E-8</v>
      </c>
      <c r="U23" s="1">
        <f t="shared" si="5"/>
        <v>24575208.511189949</v>
      </c>
      <c r="V23" s="4">
        <f t="shared" si="4"/>
        <v>0.91543946259633313</v>
      </c>
    </row>
    <row r="24" spans="1:22" x14ac:dyDescent="0.3">
      <c r="A24" t="s">
        <v>22</v>
      </c>
      <c r="C24">
        <v>48</v>
      </c>
      <c r="D24" s="1">
        <v>409502000000</v>
      </c>
      <c r="E24" s="1">
        <v>1805500</v>
      </c>
      <c r="F24" s="1">
        <v>43.669800000000002</v>
      </c>
      <c r="G24" s="1">
        <v>48260.5</v>
      </c>
      <c r="H24" s="1"/>
      <c r="I24" s="1">
        <f t="shared" si="0"/>
        <v>48260.5</v>
      </c>
      <c r="J24" s="14">
        <f t="shared" si="1"/>
        <v>157211.28</v>
      </c>
      <c r="K24" s="15">
        <f>J24/LN(2)/Notes!$F$9*(1-EXP(-Notes!$F$9*LN(2)/J24))</f>
        <v>8.7502108541254231E-2</v>
      </c>
      <c r="L24" s="15">
        <f>EXP(-Notes!$F$10*LN(2)/J24)</f>
        <v>0.96875365905781852</v>
      </c>
      <c r="M24">
        <f t="shared" si="2"/>
        <v>8.4767987824614435E-2</v>
      </c>
      <c r="O24" s="1">
        <f t="shared" si="3"/>
        <v>569324.59102192346</v>
      </c>
      <c r="P24" s="1">
        <f>O24/Notes!$C$3</f>
        <v>1.7571746636479119E-13</v>
      </c>
      <c r="R24" s="1">
        <f>O24*J24/Notes!$F$9</f>
        <v>34530.959756957214</v>
      </c>
      <c r="S24" s="1">
        <f>R24/Notes!$C$2</f>
        <v>2.762476780556577E-8</v>
      </c>
      <c r="U24" s="1">
        <f t="shared" si="5"/>
        <v>24609739.470946904</v>
      </c>
      <c r="V24" s="4">
        <f t="shared" si="4"/>
        <v>0.9167257590372544</v>
      </c>
    </row>
    <row r="25" spans="1:22" x14ac:dyDescent="0.3">
      <c r="A25" t="s">
        <v>8</v>
      </c>
      <c r="C25">
        <v>51</v>
      </c>
      <c r="D25" s="1">
        <v>6789010000</v>
      </c>
      <c r="E25" s="1">
        <v>1697610</v>
      </c>
      <c r="F25" s="1">
        <v>0.77000100000000005</v>
      </c>
      <c r="G25" s="1">
        <v>45376.7</v>
      </c>
      <c r="H25" s="1"/>
      <c r="I25" s="1">
        <f t="shared" si="0"/>
        <v>45376.7</v>
      </c>
      <c r="J25" s="28">
        <f t="shared" si="1"/>
        <v>2772.0036</v>
      </c>
      <c r="K25" s="15">
        <f>J25/LN(2)/Notes!$F$9*(1-EXP(-Notes!$F$9*LN(2)/J25))</f>
        <v>1.5428842002493648E-3</v>
      </c>
      <c r="L25" s="15">
        <f>EXP(-Notes!$F$10*LN(2)/J25)</f>
        <v>0.16523609500203776</v>
      </c>
      <c r="M25">
        <f t="shared" si="2"/>
        <v>2.5494016028954709E-4</v>
      </c>
      <c r="O25" s="1">
        <f t="shared" si="3"/>
        <v>177989611.16390458</v>
      </c>
      <c r="P25" s="1">
        <f>O25/Notes!$C$3</f>
        <v>5.4935065174044624E-11</v>
      </c>
      <c r="R25" s="1">
        <f>O25*J25/Notes!$F$9</f>
        <v>190350.24803585789</v>
      </c>
      <c r="S25" s="1">
        <f>R25/Notes!$C$2</f>
        <v>1.522801984286863E-7</v>
      </c>
      <c r="U25" s="1">
        <f t="shared" si="5"/>
        <v>24800089.718982764</v>
      </c>
      <c r="V25" s="4">
        <f t="shared" si="4"/>
        <v>0.92381640604794746</v>
      </c>
    </row>
    <row r="26" spans="1:22" x14ac:dyDescent="0.3">
      <c r="A26" t="s">
        <v>28</v>
      </c>
      <c r="C26">
        <v>37</v>
      </c>
      <c r="D26" s="1">
        <v>7392070000000</v>
      </c>
      <c r="E26" s="1">
        <v>1692440</v>
      </c>
      <c r="F26" s="1">
        <v>840.96100000000001</v>
      </c>
      <c r="G26" s="1">
        <v>45238.5</v>
      </c>
      <c r="H26" s="1"/>
      <c r="I26" s="1">
        <f t="shared" si="0"/>
        <v>45238.5</v>
      </c>
      <c r="J26" s="14">
        <f t="shared" si="1"/>
        <v>3027459.6</v>
      </c>
      <c r="K26" s="15">
        <f>J26/LN(2)/Notes!$F$9*(1-EXP(-Notes!$F$9*LN(2)/J26))</f>
        <v>0.75420407722473959</v>
      </c>
      <c r="L26" s="15">
        <f>EXP(-Notes!$F$10*LN(2)/J26)</f>
        <v>0.99835289346331624</v>
      </c>
      <c r="M26">
        <f t="shared" si="2"/>
        <v>0.75296182275914914</v>
      </c>
      <c r="O26" s="1">
        <f t="shared" si="3"/>
        <v>60080.735347548289</v>
      </c>
      <c r="P26" s="1">
        <f>O26/Notes!$C$3</f>
        <v>1.8543436835663053E-14</v>
      </c>
      <c r="R26" s="1">
        <f>O26*J26/Notes!$F$9</f>
        <v>70174.382331402172</v>
      </c>
      <c r="S26" s="1">
        <f>R26/Notes!$C$2</f>
        <v>5.6139505865121736E-8</v>
      </c>
      <c r="U26" s="1">
        <f t="shared" si="5"/>
        <v>24870264.101314165</v>
      </c>
      <c r="V26" s="4">
        <f t="shared" si="4"/>
        <v>0.92643043875575692</v>
      </c>
    </row>
    <row r="27" spans="1:22" x14ac:dyDescent="0.3">
      <c r="A27" t="s">
        <v>26</v>
      </c>
      <c r="C27">
        <v>56</v>
      </c>
      <c r="D27" s="1">
        <v>14580300000000</v>
      </c>
      <c r="E27" s="1">
        <v>1514510</v>
      </c>
      <c r="F27" s="1">
        <v>1853.61</v>
      </c>
      <c r="G27" s="1">
        <v>40482.5</v>
      </c>
      <c r="H27" s="1"/>
      <c r="I27" s="1">
        <f t="shared" si="0"/>
        <v>40482.5</v>
      </c>
      <c r="J27" s="14">
        <f t="shared" si="1"/>
        <v>6672995.9999999991</v>
      </c>
      <c r="K27" s="15">
        <f>J27/LN(2)/Notes!$F$9*(1-EXP(-Notes!$F$9*LN(2)/J27))</f>
        <v>0.87669037253116788</v>
      </c>
      <c r="L27" s="15">
        <f>EXP(-Notes!$F$10*LN(2)/J27)</f>
        <v>0.99925239068992866</v>
      </c>
      <c r="M27">
        <f t="shared" si="2"/>
        <v>0.87603495064661363</v>
      </c>
      <c r="O27" s="1">
        <f t="shared" si="3"/>
        <v>46211.055814747233</v>
      </c>
      <c r="P27" s="1">
        <f>O27/Notes!$C$3</f>
        <v>1.4262671547761491E-14</v>
      </c>
      <c r="R27" s="1">
        <f>O27*J27/Notes!$F$9</f>
        <v>118968.43773440778</v>
      </c>
      <c r="S27" s="1">
        <f>R27/Notes!$C$2</f>
        <v>9.5174750187526222E-8</v>
      </c>
      <c r="U27" s="1">
        <f t="shared" si="5"/>
        <v>24989232.539048571</v>
      </c>
      <c r="V27" s="4">
        <f t="shared" si="4"/>
        <v>0.93086207573071567</v>
      </c>
    </row>
    <row r="28" spans="1:22" x14ac:dyDescent="0.3">
      <c r="A28" t="s">
        <v>25</v>
      </c>
      <c r="C28">
        <v>43</v>
      </c>
      <c r="D28" s="1">
        <v>134089000000</v>
      </c>
      <c r="E28" s="1">
        <v>1157740</v>
      </c>
      <c r="F28" s="1">
        <v>22.3</v>
      </c>
      <c r="G28" s="1">
        <v>30946.1</v>
      </c>
      <c r="H28" s="1"/>
      <c r="I28" s="1">
        <f t="shared" si="0"/>
        <v>30946.1</v>
      </c>
      <c r="J28" s="14">
        <f t="shared" si="1"/>
        <v>80280</v>
      </c>
      <c r="K28" s="15">
        <f>J28/LN(2)/Notes!$F$9*(1-EXP(-Notes!$F$9*LN(2)/J28))</f>
        <v>4.4683471396784018E-2</v>
      </c>
      <c r="L28" s="15">
        <f>EXP(-Notes!$F$10*LN(2)/J28)</f>
        <v>0.93972719265695925</v>
      </c>
      <c r="M28">
        <f t="shared" si="2"/>
        <v>4.1990273133867384E-2</v>
      </c>
      <c r="O28" s="1">
        <f t="shared" si="3"/>
        <v>736982.58406993607</v>
      </c>
      <c r="P28" s="1">
        <f>O28/Notes!$C$3</f>
        <v>2.2746376051541238E-13</v>
      </c>
      <c r="R28" s="1">
        <f>O28*J28/Notes!$F$9</f>
        <v>22825.988367721631</v>
      </c>
      <c r="S28" s="1">
        <f>R28/Notes!$C$2</f>
        <v>1.8260790694177305E-8</v>
      </c>
      <c r="U28" s="1">
        <f t="shared" si="5"/>
        <v>25012058.527416293</v>
      </c>
      <c r="V28" s="4">
        <f t="shared" si="4"/>
        <v>0.93171235582152589</v>
      </c>
    </row>
    <row r="29" spans="1:22" x14ac:dyDescent="0.3">
      <c r="A29" t="s">
        <v>9</v>
      </c>
      <c r="C29">
        <v>33</v>
      </c>
      <c r="D29" s="1">
        <v>2730230000000</v>
      </c>
      <c r="E29" s="1">
        <v>864380</v>
      </c>
      <c r="F29" s="1">
        <v>608.15899999999999</v>
      </c>
      <c r="G29" s="1">
        <v>23104.7</v>
      </c>
      <c r="H29" s="1"/>
      <c r="I29" s="1">
        <f t="shared" si="0"/>
        <v>23104.7</v>
      </c>
      <c r="J29" s="14">
        <f t="shared" si="1"/>
        <v>2189372.4</v>
      </c>
      <c r="K29" s="15">
        <f>J29/LN(2)/Notes!$F$9*(1-EXP(-Notes!$F$9*LN(2)/J29))</f>
        <v>0.68221821672422578</v>
      </c>
      <c r="L29" s="15">
        <f>EXP(-Notes!$F$10*LN(2)/J29)</f>
        <v>0.99772310277963649</v>
      </c>
      <c r="M29">
        <f t="shared" si="2"/>
        <v>0.68066487596288505</v>
      </c>
      <c r="O29" s="1">
        <f t="shared" si="3"/>
        <v>33944.310652603504</v>
      </c>
      <c r="P29" s="1">
        <f>O29/Notes!$C$3</f>
        <v>1.0476639090309723E-14</v>
      </c>
      <c r="R29" s="1">
        <f>O29*J29/Notes!$F$9</f>
        <v>28671.580586356515</v>
      </c>
      <c r="S29" s="1">
        <f>R29/Notes!$C$2</f>
        <v>2.2937264469085212E-8</v>
      </c>
      <c r="U29" s="1">
        <f t="shared" si="5"/>
        <v>25040730.108002648</v>
      </c>
      <c r="V29" s="4">
        <f t="shared" si="4"/>
        <v>0.93278038730178003</v>
      </c>
    </row>
    <row r="30" spans="1:22" x14ac:dyDescent="0.3">
      <c r="A30" t="s">
        <v>21</v>
      </c>
      <c r="C30">
        <v>47</v>
      </c>
      <c r="D30" s="1">
        <v>2084420000</v>
      </c>
      <c r="E30" s="1">
        <v>738656</v>
      </c>
      <c r="F30" s="1">
        <v>0.54333299999999995</v>
      </c>
      <c r="G30" s="1">
        <v>19744.099999999999</v>
      </c>
      <c r="H30" s="1"/>
      <c r="I30" s="1">
        <f t="shared" si="0"/>
        <v>19744.099999999999</v>
      </c>
      <c r="J30" s="28">
        <f t="shared" si="1"/>
        <v>1955.9987999999996</v>
      </c>
      <c r="K30" s="15">
        <f>J30/LN(2)/Notes!$F$9*(1-EXP(-Notes!$F$9*LN(2)/J30))</f>
        <v>1.0886997564601708E-3</v>
      </c>
      <c r="L30" s="15">
        <f>EXP(-Notes!$F$10*LN(2)/J30)</f>
        <v>7.7967470851288023E-2</v>
      </c>
      <c r="M30">
        <f t="shared" si="2"/>
        <v>8.4883166527612738E-5</v>
      </c>
      <c r="O30" s="1">
        <f t="shared" si="3"/>
        <v>232603245.23328412</v>
      </c>
      <c r="P30" s="1">
        <f>O30/Notes!$C$3</f>
        <v>7.1791125072001266E-11</v>
      </c>
      <c r="R30" s="1">
        <f>O30*J30/Notes!$F$9</f>
        <v>175529.19311435547</v>
      </c>
      <c r="S30" s="1">
        <f>R30/Notes!$C$2</f>
        <v>1.4042335449148438E-7</v>
      </c>
      <c r="U30" s="1">
        <f t="shared" si="5"/>
        <v>25216259.301117003</v>
      </c>
      <c r="V30" s="4">
        <f t="shared" si="4"/>
        <v>0.93931894220931655</v>
      </c>
    </row>
    <row r="31" spans="1:22" x14ac:dyDescent="0.3">
      <c r="A31" t="s">
        <v>14</v>
      </c>
      <c r="C31">
        <v>124</v>
      </c>
      <c r="D31" s="1">
        <v>5271500000000</v>
      </c>
      <c r="E31" s="1">
        <v>702506</v>
      </c>
      <c r="F31" s="1">
        <v>1444.8</v>
      </c>
      <c r="G31" s="1">
        <v>18777.8</v>
      </c>
      <c r="H31" s="1"/>
      <c r="I31" s="1">
        <f t="shared" si="0"/>
        <v>18777.8</v>
      </c>
      <c r="J31" s="14">
        <f t="shared" si="1"/>
        <v>5201280</v>
      </c>
      <c r="K31" s="15">
        <f>J31/LN(2)/Notes!$F$9*(1-EXP(-Notes!$F$9*LN(2)/J31))</f>
        <v>0.8455698458082358</v>
      </c>
      <c r="L31" s="15">
        <f>EXP(-Notes!$F$10*LN(2)/J31)</f>
        <v>0.99904095411485205</v>
      </c>
      <c r="M31">
        <f t="shared" si="2"/>
        <v>0.84475890552700827</v>
      </c>
      <c r="O31" s="1">
        <f t="shared" si="3"/>
        <v>22228.590757839182</v>
      </c>
      <c r="P31" s="1">
        <f>O31/Notes!$C$3</f>
        <v>6.8606761598269081E-15</v>
      </c>
      <c r="R31" s="1">
        <f>O31*J31/Notes!$F$9</f>
        <v>44605.372120730623</v>
      </c>
      <c r="S31" s="1">
        <f>R31/Notes!$C$2</f>
        <v>3.5684297696584499E-8</v>
      </c>
      <c r="U31" s="1">
        <f t="shared" si="5"/>
        <v>25260864.673237734</v>
      </c>
      <c r="V31" s="4">
        <f t="shared" si="4"/>
        <v>0.94098051581771613</v>
      </c>
    </row>
    <row r="32" spans="1:22" x14ac:dyDescent="0.3">
      <c r="A32" t="s">
        <v>27</v>
      </c>
      <c r="C32">
        <v>24</v>
      </c>
      <c r="D32" s="1">
        <v>50821300000</v>
      </c>
      <c r="E32" s="1">
        <v>654131</v>
      </c>
      <c r="F32" s="1">
        <v>14.959</v>
      </c>
      <c r="G32" s="1">
        <v>17484.8</v>
      </c>
      <c r="H32" s="1"/>
      <c r="I32" s="1">
        <f t="shared" si="0"/>
        <v>17484.8</v>
      </c>
      <c r="J32" s="14">
        <f t="shared" si="1"/>
        <v>53852.399999999994</v>
      </c>
      <c r="K32" s="15">
        <f>J32/LN(2)/Notes!$F$9*(1-EXP(-Notes!$F$9*LN(2)/J32))</f>
        <v>2.9973993217580461E-2</v>
      </c>
      <c r="L32" s="15">
        <f>EXP(-Notes!$F$10*LN(2)/J32)</f>
        <v>0.91149157302080153</v>
      </c>
      <c r="M32">
        <f t="shared" si="2"/>
        <v>2.7321042227607249E-2</v>
      </c>
      <c r="O32" s="1">
        <f t="shared" si="3"/>
        <v>639975.58564336295</v>
      </c>
      <c r="P32" s="1">
        <f>O32/Notes!$C$3</f>
        <v>1.975233289022725E-13</v>
      </c>
      <c r="R32" s="1">
        <f>O32*J32/Notes!$F$9</f>
        <v>13296.381646720925</v>
      </c>
      <c r="S32" s="1">
        <f>R32/Notes!$C$2</f>
        <v>1.063710531737674E-8</v>
      </c>
      <c r="U32" s="1">
        <f t="shared" si="5"/>
        <v>25274161.054884456</v>
      </c>
      <c r="V32" s="4">
        <f t="shared" si="4"/>
        <v>0.94147581303823047</v>
      </c>
    </row>
    <row r="33" spans="1:22" x14ac:dyDescent="0.3">
      <c r="A33" t="s">
        <v>11</v>
      </c>
      <c r="C33">
        <v>31</v>
      </c>
      <c r="D33" s="1">
        <v>6908330000</v>
      </c>
      <c r="E33" s="1">
        <v>507363</v>
      </c>
      <c r="F33" s="1">
        <v>2.6216699999999999</v>
      </c>
      <c r="G33" s="1">
        <v>13561.7</v>
      </c>
      <c r="H33" s="1"/>
      <c r="I33" s="1">
        <f t="shared" si="0"/>
        <v>13561.7</v>
      </c>
      <c r="J33" s="14">
        <f t="shared" si="1"/>
        <v>9438.0119999999988</v>
      </c>
      <c r="K33" s="15">
        <f>J33/LN(2)/Notes!$F$9*(1-EXP(-Notes!$F$9*LN(2)/J33))</f>
        <v>5.2531532053435677E-3</v>
      </c>
      <c r="L33" s="15">
        <f>EXP(-Notes!$F$10*LN(2)/J33)</f>
        <v>0.58932177541659891</v>
      </c>
      <c r="M33">
        <f t="shared" si="2"/>
        <v>3.0957975735084685E-3</v>
      </c>
      <c r="O33" s="1">
        <f t="shared" si="3"/>
        <v>4380680.4799031224</v>
      </c>
      <c r="P33" s="1">
        <f>O33/Notes!$C$3</f>
        <v>1.3520618765133094E-12</v>
      </c>
      <c r="R33" s="1">
        <f>O33*J33/Notes!$F$9</f>
        <v>15950.970269093914</v>
      </c>
      <c r="S33" s="1">
        <f>R33/Notes!$C$2</f>
        <v>1.2760776215275131E-8</v>
      </c>
      <c r="U33" s="1">
        <f t="shared" si="5"/>
        <v>25290112.025153551</v>
      </c>
      <c r="V33" s="4">
        <f t="shared" si="4"/>
        <v>0.94206999508329359</v>
      </c>
    </row>
    <row r="34" spans="1:22" x14ac:dyDescent="0.3">
      <c r="A34" t="s">
        <v>32</v>
      </c>
      <c r="C34">
        <v>7</v>
      </c>
      <c r="D34" s="1">
        <v>2543800000000</v>
      </c>
      <c r="E34" s="1">
        <v>383460</v>
      </c>
      <c r="F34" s="1">
        <v>1277.28</v>
      </c>
      <c r="G34" s="1">
        <v>10249.799999999999</v>
      </c>
      <c r="H34" s="1"/>
      <c r="I34" s="1">
        <f t="shared" si="0"/>
        <v>10249.799999999999</v>
      </c>
      <c r="J34" s="14">
        <f t="shared" si="1"/>
        <v>4598208</v>
      </c>
      <c r="K34" s="15">
        <f>J34/LN(2)/Notes!$F$9*(1-EXP(-Notes!$F$9*LN(2)/J34))</f>
        <v>0.82777842727450546</v>
      </c>
      <c r="L34" s="15">
        <f>EXP(-Notes!$F$10*LN(2)/J34)</f>
        <v>0.99891523994211751</v>
      </c>
      <c r="M34">
        <f t="shared" si="2"/>
        <v>0.82688048629982125</v>
      </c>
      <c r="O34" s="1">
        <f t="shared" si="3"/>
        <v>12395.745418865154</v>
      </c>
      <c r="P34" s="1">
        <f>O34/Notes!$C$3</f>
        <v>3.8258473515015905E-15</v>
      </c>
      <c r="R34" s="1">
        <f>O34*J34/Notes!$F$9</f>
        <v>21990.052373066781</v>
      </c>
      <c r="S34" s="1">
        <f>R34/Notes!$C$2</f>
        <v>1.7592041898453425E-8</v>
      </c>
      <c r="U34" s="1">
        <f t="shared" si="5"/>
        <v>25312102.077526618</v>
      </c>
      <c r="V34" s="4">
        <f t="shared" si="4"/>
        <v>0.94288913611795455</v>
      </c>
    </row>
    <row r="35" spans="1:22" x14ac:dyDescent="0.3">
      <c r="A35" t="s">
        <v>29</v>
      </c>
      <c r="C35">
        <v>3</v>
      </c>
      <c r="D35" s="1">
        <v>213990000000000</v>
      </c>
      <c r="E35" s="1">
        <v>381517</v>
      </c>
      <c r="F35" s="1">
        <v>107995</v>
      </c>
      <c r="G35" s="1">
        <v>10197.799999999999</v>
      </c>
      <c r="H35" s="1"/>
      <c r="I35" s="1">
        <f t="shared" si="0"/>
        <v>10197.799999999999</v>
      </c>
      <c r="J35" s="14">
        <f t="shared" si="1"/>
        <v>388782000</v>
      </c>
      <c r="K35" s="15">
        <f>J35/LN(2)/Notes!$F$9*(1-EXP(-Notes!$F$9*LN(2)/J35))</f>
        <v>0.99769295755861187</v>
      </c>
      <c r="L35" s="15">
        <f>EXP(-Notes!$F$10*LN(2)/J35)</f>
        <v>0.99998716342920069</v>
      </c>
      <c r="M35">
        <f t="shared" si="2"/>
        <v>0.99768015060232618</v>
      </c>
      <c r="O35" s="1">
        <f t="shared" si="3"/>
        <v>10221.512369313266</v>
      </c>
      <c r="P35" s="1">
        <f>O35/Notes!$C$3</f>
        <v>3.1547877683065639E-15</v>
      </c>
      <c r="R35" s="1">
        <f>O35*J35/Notes!$F$9</f>
        <v>1533155.872672203</v>
      </c>
      <c r="S35" s="1">
        <f>R35/Notes!$C$2</f>
        <v>1.2265246981377623E-6</v>
      </c>
      <c r="U35" s="1">
        <f t="shared" si="5"/>
        <v>26845257.950198822</v>
      </c>
      <c r="V35" s="4">
        <f t="shared" si="4"/>
        <v>1</v>
      </c>
    </row>
    <row r="36" spans="1:22" x14ac:dyDescent="0.3">
      <c r="A36" t="s">
        <v>10</v>
      </c>
      <c r="C36">
        <v>35</v>
      </c>
      <c r="D36" s="1">
        <v>4086780000000</v>
      </c>
      <c r="E36" s="1">
        <v>374658</v>
      </c>
      <c r="F36" s="1">
        <v>2100.2399999999998</v>
      </c>
      <c r="G36" s="1">
        <v>10014.5</v>
      </c>
      <c r="H36" s="1"/>
      <c r="I36" s="1">
        <f t="shared" si="0"/>
        <v>10014.5</v>
      </c>
      <c r="J36" s="14">
        <f t="shared" si="1"/>
        <v>7560864</v>
      </c>
      <c r="K36" s="15">
        <f>J36/LN(2)/Notes!$F$9*(1-EXP(-Notes!$F$9*LN(2)/J36))</f>
        <v>0.89006564809880206</v>
      </c>
      <c r="L36" s="15">
        <f>EXP(-Notes!$F$10*LN(2)/J36)</f>
        <v>0.99934015305881363</v>
      </c>
      <c r="M36">
        <f t="shared" si="2"/>
        <v>0.88947834100344902</v>
      </c>
      <c r="O36" s="1">
        <f t="shared" si="3"/>
        <v>11258.846380342799</v>
      </c>
      <c r="P36" s="1">
        <f>O36/Notes!$C$3</f>
        <v>3.474952586525555E-15</v>
      </c>
      <c r="R36" s="1">
        <f>O36*J36/Notes!$F$9</f>
        <v>32842.054891459942</v>
      </c>
      <c r="S36" s="1">
        <f>R36/Notes!$C$2</f>
        <v>2.6273643913167953E-8</v>
      </c>
      <c r="U36" s="1">
        <f t="shared" si="5"/>
        <v>26878100.005090281</v>
      </c>
      <c r="V36" s="4">
        <f t="shared" si="4"/>
        <v>1.0012233838450122</v>
      </c>
    </row>
    <row r="37" spans="1:22" x14ac:dyDescent="0.3">
      <c r="A37" t="s">
        <v>31</v>
      </c>
      <c r="C37">
        <v>18</v>
      </c>
      <c r="D37" s="1">
        <v>2967880000</v>
      </c>
      <c r="E37" s="1">
        <v>312346</v>
      </c>
      <c r="F37" s="1">
        <v>1.8294999999999999</v>
      </c>
      <c r="G37" s="1">
        <v>8348.93</v>
      </c>
      <c r="H37" s="1"/>
      <c r="I37" s="1">
        <f t="shared" si="0"/>
        <v>8348.93</v>
      </c>
      <c r="J37" s="28">
        <f t="shared" si="1"/>
        <v>6586.2</v>
      </c>
      <c r="K37" s="15">
        <f>J37/LN(2)/Notes!$F$9*(1-EXP(-Notes!$F$9*LN(2)/J37))</f>
        <v>3.6658480240366088E-3</v>
      </c>
      <c r="L37" s="15">
        <f>EXP(-Notes!$F$10*LN(2)/J37)</f>
        <v>0.46872223456168355</v>
      </c>
      <c r="M37">
        <f t="shared" si="2"/>
        <v>1.7182644773899715E-3</v>
      </c>
      <c r="O37" s="1">
        <f t="shared" si="3"/>
        <v>4858931.8523781337</v>
      </c>
      <c r="P37" s="1">
        <f>O37/Notes!$C$3</f>
        <v>1.499670324808066E-12</v>
      </c>
      <c r="R37" s="1">
        <f>O37*J37/Notes!$F$9</f>
        <v>12346.410866563605</v>
      </c>
      <c r="S37" s="1">
        <f>R37/Notes!$C$2</f>
        <v>9.8771286932508839E-9</v>
      </c>
      <c r="U37" s="1">
        <f t="shared" si="5"/>
        <v>26890446.415956844</v>
      </c>
      <c r="V37" s="4">
        <f t="shared" si="4"/>
        <v>1.0016832941535467</v>
      </c>
    </row>
    <row r="38" spans="1:22" x14ac:dyDescent="0.3">
      <c r="A38" t="s">
        <v>30</v>
      </c>
      <c r="C38">
        <v>45</v>
      </c>
      <c r="D38" s="1">
        <v>5229750000000</v>
      </c>
      <c r="E38" s="1">
        <v>258015</v>
      </c>
      <c r="F38" s="1">
        <v>3902.64</v>
      </c>
      <c r="G38" s="1">
        <v>6896.67</v>
      </c>
      <c r="H38" s="1"/>
      <c r="I38" s="1">
        <f t="shared" si="0"/>
        <v>6896.67</v>
      </c>
      <c r="J38" s="14">
        <f t="shared" si="1"/>
        <v>14049504</v>
      </c>
      <c r="K38" s="15">
        <f>J38/LN(2)/Notes!$F$9*(1-EXP(-Notes!$F$9*LN(2)/J38))</f>
        <v>0.93870102283945556</v>
      </c>
      <c r="L38" s="15">
        <f>EXP(-Notes!$F$10*LN(2)/J38)</f>
        <v>0.9996448434467996</v>
      </c>
      <c r="M38">
        <f t="shared" si="2"/>
        <v>0.93836763701969816</v>
      </c>
      <c r="O38" s="1">
        <f t="shared" si="3"/>
        <v>7349.6460533359441</v>
      </c>
      <c r="P38" s="1">
        <f>O38/Notes!$C$3</f>
        <v>2.2684092757209702E-15</v>
      </c>
      <c r="R38" s="1">
        <f>O38*J38/Notes!$F$9</f>
        <v>39837.531491098598</v>
      </c>
      <c r="S38" s="1">
        <f>R38/Notes!$C$2</f>
        <v>3.1870025192878876E-8</v>
      </c>
      <c r="U38" s="1">
        <f t="shared" si="5"/>
        <v>26930283.947447941</v>
      </c>
      <c r="V38" s="4">
        <f t="shared" si="4"/>
        <v>1.0031672631869231</v>
      </c>
    </row>
    <row r="39" spans="1:22" x14ac:dyDescent="0.3">
      <c r="A39" t="s">
        <v>30</v>
      </c>
      <c r="C39">
        <v>47</v>
      </c>
      <c r="D39" s="1">
        <v>83020900000</v>
      </c>
      <c r="E39" s="1">
        <v>146834</v>
      </c>
      <c r="F39" s="1">
        <v>108.864</v>
      </c>
      <c r="G39" s="1">
        <v>3924.83</v>
      </c>
      <c r="H39" s="1"/>
      <c r="I39" s="1">
        <f t="shared" si="0"/>
        <v>3924.83</v>
      </c>
      <c r="J39" s="14">
        <f t="shared" si="1"/>
        <v>391910.40000000002</v>
      </c>
      <c r="K39" s="15">
        <f>J39/LN(2)/Notes!$F$9*(1-EXP(-Notes!$F$9*LN(2)/J39))</f>
        <v>0.21590814664937014</v>
      </c>
      <c r="L39" s="15">
        <f>EXP(-Notes!$F$10*LN(2)/J39)</f>
        <v>0.98734655125456527</v>
      </c>
      <c r="M39">
        <f t="shared" si="2"/>
        <v>0.21317616398202052</v>
      </c>
      <c r="O39" s="1">
        <f t="shared" si="3"/>
        <v>18411.204736431151</v>
      </c>
      <c r="P39" s="1">
        <f>O39/Notes!$C$3</f>
        <v>5.6824705976639353E-15</v>
      </c>
      <c r="R39" s="1">
        <f>O39*J39/Notes!$F$9</f>
        <v>2783.7741561483904</v>
      </c>
      <c r="S39" s="1">
        <f>R39/Notes!$C$2</f>
        <v>2.2270193249187124E-9</v>
      </c>
      <c r="U39" s="1">
        <f t="shared" si="5"/>
        <v>26933067.72160409</v>
      </c>
      <c r="V39" s="4">
        <f t="shared" si="4"/>
        <v>1.0032709602406564</v>
      </c>
    </row>
    <row r="40" spans="1:22" x14ac:dyDescent="0.3">
      <c r="A40" t="s">
        <v>28</v>
      </c>
      <c r="C40">
        <v>41</v>
      </c>
      <c r="D40" s="1">
        <v>1353190000</v>
      </c>
      <c r="E40" s="1">
        <v>142621</v>
      </c>
      <c r="F40" s="1">
        <v>1.82683</v>
      </c>
      <c r="G40" s="1">
        <v>3812.22</v>
      </c>
      <c r="H40" s="1"/>
      <c r="I40" s="1">
        <f t="shared" si="0"/>
        <v>3812.22</v>
      </c>
      <c r="J40" s="28">
        <f t="shared" si="1"/>
        <v>6576.5879999999997</v>
      </c>
      <c r="K40" s="15">
        <f>J40/LN(2)/Notes!$F$9*(1-EXP(-Notes!$F$9*LN(2)/J40))</f>
        <v>3.6604980299266461E-3</v>
      </c>
      <c r="L40" s="15">
        <f>EXP(-Notes!$F$10*LN(2)/J40)</f>
        <v>0.46820342107091073</v>
      </c>
      <c r="M40">
        <f t="shared" si="2"/>
        <v>1.7138577004349846E-3</v>
      </c>
      <c r="O40" s="1">
        <f t="shared" si="3"/>
        <v>2224350.3641127506</v>
      </c>
      <c r="P40" s="1">
        <f>O40/Notes!$C$3</f>
        <v>6.8652789015825637E-13</v>
      </c>
      <c r="R40" s="1">
        <f>O40*J40/Notes!$F$9</f>
        <v>5643.7638551001337</v>
      </c>
      <c r="S40" s="1">
        <f>R40/Notes!$C$2</f>
        <v>4.5150110840801072E-9</v>
      </c>
      <c r="U40" s="1">
        <f t="shared" si="5"/>
        <v>26938711.48545919</v>
      </c>
      <c r="V40" s="4">
        <f t="shared" si="4"/>
        <v>1.003481193417241</v>
      </c>
    </row>
    <row r="41" spans="1:22" x14ac:dyDescent="0.3">
      <c r="A41" t="s">
        <v>22</v>
      </c>
      <c r="C41">
        <v>49</v>
      </c>
      <c r="D41" s="1">
        <v>590888000</v>
      </c>
      <c r="E41" s="1">
        <v>119339</v>
      </c>
      <c r="F41" s="1">
        <v>0.95333500000000004</v>
      </c>
      <c r="G41" s="1">
        <v>3189.9</v>
      </c>
      <c r="H41" s="1"/>
      <c r="I41" s="1">
        <f t="shared" si="0"/>
        <v>3189.9</v>
      </c>
      <c r="J41" s="28">
        <f t="shared" si="1"/>
        <v>3432.0060000000003</v>
      </c>
      <c r="K41" s="15">
        <f>J41/LN(2)/Notes!$F$9*(1-EXP(-Notes!$F$9*LN(2)/J41))</f>
        <v>1.9102384400081667E-3</v>
      </c>
      <c r="L41" s="15">
        <f>EXP(-Notes!$F$10*LN(2)/J41)</f>
        <v>0.2335982821121213</v>
      </c>
      <c r="M41">
        <f t="shared" si="2"/>
        <v>4.4622841801044625E-4</v>
      </c>
      <c r="O41" s="1">
        <f t="shared" si="3"/>
        <v>7148581.0209544394</v>
      </c>
      <c r="P41" s="1">
        <f>O41/Notes!$C$3</f>
        <v>2.2063521669612466E-12</v>
      </c>
      <c r="R41" s="1">
        <f>O41*J41/Notes!$F$9</f>
        <v>9465.2673439050013</v>
      </c>
      <c r="S41" s="1">
        <f>R41/Notes!$C$2</f>
        <v>7.5722138751240008E-9</v>
      </c>
      <c r="U41" s="1">
        <f t="shared" si="5"/>
        <v>26948176.752803095</v>
      </c>
      <c r="V41" s="4">
        <f t="shared" si="4"/>
        <v>1.0038337796118479</v>
      </c>
    </row>
    <row r="42" spans="1:22" x14ac:dyDescent="0.3">
      <c r="A42" t="s">
        <v>33</v>
      </c>
      <c r="C42">
        <v>38</v>
      </c>
      <c r="D42" s="1">
        <v>312397000</v>
      </c>
      <c r="E42" s="1">
        <v>96910.5</v>
      </c>
      <c r="F42" s="1">
        <v>0.62066699999999997</v>
      </c>
      <c r="G42" s="1">
        <v>2590.39</v>
      </c>
      <c r="H42" s="1"/>
      <c r="I42" s="1">
        <f t="shared" si="0"/>
        <v>2590.39</v>
      </c>
      <c r="J42" s="28">
        <f t="shared" si="1"/>
        <v>2234.4012000000002</v>
      </c>
      <c r="K42" s="15">
        <f>J42/LN(2)/Notes!$F$9*(1-EXP(-Notes!$F$9*LN(2)/J42))</f>
        <v>1.2436572263103199E-3</v>
      </c>
      <c r="L42" s="15">
        <f>EXP(-Notes!$F$10*LN(2)/J42)</f>
        <v>0.10714676238371589</v>
      </c>
      <c r="M42">
        <f t="shared" si="2"/>
        <v>1.3325384531426301E-4</v>
      </c>
      <c r="O42" s="1">
        <f t="shared" si="3"/>
        <v>19439514.063484471</v>
      </c>
      <c r="P42" s="1">
        <f>O42/Notes!$C$3</f>
        <v>5.9998500195939726E-12</v>
      </c>
      <c r="R42" s="1">
        <f>O42*J42/Notes!$F$9</f>
        <v>16757.590104500996</v>
      </c>
      <c r="S42" s="1">
        <f>R42/Notes!$C$2</f>
        <v>1.3406072083600796E-8</v>
      </c>
      <c r="U42" s="1">
        <f t="shared" si="5"/>
        <v>26964934.342907596</v>
      </c>
      <c r="V42" s="4">
        <f t="shared" si="4"/>
        <v>1.0044580086706856</v>
      </c>
    </row>
    <row r="43" spans="1:22" x14ac:dyDescent="0.3">
      <c r="A43" t="s">
        <v>14</v>
      </c>
      <c r="C43">
        <v>119</v>
      </c>
      <c r="D43" s="1">
        <v>19172000000</v>
      </c>
      <c r="E43" s="1">
        <v>96658.6</v>
      </c>
      <c r="F43" s="1">
        <v>38.19</v>
      </c>
      <c r="G43" s="1">
        <v>2583.66</v>
      </c>
      <c r="H43" s="1"/>
      <c r="I43" s="1">
        <f t="shared" si="0"/>
        <v>2583.66</v>
      </c>
      <c r="J43" s="14">
        <f t="shared" si="1"/>
        <v>137483.99999999997</v>
      </c>
      <c r="K43" s="15">
        <f>J43/LN(2)/Notes!$F$9*(1-EXP(-Notes!$F$9*LN(2)/J43))</f>
        <v>7.6522787860166058E-2</v>
      </c>
      <c r="L43" s="15">
        <f>EXP(-Notes!$F$10*LN(2)/J43)</f>
        <v>0.96435101143496882</v>
      </c>
      <c r="M43">
        <f t="shared" si="2"/>
        <v>7.3794827870774696E-2</v>
      </c>
      <c r="O43" s="1">
        <f t="shared" si="3"/>
        <v>35011.396794967237</v>
      </c>
      <c r="P43" s="1">
        <f>O43/Notes!$C$3</f>
        <v>1.0805986665113344E-14</v>
      </c>
      <c r="R43" s="1">
        <f>O43*J43/Notes!$F$9</f>
        <v>1857.0628383330534</v>
      </c>
      <c r="S43" s="1">
        <f>R43/Notes!$C$2</f>
        <v>1.4856502706664428E-9</v>
      </c>
      <c r="U43" s="1">
        <f t="shared" si="5"/>
        <v>26966791.405745931</v>
      </c>
      <c r="V43" s="4">
        <f t="shared" si="4"/>
        <v>1.0045271852396638</v>
      </c>
    </row>
    <row r="44" spans="1:22" x14ac:dyDescent="0.3">
      <c r="A44" t="s">
        <v>26</v>
      </c>
      <c r="C44">
        <v>57</v>
      </c>
      <c r="D44" s="1">
        <v>1886440000000</v>
      </c>
      <c r="E44" s="1">
        <v>55693.1</v>
      </c>
      <c r="F44" s="1">
        <v>6521.76</v>
      </c>
      <c r="G44" s="1">
        <v>1488.66</v>
      </c>
      <c r="H44" s="1"/>
      <c r="I44" s="1">
        <f t="shared" si="0"/>
        <v>1488.66</v>
      </c>
      <c r="J44" s="14">
        <f t="shared" si="1"/>
        <v>23478336.000000004</v>
      </c>
      <c r="K44" s="15">
        <f>J44/LN(2)/Notes!$F$9*(1-EXP(-Notes!$F$9*LN(2)/J44))</f>
        <v>0.96269597598035428</v>
      </c>
      <c r="L44" s="15">
        <f>EXP(-Notes!$F$10*LN(2)/J44)</f>
        <v>0.99978745813505765</v>
      </c>
      <c r="M44">
        <f t="shared" si="2"/>
        <v>0.9624913627822469</v>
      </c>
      <c r="O44" s="1">
        <f t="shared" si="3"/>
        <v>1546.6736196954248</v>
      </c>
      <c r="P44" s="1">
        <f>O44/Notes!$C$3</f>
        <v>4.773684011405632E-16</v>
      </c>
      <c r="R44" s="1">
        <f>O44*J44/Notes!$F$9</f>
        <v>14009.769647201161</v>
      </c>
      <c r="S44" s="1">
        <f>R44/Notes!$C$2</f>
        <v>1.1207815717760929E-8</v>
      </c>
      <c r="U44" s="1">
        <f t="shared" si="5"/>
        <v>26980801.175393131</v>
      </c>
      <c r="V44" s="4">
        <f t="shared" si="4"/>
        <v>1.0050490565389893</v>
      </c>
    </row>
    <row r="45" spans="1:22" x14ac:dyDescent="0.3">
      <c r="A45" t="s">
        <v>33</v>
      </c>
      <c r="C45">
        <v>39</v>
      </c>
      <c r="D45" s="1">
        <v>243080000</v>
      </c>
      <c r="E45" s="1">
        <v>50506.7</v>
      </c>
      <c r="F45" s="1">
        <v>0.92666599999999999</v>
      </c>
      <c r="G45" s="1">
        <v>1350.03</v>
      </c>
      <c r="H45" s="1"/>
      <c r="I45" s="1">
        <f t="shared" si="0"/>
        <v>1350.03</v>
      </c>
      <c r="J45" s="28">
        <f t="shared" si="1"/>
        <v>3335.9975999999997</v>
      </c>
      <c r="K45" s="15">
        <f>J45/LN(2)/Notes!$F$9*(1-EXP(-Notes!$F$9*LN(2)/J45))</f>
        <v>1.8568006149450168E-3</v>
      </c>
      <c r="L45" s="15">
        <f>EXP(-Notes!$F$10*LN(2)/J45)</f>
        <v>0.22402397863406848</v>
      </c>
      <c r="M45">
        <f t="shared" si="2"/>
        <v>4.1596786129016766E-4</v>
      </c>
      <c r="O45" s="1">
        <f t="shared" si="3"/>
        <v>3245515.1602644045</v>
      </c>
      <c r="P45" s="1">
        <f>O45/Notes!$C$3</f>
        <v>1.0017022099581494E-12</v>
      </c>
      <c r="R45" s="1">
        <f>O45*J45/Notes!$F$9</f>
        <v>4177.0952104188536</v>
      </c>
      <c r="S45" s="1">
        <f>R45/Notes!$C$2</f>
        <v>3.3416761683350828E-9</v>
      </c>
      <c r="U45" s="1">
        <f t="shared" si="5"/>
        <v>26984978.270603549</v>
      </c>
      <c r="V45" s="4">
        <f t="shared" si="4"/>
        <v>1.0052046555359582</v>
      </c>
    </row>
    <row r="46" spans="1:22" x14ac:dyDescent="0.3">
      <c r="A46" t="s">
        <v>37</v>
      </c>
      <c r="C46">
        <v>28</v>
      </c>
      <c r="D46" s="1">
        <v>4582310000</v>
      </c>
      <c r="E46" s="1">
        <v>42184.2</v>
      </c>
      <c r="F46" s="1">
        <v>20.914999999999999</v>
      </c>
      <c r="G46" s="1">
        <v>1127.57</v>
      </c>
      <c r="H46" s="1"/>
      <c r="I46" s="1">
        <f t="shared" si="0"/>
        <v>1127.57</v>
      </c>
      <c r="J46" s="14">
        <f t="shared" si="1"/>
        <v>75293.999999999985</v>
      </c>
      <c r="K46" s="15">
        <f>J46/LN(2)/Notes!$F$9*(1-EXP(-Notes!$F$9*LN(2)/J46))</f>
        <v>4.1908287192895154E-2</v>
      </c>
      <c r="L46" s="15">
        <f>EXP(-Notes!$F$10*LN(2)/J46)</f>
        <v>0.93586662931326914</v>
      </c>
      <c r="M46">
        <f t="shared" si="2"/>
        <v>3.9220567475507236E-2</v>
      </c>
      <c r="O46" s="1">
        <f t="shared" si="3"/>
        <v>28749.456537163915</v>
      </c>
      <c r="P46" s="1">
        <f>O46/Notes!$C$3</f>
        <v>8.8732890546802207E-15</v>
      </c>
      <c r="R46" s="1">
        <f>O46*J46/Notes!$F$9</f>
        <v>835.13178260386542</v>
      </c>
      <c r="S46" s="1">
        <f>R46/Notes!$C$2</f>
        <v>6.6810542608309238E-10</v>
      </c>
      <c r="U46" s="1">
        <f t="shared" si="5"/>
        <v>26985813.402386151</v>
      </c>
      <c r="V46" s="4">
        <f t="shared" si="4"/>
        <v>1.0052357646347849</v>
      </c>
    </row>
    <row r="47" spans="1:22" x14ac:dyDescent="0.3">
      <c r="A47" t="s">
        <v>26</v>
      </c>
      <c r="C47">
        <v>58</v>
      </c>
      <c r="D47" s="1">
        <v>200432000000</v>
      </c>
      <c r="E47" s="1">
        <v>22692.3</v>
      </c>
      <c r="F47" s="1">
        <v>1700.64</v>
      </c>
      <c r="G47" s="1">
        <v>606.55899999999997</v>
      </c>
      <c r="H47" s="1"/>
      <c r="I47" s="1">
        <f t="shared" si="0"/>
        <v>606.55899999999997</v>
      </c>
      <c r="J47" s="14">
        <f t="shared" si="1"/>
        <v>6122304.0000000009</v>
      </c>
      <c r="K47" s="15">
        <f>J47/LN(2)/Notes!$F$9*(1-EXP(-Notes!$F$9*LN(2)/J47))</f>
        <v>0.86662994610909549</v>
      </c>
      <c r="L47" s="15">
        <f>EXP(-Notes!$F$10*LN(2)/J47)</f>
        <v>0.99918517176563326</v>
      </c>
      <c r="M47">
        <f t="shared" si="2"/>
        <v>0.86592379156025812</v>
      </c>
      <c r="O47" s="1">
        <f t="shared" si="3"/>
        <v>700.47619191415947</v>
      </c>
      <c r="P47" s="1">
        <f>O47/Notes!$C$3</f>
        <v>2.1619635552906156E-16</v>
      </c>
      <c r="R47" s="1">
        <f>O47*J47/Notes!$F$9</f>
        <v>1654.5247653012448</v>
      </c>
      <c r="S47" s="1">
        <f>R47/Notes!$C$2</f>
        <v>1.3236198122409959E-9</v>
      </c>
      <c r="U47" s="1">
        <f t="shared" si="5"/>
        <v>26987467.927151453</v>
      </c>
      <c r="V47" s="4">
        <f t="shared" si="4"/>
        <v>1.0052973965538512</v>
      </c>
    </row>
    <row r="48" spans="1:22" x14ac:dyDescent="0.3">
      <c r="A48" t="s">
        <v>10</v>
      </c>
      <c r="C48">
        <v>38</v>
      </c>
      <c r="D48" s="1">
        <v>271811000</v>
      </c>
      <c r="E48" s="1">
        <v>18438.599999999999</v>
      </c>
      <c r="F48" s="1">
        <v>2.83832</v>
      </c>
      <c r="G48" s="1">
        <v>492.85899999999998</v>
      </c>
      <c r="H48" s="1"/>
      <c r="I48" s="1">
        <f t="shared" si="0"/>
        <v>492.85899999999998</v>
      </c>
      <c r="J48" s="14">
        <f t="shared" si="1"/>
        <v>10217.951999999999</v>
      </c>
      <c r="K48" s="15">
        <f>J48/LN(2)/Notes!$F$9*(1-EXP(-Notes!$F$9*LN(2)/J48))</f>
        <v>5.6872641506332811E-3</v>
      </c>
      <c r="L48" s="15">
        <f>EXP(-Notes!$F$10*LN(2)/J48)</f>
        <v>0.61359465353458298</v>
      </c>
      <c r="M48">
        <f t="shared" si="2"/>
        <v>3.4896748760674823E-3</v>
      </c>
      <c r="O48" s="1">
        <f t="shared" si="3"/>
        <v>141233.50097170175</v>
      </c>
      <c r="P48" s="1">
        <f>O48/Notes!$C$3</f>
        <v>4.3590586719661038E-14</v>
      </c>
      <c r="R48" s="1">
        <f>O48*J48/Notes!$F$9</f>
        <v>556.75815344166733</v>
      </c>
      <c r="S48" s="1">
        <f>R48/Notes!$C$2</f>
        <v>4.4540652275333387E-10</v>
      </c>
      <c r="U48" s="1">
        <f t="shared" si="5"/>
        <v>26988024.685304895</v>
      </c>
      <c r="V48" s="4">
        <f t="shared" si="4"/>
        <v>1.0053181360883521</v>
      </c>
    </row>
    <row r="49" spans="1:22" x14ac:dyDescent="0.3">
      <c r="A49" t="s">
        <v>14</v>
      </c>
      <c r="C49">
        <v>117</v>
      </c>
      <c r="D49" s="1">
        <v>266353000</v>
      </c>
      <c r="E49" s="1">
        <v>18315.7</v>
      </c>
      <c r="F49" s="1">
        <v>2.7999900000000002</v>
      </c>
      <c r="G49" s="1">
        <v>489.57400000000001</v>
      </c>
      <c r="H49" s="1"/>
      <c r="I49" s="1">
        <f t="shared" si="0"/>
        <v>489.57400000000001</v>
      </c>
      <c r="J49" s="14">
        <f t="shared" si="1"/>
        <v>10079.964</v>
      </c>
      <c r="K49" s="15">
        <f>J49/LN(2)/Notes!$F$9*(1-EXP(-Notes!$F$9*LN(2)/J49))</f>
        <v>5.610460677137068E-3</v>
      </c>
      <c r="L49" s="15">
        <f>EXP(-Notes!$F$10*LN(2)/J49)</f>
        <v>0.60950574934949775</v>
      </c>
      <c r="M49">
        <f t="shared" si="2"/>
        <v>3.4196080392143191E-3</v>
      </c>
      <c r="O49" s="1">
        <f t="shared" si="3"/>
        <v>143166.70050655378</v>
      </c>
      <c r="P49" s="1">
        <f>O49/Notes!$C$3</f>
        <v>4.4187253242763514E-14</v>
      </c>
      <c r="R49" s="1">
        <f>O49*J49/Notes!$F$9</f>
        <v>556.75740243242433</v>
      </c>
      <c r="S49" s="1">
        <f>R49/Notes!$C$2</f>
        <v>4.4540592194593948E-10</v>
      </c>
      <c r="U49" s="1">
        <f t="shared" si="5"/>
        <v>26988581.442707326</v>
      </c>
      <c r="V49" s="4">
        <f t="shared" si="4"/>
        <v>1.0053388755948773</v>
      </c>
    </row>
    <row r="50" spans="1:22" x14ac:dyDescent="0.3">
      <c r="A50" t="s">
        <v>27</v>
      </c>
      <c r="C50">
        <v>22</v>
      </c>
      <c r="D50" s="1">
        <v>2162220000000</v>
      </c>
      <c r="E50" s="1">
        <v>18253.2</v>
      </c>
      <c r="F50" s="1">
        <v>22807.8</v>
      </c>
      <c r="G50" s="1">
        <v>487.90300000000002</v>
      </c>
      <c r="H50" s="1"/>
      <c r="I50" s="1">
        <f t="shared" si="0"/>
        <v>487.90300000000002</v>
      </c>
      <c r="J50" s="14">
        <f t="shared" si="1"/>
        <v>82108080</v>
      </c>
      <c r="K50" s="15">
        <f>J50/LN(2)/Notes!$F$9*(1-EXP(-Notes!$F$9*LN(2)/J50))</f>
        <v>0.98913867815253176</v>
      </c>
      <c r="L50" s="15">
        <f>EXP(-Notes!$F$10*LN(2)/J50)</f>
        <v>0.99993922025660587</v>
      </c>
      <c r="M50">
        <f t="shared" si="2"/>
        <v>0.98907855855749238</v>
      </c>
      <c r="O50" s="1">
        <f t="shared" si="3"/>
        <v>493.29044268392113</v>
      </c>
      <c r="P50" s="1">
        <f>O50/Notes!$C$3</f>
        <v>1.5225013663083984E-16</v>
      </c>
      <c r="R50" s="1">
        <f>O50*J50/Notes!$F$9</f>
        <v>15626.207998119911</v>
      </c>
      <c r="S50" s="1">
        <f>R50/Notes!$C$2</f>
        <v>1.2500966398495929E-8</v>
      </c>
      <c r="U50" s="1">
        <f t="shared" si="5"/>
        <v>27004207.650705446</v>
      </c>
      <c r="V50" s="4">
        <f t="shared" si="4"/>
        <v>1.0059209600742707</v>
      </c>
    </row>
    <row r="51" spans="1:22" x14ac:dyDescent="0.3">
      <c r="A51" t="s">
        <v>16</v>
      </c>
      <c r="C51">
        <v>57</v>
      </c>
      <c r="D51" s="1">
        <v>3338840000</v>
      </c>
      <c r="E51" s="1">
        <v>18057.900000000001</v>
      </c>
      <c r="F51" s="1">
        <v>35.600099999999998</v>
      </c>
      <c r="G51" s="1">
        <v>482.68299999999999</v>
      </c>
      <c r="H51" s="1"/>
      <c r="I51" s="1">
        <f t="shared" si="0"/>
        <v>482.68299999999999</v>
      </c>
      <c r="J51" s="14">
        <f t="shared" si="1"/>
        <v>128160.35999999999</v>
      </c>
      <c r="K51" s="15">
        <f>J51/LN(2)/Notes!$F$9*(1-EXP(-Notes!$F$9*LN(2)/J51))</f>
        <v>7.1333396955019834E-2</v>
      </c>
      <c r="L51" s="15">
        <f>EXP(-Notes!$F$10*LN(2)/J51)</f>
        <v>0.96180770085780687</v>
      </c>
      <c r="M51">
        <f t="shared" si="2"/>
        <v>6.8609010519684904E-2</v>
      </c>
      <c r="O51" s="1">
        <f t="shared" si="3"/>
        <v>7035.2712616590115</v>
      </c>
      <c r="P51" s="1">
        <f>O51/Notes!$C$3</f>
        <v>2.1713800190305592E-15</v>
      </c>
      <c r="R51" s="1">
        <f>O51*J51/Notes!$F$9</f>
        <v>347.85605616970412</v>
      </c>
      <c r="S51" s="1">
        <f>R51/Notes!$C$2</f>
        <v>2.7828484493576329E-10</v>
      </c>
      <c r="U51" s="1">
        <f t="shared" si="5"/>
        <v>27004555.506761614</v>
      </c>
      <c r="V51" s="4">
        <f t="shared" si="4"/>
        <v>1.0059339178956042</v>
      </c>
    </row>
    <row r="52" spans="1:22" x14ac:dyDescent="0.3">
      <c r="A52" t="s">
        <v>16</v>
      </c>
      <c r="C52">
        <v>56</v>
      </c>
      <c r="D52" s="1">
        <v>10902300000</v>
      </c>
      <c r="E52" s="1">
        <v>14397.4</v>
      </c>
      <c r="F52" s="1">
        <v>145.80000000000001</v>
      </c>
      <c r="G52" s="1">
        <v>384.839</v>
      </c>
      <c r="H52" s="1"/>
      <c r="I52" s="1">
        <f t="shared" si="0"/>
        <v>384.839</v>
      </c>
      <c r="J52" s="14">
        <f t="shared" si="1"/>
        <v>524880</v>
      </c>
      <c r="K52" s="15">
        <f>J52/LN(2)/Notes!$F$9*(1-EXP(-Notes!$F$9*LN(2)/J52))</f>
        <v>0.28261708894209392</v>
      </c>
      <c r="L52" s="15">
        <f>EXP(-Notes!$F$10*LN(2)/J52)</f>
        <v>0.99053686815230491</v>
      </c>
      <c r="M52">
        <f t="shared" si="2"/>
        <v>0.27994264616702313</v>
      </c>
      <c r="O52" s="1">
        <f t="shared" si="3"/>
        <v>1374.7065881858964</v>
      </c>
      <c r="P52" s="1">
        <f>O52/Notes!$C$3</f>
        <v>4.2429215684749887E-16</v>
      </c>
      <c r="R52" s="1">
        <f>O52*J52/Notes!$F$9</f>
        <v>278.37808410764404</v>
      </c>
      <c r="S52" s="1">
        <f>R52/Notes!$C$2</f>
        <v>2.2270246728611523E-10</v>
      </c>
      <c r="U52" s="1">
        <f t="shared" si="5"/>
        <v>27004833.884845722</v>
      </c>
      <c r="V52" s="4">
        <f t="shared" si="4"/>
        <v>1.0059442876258791</v>
      </c>
    </row>
    <row r="53" spans="1:22" x14ac:dyDescent="0.3">
      <c r="A53" t="s">
        <v>62</v>
      </c>
      <c r="C53">
        <v>119</v>
      </c>
      <c r="D53" s="1">
        <v>1148830000</v>
      </c>
      <c r="E53" s="1">
        <v>13781.7</v>
      </c>
      <c r="F53" s="1">
        <v>16.05</v>
      </c>
      <c r="G53" s="1">
        <v>368.38099999999997</v>
      </c>
      <c r="H53" s="1"/>
      <c r="I53" s="1">
        <f t="shared" si="0"/>
        <v>368.38099999999997</v>
      </c>
      <c r="J53" s="14">
        <f t="shared" si="1"/>
        <v>57780</v>
      </c>
      <c r="K53" s="15">
        <f>J53/LN(2)/Notes!$F$9*(1-EXP(-Notes!$F$9*LN(2)/J53))</f>
        <v>3.2160076953148806E-2</v>
      </c>
      <c r="L53" s="15">
        <f>EXP(-Notes!$F$10*LN(2)/J53)</f>
        <v>0.91725159170818504</v>
      </c>
      <c r="M53">
        <f t="shared" si="2"/>
        <v>2.9498881774733459E-2</v>
      </c>
      <c r="O53" s="1">
        <f t="shared" si="3"/>
        <v>12487.964893487171</v>
      </c>
      <c r="P53" s="1">
        <f>O53/Notes!$C$3</f>
        <v>3.8543101523108553E-15</v>
      </c>
      <c r="R53" s="1">
        <f>O53*J53/Notes!$F$9</f>
        <v>278.37755075065155</v>
      </c>
      <c r="S53" s="1">
        <f>R53/Notes!$C$2</f>
        <v>2.2270204060052124E-10</v>
      </c>
      <c r="U53" s="1">
        <f t="shared" si="5"/>
        <v>27005112.262396473</v>
      </c>
      <c r="V53" s="4">
        <f t="shared" si="4"/>
        <v>1.0059546573362863</v>
      </c>
    </row>
    <row r="54" spans="1:22" x14ac:dyDescent="0.3">
      <c r="A54" t="s">
        <v>34</v>
      </c>
      <c r="C54" t="s">
        <v>38</v>
      </c>
      <c r="D54" s="1">
        <v>78611300</v>
      </c>
      <c r="E54" s="1">
        <v>13142.6</v>
      </c>
      <c r="F54" s="1">
        <v>1.15167</v>
      </c>
      <c r="G54" s="1">
        <v>351.298</v>
      </c>
      <c r="H54" s="1"/>
      <c r="I54" s="1">
        <f t="shared" si="0"/>
        <v>351.298</v>
      </c>
      <c r="J54" s="28">
        <f t="shared" si="1"/>
        <v>4146.0119999999997</v>
      </c>
      <c r="K54" s="15">
        <f>J54/LN(2)/Notes!$F$9*(1-EXP(-Notes!$F$9*LN(2)/J54))</f>
        <v>2.3076508301952672E-3</v>
      </c>
      <c r="L54" s="15">
        <f>EXP(-Notes!$F$10*LN(2)/J54)</f>
        <v>0.30007424879644967</v>
      </c>
      <c r="M54">
        <f t="shared" si="2"/>
        <v>6.9246658935534825E-4</v>
      </c>
      <c r="O54" s="1">
        <f t="shared" si="3"/>
        <v>507314.00676968525</v>
      </c>
      <c r="P54" s="1">
        <f>O54/Notes!$C$3</f>
        <v>1.5657839715113742E-13</v>
      </c>
      <c r="R54" s="1">
        <f>O54*J54/Notes!$F$9</f>
        <v>811.4698919117269</v>
      </c>
      <c r="S54" s="1">
        <f>R54/Notes!$C$2</f>
        <v>6.4917591352938157E-10</v>
      </c>
      <c r="U54" s="1">
        <f t="shared" si="5"/>
        <v>27005923.732288387</v>
      </c>
      <c r="V54" s="4">
        <f t="shared" si="4"/>
        <v>1.0059848850172206</v>
      </c>
    </row>
    <row r="55" spans="1:22" x14ac:dyDescent="0.3">
      <c r="A55" t="s">
        <v>34</v>
      </c>
      <c r="C55">
        <v>109</v>
      </c>
      <c r="D55" s="1">
        <v>235609000</v>
      </c>
      <c r="E55" s="1">
        <v>10801.1</v>
      </c>
      <c r="F55" s="1">
        <v>4.19998</v>
      </c>
      <c r="G55" s="1">
        <v>288.71100000000001</v>
      </c>
      <c r="H55" s="1"/>
      <c r="I55" s="1">
        <f t="shared" si="0"/>
        <v>288.71100000000001</v>
      </c>
      <c r="J55" s="14">
        <f t="shared" si="1"/>
        <v>15119.928000000002</v>
      </c>
      <c r="K55" s="15">
        <f>J55/LN(2)/Notes!$F$9*(1-EXP(-Notes!$F$9*LN(2)/J55))</f>
        <v>8.4156809969900409E-3</v>
      </c>
      <c r="L55" s="15">
        <f>EXP(-Notes!$F$10*LN(2)/J55)</f>
        <v>0.7188722188199782</v>
      </c>
      <c r="M55">
        <f t="shared" si="2"/>
        <v>6.0497992711873571E-3</v>
      </c>
      <c r="O55" s="1">
        <f t="shared" si="3"/>
        <v>47722.409795480118</v>
      </c>
      <c r="P55" s="1">
        <f>O55/Notes!$C$3</f>
        <v>1.472913882576547E-14</v>
      </c>
      <c r="R55" s="1">
        <f>O55*J55/Notes!$F$9</f>
        <v>278.37939818447308</v>
      </c>
      <c r="S55" s="1">
        <f>R55/Notes!$C$2</f>
        <v>2.2270351854757846E-10</v>
      </c>
      <c r="U55" s="1">
        <f t="shared" si="5"/>
        <v>27006202.111686572</v>
      </c>
      <c r="V55" s="4">
        <f t="shared" si="4"/>
        <v>1.0059952547964457</v>
      </c>
    </row>
    <row r="56" spans="1:22" x14ac:dyDescent="0.3">
      <c r="A56" t="s">
        <v>36</v>
      </c>
      <c r="C56">
        <v>110</v>
      </c>
      <c r="D56" s="1">
        <v>228901000</v>
      </c>
      <c r="E56" s="1">
        <v>10723.3</v>
      </c>
      <c r="F56" s="1">
        <v>4.1100000000000003</v>
      </c>
      <c r="G56" s="1">
        <v>286.63099999999997</v>
      </c>
      <c r="H56" s="1"/>
      <c r="I56" s="1">
        <f t="shared" si="0"/>
        <v>286.63099999999997</v>
      </c>
      <c r="J56" s="14">
        <f t="shared" si="1"/>
        <v>14796.000000000002</v>
      </c>
      <c r="K56" s="15">
        <f>J56/LN(2)/Notes!$F$9*(1-EXP(-Notes!$F$9*LN(2)/J56))</f>
        <v>8.2353841917411682E-3</v>
      </c>
      <c r="L56" s="15">
        <f>EXP(-Notes!$F$10*LN(2)/J56)</f>
        <v>0.71369619950224794</v>
      </c>
      <c r="M56">
        <f t="shared" si="2"/>
        <v>5.8775623990865635E-3</v>
      </c>
      <c r="O56" s="1">
        <f t="shared" si="3"/>
        <v>48766.985450387649</v>
      </c>
      <c r="P56" s="1">
        <f>O56/Notes!$C$3</f>
        <v>1.5051538719255448E-14</v>
      </c>
      <c r="R56" s="1">
        <f>O56*J56/Notes!$F$9</f>
        <v>278.37820861262952</v>
      </c>
      <c r="S56" s="1">
        <f>R56/Notes!$C$2</f>
        <v>2.2270256689010361E-10</v>
      </c>
      <c r="U56" s="1">
        <f t="shared" si="5"/>
        <v>27006480.489895184</v>
      </c>
      <c r="V56" s="4">
        <f t="shared" si="4"/>
        <v>1.0060056245313584</v>
      </c>
    </row>
    <row r="57" spans="1:22" x14ac:dyDescent="0.3">
      <c r="A57" t="s">
        <v>63</v>
      </c>
      <c r="C57" t="s">
        <v>64</v>
      </c>
      <c r="D57" s="1">
        <v>19538500</v>
      </c>
      <c r="E57" s="1">
        <v>6737.83</v>
      </c>
      <c r="F57" s="1">
        <v>0.558334</v>
      </c>
      <c r="G57" s="1">
        <v>180.1</v>
      </c>
      <c r="H57" s="1"/>
      <c r="I57" s="1">
        <f t="shared" si="0"/>
        <v>180.1</v>
      </c>
      <c r="J57" s="28">
        <f t="shared" si="1"/>
        <v>2010.0023999999999</v>
      </c>
      <c r="K57" s="15">
        <f>J57/LN(2)/Notes!$F$9*(1-EXP(-Notes!$F$9*LN(2)/J57))</f>
        <v>1.1187579068884701E-3</v>
      </c>
      <c r="L57" s="15">
        <f>EXP(-Notes!$F$10*LN(2)/J57)</f>
        <v>8.3499694236015998E-2</v>
      </c>
      <c r="M57">
        <f t="shared" si="2"/>
        <v>9.3415943149312514E-5</v>
      </c>
      <c r="O57" s="1">
        <f t="shared" si="3"/>
        <v>1927936.4306383436</v>
      </c>
      <c r="P57" s="1">
        <f>O57/Notes!$C$3</f>
        <v>5.9504210822171097E-13</v>
      </c>
      <c r="R57" s="1">
        <f>O57*J57/Notes!$F$9</f>
        <v>1495.0450820333733</v>
      </c>
      <c r="S57" s="1">
        <f>R57/Notes!$C$2</f>
        <v>1.1960360656266986E-9</v>
      </c>
      <c r="U57" s="1">
        <f t="shared" si="5"/>
        <v>27007975.534977216</v>
      </c>
      <c r="V57" s="4">
        <f t="shared" si="4"/>
        <v>1.0060613157482134</v>
      </c>
    </row>
    <row r="58" spans="1:22" x14ac:dyDescent="0.3">
      <c r="A58" t="s">
        <v>25</v>
      </c>
      <c r="C58">
        <v>44</v>
      </c>
      <c r="D58" s="1">
        <v>12751900</v>
      </c>
      <c r="E58" s="1">
        <v>6656.86</v>
      </c>
      <c r="F58" s="1">
        <v>0.36883199999999999</v>
      </c>
      <c r="G58" s="1">
        <v>177.93600000000001</v>
      </c>
      <c r="H58" s="1"/>
      <c r="I58" s="1">
        <f t="shared" si="0"/>
        <v>177.93600000000001</v>
      </c>
      <c r="J58" s="28">
        <f t="shared" si="1"/>
        <v>1327.7952</v>
      </c>
      <c r="K58" s="15">
        <f>J58/LN(2)/Notes!$F$9*(1-EXP(-Notes!$F$9*LN(2)/J58))</f>
        <v>7.390445796127197E-4</v>
      </c>
      <c r="L58" s="15">
        <f>EXP(-Notes!$F$10*LN(2)/J58)</f>
        <v>2.331620834619872E-2</v>
      </c>
      <c r="M58">
        <f t="shared" si="2"/>
        <v>1.7231717395379021E-5</v>
      </c>
      <c r="O58" s="1">
        <f t="shared" si="3"/>
        <v>10326074.639995929</v>
      </c>
      <c r="P58" s="1">
        <f>O58/Notes!$C$3</f>
        <v>3.1870600740728174E-12</v>
      </c>
      <c r="R58" s="1">
        <f>O58*J58/Notes!$F$9</f>
        <v>5289.703835581915</v>
      </c>
      <c r="S58" s="1">
        <f>R58/Notes!$C$2</f>
        <v>4.2317630684655317E-9</v>
      </c>
      <c r="U58" s="1">
        <f t="shared" si="5"/>
        <v>27013265.238812797</v>
      </c>
      <c r="V58" s="4">
        <f t="shared" si="4"/>
        <v>1.0062583600025616</v>
      </c>
    </row>
    <row r="59" spans="1:22" x14ac:dyDescent="0.3">
      <c r="A59" t="s">
        <v>35</v>
      </c>
      <c r="C59">
        <v>104</v>
      </c>
      <c r="D59" s="1">
        <v>17752400</v>
      </c>
      <c r="E59" s="1">
        <v>3554.31</v>
      </c>
      <c r="F59" s="1">
        <v>0.96166700000000005</v>
      </c>
      <c r="G59" s="1">
        <v>95.005799999999994</v>
      </c>
      <c r="H59" s="1"/>
      <c r="I59" s="1">
        <f t="shared" si="0"/>
        <v>95.005799999999994</v>
      </c>
      <c r="J59" s="28">
        <f t="shared" si="1"/>
        <v>3462.0012000000002</v>
      </c>
      <c r="K59" s="15">
        <f>J59/LN(2)/Notes!$F$9*(1-EXP(-Notes!$F$9*LN(2)/J59))</f>
        <v>1.9269336276202316E-3</v>
      </c>
      <c r="L59" s="15">
        <f>EXP(-Notes!$F$10*LN(2)/J59)</f>
        <v>0.23655999402344841</v>
      </c>
      <c r="M59">
        <f t="shared" si="2"/>
        <v>4.5583540743342373E-4</v>
      </c>
      <c r="O59" s="1">
        <f t="shared" si="3"/>
        <v>208421.28200380289</v>
      </c>
      <c r="P59" s="1">
        <f>O59/Notes!$C$3</f>
        <v>6.4327556174013237E-14</v>
      </c>
      <c r="R59" s="1">
        <f>O59*J59/Notes!$F$9</f>
        <v>278.37759583437656</v>
      </c>
      <c r="S59" s="1">
        <f>R59/Notes!$C$2</f>
        <v>2.2270207666750125E-10</v>
      </c>
      <c r="U59" s="1">
        <f t="shared" si="5"/>
        <v>27013543.616408631</v>
      </c>
      <c r="V59" s="4">
        <f t="shared" si="4"/>
        <v>1.0062687297146482</v>
      </c>
    </row>
    <row r="60" spans="1:22" x14ac:dyDescent="0.3">
      <c r="A60" t="s">
        <v>23</v>
      </c>
      <c r="C60">
        <v>44</v>
      </c>
      <c r="D60" s="1">
        <v>8190120000000</v>
      </c>
      <c r="E60" s="1">
        <v>2998.26</v>
      </c>
      <c r="F60" s="1">
        <v>525949</v>
      </c>
      <c r="G60" s="1">
        <v>80.142700000000005</v>
      </c>
      <c r="H60" s="1"/>
      <c r="I60" s="1">
        <f t="shared" si="0"/>
        <v>80.142700000000005</v>
      </c>
      <c r="J60" s="27">
        <f t="shared" si="1"/>
        <v>1893416400</v>
      </c>
      <c r="K60" s="15">
        <f>J60/LN(2)/Notes!$F$9*(1-EXP(-Notes!$F$9*LN(2)/J60))</f>
        <v>0.9995257067177028</v>
      </c>
      <c r="L60" s="15">
        <f>EXP(-Notes!$F$10*LN(2)/J60)</f>
        <v>0.99999736420730123</v>
      </c>
      <c r="M60">
        <f t="shared" si="2"/>
        <v>0.9995230721751428</v>
      </c>
      <c r="O60" s="1">
        <f t="shared" si="3"/>
        <v>80.180940521557957</v>
      </c>
      <c r="P60" s="1">
        <f>O60/Notes!$C$3</f>
        <v>2.4747203864678383E-17</v>
      </c>
      <c r="R60" s="1">
        <f>O60*J60/Notes!$F$9</f>
        <v>58570.952064406782</v>
      </c>
      <c r="S60" s="1">
        <f>R60/Notes!$C$2</f>
        <v>4.6856761651525429E-8</v>
      </c>
      <c r="U60" s="1">
        <f t="shared" si="5"/>
        <v>27072114.568473037</v>
      </c>
      <c r="V60" s="4">
        <f t="shared" si="4"/>
        <v>1.0084505285326393</v>
      </c>
    </row>
    <row r="61" spans="1:22" x14ac:dyDescent="0.3">
      <c r="A61" t="s">
        <v>7</v>
      </c>
      <c r="C61">
        <v>11</v>
      </c>
      <c r="D61" s="1">
        <v>3622570</v>
      </c>
      <c r="E61" s="1">
        <v>2052.46</v>
      </c>
      <c r="F61" s="1">
        <v>0.339833</v>
      </c>
      <c r="G61" s="1">
        <v>54.861699999999999</v>
      </c>
      <c r="H61" s="1"/>
      <c r="I61" s="1">
        <f t="shared" si="0"/>
        <v>54.861699999999999</v>
      </c>
      <c r="J61" s="28">
        <f t="shared" si="1"/>
        <v>1223.3988000000002</v>
      </c>
      <c r="K61" s="15">
        <f>J61/LN(2)/Notes!$F$9*(1-EXP(-Notes!$F$9*LN(2)/J61))</f>
        <v>6.8093803309780441E-4</v>
      </c>
      <c r="L61" s="15">
        <f>EXP(-Notes!$F$10*LN(2)/J61)</f>
        <v>1.6918627720639959E-2</v>
      </c>
      <c r="M61">
        <f t="shared" si="2"/>
        <v>1.1520537082806563E-5</v>
      </c>
      <c r="O61" s="1">
        <f t="shared" si="3"/>
        <v>4762078.330694885</v>
      </c>
      <c r="P61" s="1">
        <f>O61/Notes!$C$3</f>
        <v>1.4697772625601498E-12</v>
      </c>
      <c r="R61" s="1">
        <f>O61*J61/Notes!$F$9</f>
        <v>2247.6546741042157</v>
      </c>
      <c r="S61" s="1">
        <f>R61/Notes!$C$2</f>
        <v>1.7981237392833726E-9</v>
      </c>
      <c r="U61" s="1">
        <f t="shared" si="5"/>
        <v>27074362.223147143</v>
      </c>
      <c r="V61" s="4">
        <f t="shared" si="4"/>
        <v>1.0085342548532532</v>
      </c>
    </row>
    <row r="62" spans="1:22" x14ac:dyDescent="0.3">
      <c r="A62" t="s">
        <v>6</v>
      </c>
      <c r="C62">
        <v>53</v>
      </c>
      <c r="D62" s="1">
        <v>925997</v>
      </c>
      <c r="E62" s="1">
        <v>1257.06</v>
      </c>
      <c r="F62" s="1">
        <v>0.14183299999999999</v>
      </c>
      <c r="G62" s="1">
        <v>33.600900000000003</v>
      </c>
      <c r="H62" s="1"/>
      <c r="I62" s="1">
        <f t="shared" si="0"/>
        <v>33.600900000000003</v>
      </c>
      <c r="J62" s="28">
        <f t="shared" si="1"/>
        <v>510.59879999999993</v>
      </c>
      <c r="K62" s="15">
        <f>J62/LN(2)/Notes!$F$9*(1-EXP(-Notes!$F$9*LN(2)/J62))</f>
        <v>2.8419689685333933E-4</v>
      </c>
      <c r="L62" s="15">
        <f>EXP(-Notes!$F$10*LN(2)/J62)</f>
        <v>5.6904776493593426E-5</v>
      </c>
      <c r="M62">
        <f t="shared" si="2"/>
        <v>1.6172160895612099E-8</v>
      </c>
      <c r="O62" s="1">
        <f t="shared" si="3"/>
        <v>2077700080.8294423</v>
      </c>
      <c r="P62" s="1">
        <f>O62/Notes!$C$3</f>
        <v>6.4126545704612411E-10</v>
      </c>
      <c r="R62" s="1">
        <f>O62*J62/Notes!$F$9</f>
        <v>409286.7160615031</v>
      </c>
      <c r="S62" s="1">
        <f>R62/Notes!$C$2</f>
        <v>3.2742937284920248E-7</v>
      </c>
      <c r="U62" s="1">
        <f t="shared" si="5"/>
        <v>27483648.939208645</v>
      </c>
      <c r="V62" s="4">
        <f t="shared" si="4"/>
        <v>1.0237804006277056</v>
      </c>
    </row>
    <row r="63" spans="1:22" x14ac:dyDescent="0.3">
      <c r="A63" t="s">
        <v>25</v>
      </c>
      <c r="C63">
        <v>45</v>
      </c>
      <c r="D63" s="1">
        <v>1285770</v>
      </c>
      <c r="E63" s="1">
        <v>858.6</v>
      </c>
      <c r="F63" s="1">
        <v>0.28833399999999998</v>
      </c>
      <c r="G63" s="1">
        <v>22.950199999999999</v>
      </c>
      <c r="H63" s="1"/>
      <c r="I63" s="1">
        <f t="shared" si="0"/>
        <v>22.950199999999999</v>
      </c>
      <c r="J63" s="28">
        <f t="shared" si="1"/>
        <v>1038.0023999999999</v>
      </c>
      <c r="K63" s="15">
        <f>J63/LN(2)/Notes!$F$9*(1-EXP(-Notes!$F$9*LN(2)/J63))</f>
        <v>5.7774726655510881E-4</v>
      </c>
      <c r="L63" s="15">
        <f>EXP(-Notes!$F$10*LN(2)/J63)</f>
        <v>8.1646109257524444E-3</v>
      </c>
      <c r="M63">
        <f t="shared" si="2"/>
        <v>4.7170816448394512E-6</v>
      </c>
      <c r="O63" s="1">
        <f t="shared" si="3"/>
        <v>4865338.7259276751</v>
      </c>
      <c r="P63" s="1">
        <f>O63/Notes!$C$3</f>
        <v>1.5016477549159492E-12</v>
      </c>
      <c r="R63" s="1">
        <f>O63*J63/Notes!$F$9</f>
        <v>1948.3924669467085</v>
      </c>
      <c r="S63" s="1">
        <f>R63/Notes!$C$2</f>
        <v>1.5587139735573667E-9</v>
      </c>
      <c r="U63" s="1">
        <f t="shared" si="5"/>
        <v>27485597.331675593</v>
      </c>
      <c r="V63" s="4">
        <f t="shared" si="4"/>
        <v>1.0238529792734596</v>
      </c>
    </row>
    <row r="64" spans="1:22" x14ac:dyDescent="0.3">
      <c r="A64" t="s">
        <v>28</v>
      </c>
      <c r="C64">
        <v>39</v>
      </c>
      <c r="D64" s="1">
        <v>8705750000000</v>
      </c>
      <c r="E64" s="1">
        <v>710.86099999999999</v>
      </c>
      <c r="F64" s="1">
        <v>2358000</v>
      </c>
      <c r="G64" s="1">
        <v>19.001100000000001</v>
      </c>
      <c r="H64" s="1"/>
      <c r="I64" s="1">
        <f t="shared" si="0"/>
        <v>19.001100000000001</v>
      </c>
      <c r="J64" s="27">
        <f t="shared" si="1"/>
        <v>8488800000</v>
      </c>
      <c r="K64" s="15">
        <f>J64/LN(2)/Notes!$F$9*(1-EXP(-Notes!$F$9*LN(2)/J64))</f>
        <v>0.99989418346824699</v>
      </c>
      <c r="L64" s="15">
        <f>EXP(-Notes!$F$10*LN(2)/J64)</f>
        <v>0.99999941208907817</v>
      </c>
      <c r="M64">
        <f t="shared" si="2"/>
        <v>0.99989359561953584</v>
      </c>
      <c r="O64" s="1">
        <f t="shared" si="3"/>
        <v>19.003122015424939</v>
      </c>
      <c r="P64" s="1">
        <f>O64/Notes!$C$3</f>
        <v>5.8651611158718949E-18</v>
      </c>
      <c r="R64" s="1">
        <f>O64*J64/Notes!$F$9</f>
        <v>62235.224600516674</v>
      </c>
      <c r="S64" s="1">
        <f>R64/Notes!$C$2</f>
        <v>4.9788179680413337E-8</v>
      </c>
      <c r="U64" s="1">
        <f t="shared" si="5"/>
        <v>27547832.556276109</v>
      </c>
      <c r="V64" s="4">
        <f t="shared" si="4"/>
        <v>1.0261712741736604</v>
      </c>
    </row>
    <row r="65" spans="1:22" x14ac:dyDescent="0.3">
      <c r="A65" t="s">
        <v>35</v>
      </c>
      <c r="C65">
        <v>109</v>
      </c>
      <c r="D65" s="1">
        <v>37854200000</v>
      </c>
      <c r="E65" s="1">
        <v>658.18700000000001</v>
      </c>
      <c r="F65" s="1">
        <v>11073.6</v>
      </c>
      <c r="G65" s="1">
        <v>17.5932</v>
      </c>
      <c r="H65" s="1"/>
      <c r="I65" s="1">
        <f t="shared" si="0"/>
        <v>17.5932</v>
      </c>
      <c r="J65" s="14">
        <f t="shared" si="1"/>
        <v>39864960</v>
      </c>
      <c r="K65" s="15">
        <f>J65/LN(2)/Notes!$F$9*(1-EXP(-Notes!$F$9*LN(2)/J65))</f>
        <v>0.97780069848573481</v>
      </c>
      <c r="L65" s="15">
        <f>EXP(-Notes!$F$10*LN(2)/J65)</f>
        <v>0.9998748187048252</v>
      </c>
      <c r="M65">
        <f t="shared" si="2"/>
        <v>0.97767829612787549</v>
      </c>
      <c r="O65" s="1">
        <f t="shared" si="3"/>
        <v>17.994876299983748</v>
      </c>
      <c r="P65" s="1">
        <f>O65/Notes!$C$3</f>
        <v>5.5539741666616507E-18</v>
      </c>
      <c r="R65" s="1">
        <f>O65*J65/Notes!$F$9</f>
        <v>276.76119749375005</v>
      </c>
      <c r="S65" s="1">
        <f>R65/Notes!$C$2</f>
        <v>2.2140895799500005E-10</v>
      </c>
      <c r="U65" s="1">
        <f t="shared" si="5"/>
        <v>27548109.317473602</v>
      </c>
      <c r="V65" s="4">
        <f t="shared" si="4"/>
        <v>1.0261815836740571</v>
      </c>
    </row>
    <row r="66" spans="1:22" x14ac:dyDescent="0.3">
      <c r="A66" t="s">
        <v>14</v>
      </c>
      <c r="C66">
        <v>120</v>
      </c>
      <c r="D66" s="1">
        <v>463245</v>
      </c>
      <c r="E66" s="1">
        <v>336.79199999999997</v>
      </c>
      <c r="F66" s="1">
        <v>0.26483299999999999</v>
      </c>
      <c r="G66" s="1">
        <v>9.0023599999999995</v>
      </c>
      <c r="H66" s="1"/>
      <c r="I66" s="1">
        <f t="shared" si="0"/>
        <v>9.0023599999999995</v>
      </c>
      <c r="J66" s="28">
        <f t="shared" si="1"/>
        <v>953.39879999999994</v>
      </c>
      <c r="K66" s="15">
        <f>J66/LN(2)/Notes!$F$9*(1-EXP(-Notes!$F$9*LN(2)/J66))</f>
        <v>5.3065729967187057E-4</v>
      </c>
      <c r="L66" s="15">
        <f>EXP(-Notes!$F$10*LN(2)/J66)</f>
        <v>5.3289649096055899E-3</v>
      </c>
      <c r="M66">
        <f t="shared" si="2"/>
        <v>2.8278541289774562E-6</v>
      </c>
      <c r="O66" s="1">
        <f t="shared" si="3"/>
        <v>3183459.821265684</v>
      </c>
      <c r="P66" s="1">
        <f>O66/Notes!$C$3</f>
        <v>9.8254932755113699E-13</v>
      </c>
      <c r="R66" s="1">
        <f>O66*J66/Notes!$F$9</f>
        <v>1170.9516872850761</v>
      </c>
      <c r="S66" s="1">
        <f>R66/Notes!$C$2</f>
        <v>9.3676134982806079E-10</v>
      </c>
      <c r="U66" s="1">
        <f t="shared" si="5"/>
        <v>27549280.269160885</v>
      </c>
      <c r="V66" s="4">
        <f t="shared" si="4"/>
        <v>1.0262252022412341</v>
      </c>
    </row>
    <row r="67" spans="1:22" x14ac:dyDescent="0.3">
      <c r="A67" t="s">
        <v>28</v>
      </c>
      <c r="C67">
        <v>42</v>
      </c>
      <c r="D67" s="1">
        <v>194555000000</v>
      </c>
      <c r="E67" s="1">
        <v>129.88999999999999</v>
      </c>
      <c r="F67" s="1">
        <v>288396</v>
      </c>
      <c r="G67" s="1">
        <v>3.47193</v>
      </c>
      <c r="H67" s="1"/>
      <c r="I67" s="1">
        <f t="shared" si="0"/>
        <v>3.47193</v>
      </c>
      <c r="J67" s="27">
        <f t="shared" si="1"/>
        <v>1038225600</v>
      </c>
      <c r="K67" s="15">
        <f>J67/LN(2)/Notes!$F$9*(1-EXP(-Notes!$F$9*LN(2)/J67))</f>
        <v>0.99913525461774966</v>
      </c>
      <c r="L67" s="15">
        <f>EXP(-Notes!$F$10*LN(2)/J67)</f>
        <v>0.99999519309897078</v>
      </c>
      <c r="M67">
        <f t="shared" si="2"/>
        <v>0.99913045187346594</v>
      </c>
      <c r="O67" s="1">
        <f t="shared" si="3"/>
        <v>3.4749516376863467</v>
      </c>
      <c r="P67" s="1">
        <f>O67/Notes!$C$3</f>
        <v>1.0725159375575145E-18</v>
      </c>
      <c r="R67" s="1">
        <f>O67*J67/Notes!$F$9</f>
        <v>1391.8918784752661</v>
      </c>
      <c r="S67" s="1">
        <f>R67/Notes!$C$2</f>
        <v>1.1135135027802129E-9</v>
      </c>
      <c r="U67" s="1">
        <f t="shared" si="5"/>
        <v>27550672.16103936</v>
      </c>
      <c r="V67" s="4">
        <f t="shared" si="4"/>
        <v>1.0262770509469183</v>
      </c>
    </row>
    <row r="68" spans="1:22" x14ac:dyDescent="0.3">
      <c r="A68" t="s">
        <v>14</v>
      </c>
      <c r="C68">
        <v>116</v>
      </c>
      <c r="D68" s="1">
        <v>106290</v>
      </c>
      <c r="E68" s="1">
        <v>77.715999999999994</v>
      </c>
      <c r="F68" s="1">
        <v>0.26333299999999998</v>
      </c>
      <c r="G68" s="1">
        <v>2.0773299999999999</v>
      </c>
      <c r="H68" s="1"/>
      <c r="I68" s="1">
        <f t="shared" ref="I68:I77" si="6">G68</f>
        <v>2.0773299999999999</v>
      </c>
      <c r="J68" s="28">
        <f t="shared" ref="J68:J77" si="7">F68*60*60</f>
        <v>947.99879999999996</v>
      </c>
      <c r="K68" s="15">
        <f>J68/LN(2)/Notes!$F$9*(1-EXP(-Notes!$F$9*LN(2)/J68))</f>
        <v>5.2765168500335197E-4</v>
      </c>
      <c r="L68" s="15">
        <f>EXP(-Notes!$F$10*LN(2)/J68)</f>
        <v>5.1724147488468293E-3</v>
      </c>
      <c r="M68">
        <f t="shared" ref="M68:M77" si="8">K68*L68</f>
        <v>2.7292333577652191E-6</v>
      </c>
      <c r="O68" s="1">
        <f t="shared" ref="O68:O77" si="9">I68/M68</f>
        <v>761140.48441097105</v>
      </c>
      <c r="P68" s="1">
        <f>O68/Notes!$C$3</f>
        <v>2.3491990259597874E-13</v>
      </c>
      <c r="R68" s="1">
        <f>O68*J68/Notes!$F$9</f>
        <v>278.37973219638087</v>
      </c>
      <c r="S68" s="1">
        <f>R68/Notes!$C$2</f>
        <v>2.2270378575710469E-10</v>
      </c>
      <c r="U68" s="1">
        <f t="shared" si="5"/>
        <v>27550950.540771555</v>
      </c>
      <c r="V68" s="4">
        <f t="shared" ref="V68:V77" si="10">U68/$U$35</f>
        <v>1.0262874207385855</v>
      </c>
    </row>
    <row r="69" spans="1:22" x14ac:dyDescent="0.3">
      <c r="A69" t="s">
        <v>11</v>
      </c>
      <c r="C69">
        <v>32</v>
      </c>
      <c r="D69" s="1">
        <v>428235000000</v>
      </c>
      <c r="E69" s="1">
        <v>71.258799999999994</v>
      </c>
      <c r="F69" s="1">
        <v>1157090</v>
      </c>
      <c r="G69" s="1">
        <v>1.90473</v>
      </c>
      <c r="H69" s="1"/>
      <c r="I69" s="1">
        <f t="shared" si="6"/>
        <v>1.90473</v>
      </c>
      <c r="J69" s="27">
        <f t="shared" si="7"/>
        <v>4165524000</v>
      </c>
      <c r="K69" s="15">
        <f>J69/LN(2)/Notes!$F$9*(1-EXP(-Notes!$F$9*LN(2)/J69))</f>
        <v>0.99978437536102116</v>
      </c>
      <c r="L69" s="15">
        <f>EXP(-Notes!$F$10*LN(2)/J69)</f>
        <v>0.9999988019138264</v>
      </c>
      <c r="M69">
        <f t="shared" si="8"/>
        <v>0.99978317753318446</v>
      </c>
      <c r="O69" s="1">
        <f t="shared" si="9"/>
        <v>1.9051430778217699</v>
      </c>
      <c r="P69" s="1">
        <f>O69/Notes!$C$3</f>
        <v>5.8800712278449692E-19</v>
      </c>
      <c r="R69" s="1">
        <f>O69*J69/Notes!$F$9</f>
        <v>3061.6972276622109</v>
      </c>
      <c r="S69" s="1">
        <f>R69/Notes!$C$2</f>
        <v>2.4493577821297687E-9</v>
      </c>
      <c r="U69" s="1">
        <f t="shared" ref="U69:U77" si="11">U68+R69</f>
        <v>27554012.237999216</v>
      </c>
      <c r="V69" s="4">
        <f t="shared" si="10"/>
        <v>1.026401470573135</v>
      </c>
    </row>
    <row r="70" spans="1:22" x14ac:dyDescent="0.3">
      <c r="A70" t="s">
        <v>34</v>
      </c>
      <c r="C70">
        <v>112</v>
      </c>
      <c r="D70" s="1">
        <v>75213.5</v>
      </c>
      <c r="E70" s="1">
        <v>58.0428</v>
      </c>
      <c r="F70" s="1">
        <v>0.2495</v>
      </c>
      <c r="G70" s="1">
        <v>1.5514699999999999</v>
      </c>
      <c r="H70" s="1"/>
      <c r="I70" s="1">
        <f t="shared" si="6"/>
        <v>1.5514699999999999</v>
      </c>
      <c r="J70" s="28">
        <f t="shared" si="7"/>
        <v>898.2</v>
      </c>
      <c r="K70" s="15">
        <f>J70/LN(2)/Notes!$F$9*(1-EXP(-Notes!$F$9*LN(2)/J70))</f>
        <v>4.9993390653027276E-4</v>
      </c>
      <c r="L70" s="15">
        <f>EXP(-Notes!$F$10*LN(2)/J70)</f>
        <v>3.8630817835477987E-3</v>
      </c>
      <c r="M70">
        <f t="shared" si="8"/>
        <v>1.9312855672949846E-6</v>
      </c>
      <c r="O70" s="1">
        <f t="shared" si="9"/>
        <v>803335.3670079119</v>
      </c>
      <c r="P70" s="1">
        <f>O70/Notes!$C$3</f>
        <v>2.4794301450861478E-13</v>
      </c>
      <c r="R70" s="1">
        <f>O70*J70/Notes!$F$9</f>
        <v>278.37801953954727</v>
      </c>
      <c r="S70" s="1">
        <f>R70/Notes!$C$2</f>
        <v>2.2270241563163783E-10</v>
      </c>
      <c r="U70" s="1">
        <f t="shared" si="11"/>
        <v>27554290.616018753</v>
      </c>
      <c r="V70" s="4">
        <f t="shared" si="10"/>
        <v>1.0264118403010047</v>
      </c>
    </row>
    <row r="71" spans="1:22" x14ac:dyDescent="0.3">
      <c r="A71" t="s">
        <v>37</v>
      </c>
      <c r="C71">
        <v>27</v>
      </c>
      <c r="D71" s="1">
        <v>28696.5</v>
      </c>
      <c r="E71" s="1">
        <v>35.051400000000001</v>
      </c>
      <c r="F71" s="1">
        <v>0.157633</v>
      </c>
      <c r="G71" s="1">
        <v>0.93691500000000005</v>
      </c>
      <c r="H71" s="1"/>
      <c r="I71" s="1">
        <f t="shared" si="6"/>
        <v>0.93691500000000005</v>
      </c>
      <c r="J71" s="28">
        <f t="shared" si="7"/>
        <v>567.47879999999998</v>
      </c>
      <c r="K71" s="15">
        <f>J71/LN(2)/Notes!$F$9*(1-EXP(-Notes!$F$9*LN(2)/J71))</f>
        <v>3.1585603802840274E-4</v>
      </c>
      <c r="L71" s="15">
        <f>EXP(-Notes!$F$10*LN(2)/J71)</f>
        <v>1.5157309996792048E-4</v>
      </c>
      <c r="M71">
        <f t="shared" si="8"/>
        <v>4.7875278827550382E-8</v>
      </c>
      <c r="O71" s="1">
        <f t="shared" si="9"/>
        <v>19569912.13304102</v>
      </c>
      <c r="P71" s="1">
        <f>O71/Notes!$C$3</f>
        <v>6.0400963373583401E-12</v>
      </c>
      <c r="R71" s="1">
        <f>O71*J71/Notes!$F$9</f>
        <v>4284.5332767606315</v>
      </c>
      <c r="S71" s="1">
        <f>R71/Notes!$C$2</f>
        <v>3.4276266214085053E-9</v>
      </c>
      <c r="U71" s="1">
        <f t="shared" si="11"/>
        <v>27558575.149295513</v>
      </c>
      <c r="V71" s="4">
        <f t="shared" si="10"/>
        <v>1.0265714414225402</v>
      </c>
    </row>
    <row r="72" spans="1:22" x14ac:dyDescent="0.3">
      <c r="A72" t="s">
        <v>13</v>
      </c>
      <c r="C72">
        <v>13</v>
      </c>
      <c r="D72" s="1">
        <v>21509.3</v>
      </c>
      <c r="E72" s="1">
        <v>24.935700000000001</v>
      </c>
      <c r="F72" s="1">
        <v>0.16608400000000001</v>
      </c>
      <c r="G72" s="1">
        <v>0.66652500000000003</v>
      </c>
      <c r="H72" s="1"/>
      <c r="I72" s="1">
        <f t="shared" si="6"/>
        <v>0.66652500000000003</v>
      </c>
      <c r="J72" s="28">
        <f t="shared" si="7"/>
        <v>597.90240000000006</v>
      </c>
      <c r="K72" s="15">
        <f>J72/LN(2)/Notes!$F$9*(1-EXP(-Notes!$F$9*LN(2)/J72))</f>
        <v>3.3278967107083698E-4</v>
      </c>
      <c r="L72" s="15">
        <f>EXP(-Notes!$F$10*LN(2)/J72)</f>
        <v>2.3711931759272384E-4</v>
      </c>
      <c r="M72">
        <f t="shared" si="8"/>
        <v>7.89108597062239E-8</v>
      </c>
      <c r="O72" s="1">
        <f t="shared" si="9"/>
        <v>8446556.056813933</v>
      </c>
      <c r="P72" s="1">
        <f>O72/Notes!$C$3</f>
        <v>2.6069617459302264E-12</v>
      </c>
      <c r="R72" s="1">
        <f>O72*J72/Notes!$F$9</f>
        <v>1948.3858557498406</v>
      </c>
      <c r="S72" s="1">
        <f>R72/Notes!$C$2</f>
        <v>1.5587086845998726E-9</v>
      </c>
      <c r="U72" s="1">
        <f t="shared" si="11"/>
        <v>27560523.535151262</v>
      </c>
      <c r="V72" s="4">
        <f t="shared" si="10"/>
        <v>1.0266440198220239</v>
      </c>
    </row>
    <row r="73" spans="1:22" x14ac:dyDescent="0.3">
      <c r="A73" t="s">
        <v>25</v>
      </c>
      <c r="C73">
        <v>38</v>
      </c>
      <c r="D73" s="1">
        <v>10523.7</v>
      </c>
      <c r="E73" s="1">
        <v>15.9213</v>
      </c>
      <c r="F73" s="1">
        <v>0.12726599999999999</v>
      </c>
      <c r="G73" s="1">
        <v>0.42557200000000001</v>
      </c>
      <c r="H73" s="1"/>
      <c r="I73" s="1">
        <f t="shared" si="6"/>
        <v>0.42557200000000001</v>
      </c>
      <c r="J73" s="28">
        <f t="shared" si="7"/>
        <v>458.15759999999995</v>
      </c>
      <c r="K73" s="15">
        <f>J73/LN(2)/Notes!$F$9*(1-EXP(-Notes!$F$9*LN(2)/J73))</f>
        <v>2.5500837093579833E-4</v>
      </c>
      <c r="L73" s="15">
        <f>EXP(-Notes!$F$10*LN(2)/J73)</f>
        <v>1.858996564369036E-5</v>
      </c>
      <c r="M73">
        <f t="shared" si="8"/>
        <v>4.7405968545499382E-9</v>
      </c>
      <c r="O73" s="1">
        <f t="shared" si="9"/>
        <v>89771818.413865715</v>
      </c>
      <c r="P73" s="1">
        <f>O73/Notes!$C$3</f>
        <v>2.7707351362304232E-11</v>
      </c>
      <c r="R73" s="1">
        <f>O73*J73/Notes!$F$9</f>
        <v>15867.917003137545</v>
      </c>
      <c r="S73" s="1">
        <f>R73/Notes!$C$2</f>
        <v>1.2694333602510036E-8</v>
      </c>
      <c r="U73" s="1">
        <f t="shared" si="11"/>
        <v>27576391.452154398</v>
      </c>
      <c r="V73" s="4">
        <f t="shared" si="10"/>
        <v>1.0272351080891797</v>
      </c>
    </row>
    <row r="74" spans="1:22" x14ac:dyDescent="0.3">
      <c r="A74" t="s">
        <v>63</v>
      </c>
      <c r="C74">
        <v>104</v>
      </c>
      <c r="D74" s="1">
        <v>49433.2</v>
      </c>
      <c r="E74" s="1">
        <v>8.2525200000000005</v>
      </c>
      <c r="F74" s="1">
        <v>1.15333</v>
      </c>
      <c r="G74" s="1">
        <v>0.22058800000000001</v>
      </c>
      <c r="H74" s="1"/>
      <c r="I74" s="1">
        <f t="shared" si="6"/>
        <v>0.22058800000000001</v>
      </c>
      <c r="J74" s="28">
        <f t="shared" si="7"/>
        <v>4151.9879999999994</v>
      </c>
      <c r="K74" s="15">
        <f>J74/LN(2)/Notes!$F$9*(1-EXP(-Notes!$F$9*LN(2)/J74))</f>
        <v>2.3109770437617608E-3</v>
      </c>
      <c r="L74" s="15">
        <f>EXP(-Notes!$F$10*LN(2)/J74)</f>
        <v>0.30059458842051306</v>
      </c>
      <c r="M74">
        <f t="shared" si="8"/>
        <v>6.9466719331882053E-4</v>
      </c>
      <c r="O74" s="1">
        <f t="shared" si="9"/>
        <v>317.5448648238671</v>
      </c>
      <c r="P74" s="1">
        <f>O74/Notes!$C$3</f>
        <v>9.800767432835404E-17</v>
      </c>
      <c r="R74" s="1">
        <f>O74*J74/Notes!$F$9</f>
        <v>0.50865835964904249</v>
      </c>
      <c r="S74" s="1">
        <f>R74/Notes!$C$2</f>
        <v>4.0692668771923398E-13</v>
      </c>
      <c r="U74" s="1">
        <f t="shared" si="11"/>
        <v>27576391.960812759</v>
      </c>
      <c r="V74" s="4">
        <f t="shared" si="10"/>
        <v>1.0272351270369715</v>
      </c>
    </row>
    <row r="75" spans="1:22" x14ac:dyDescent="0.3">
      <c r="A75" t="s">
        <v>30</v>
      </c>
      <c r="C75">
        <v>41</v>
      </c>
      <c r="D75" s="1">
        <v>16861000000000</v>
      </c>
      <c r="E75" s="1">
        <v>3.63089</v>
      </c>
      <c r="F75" s="1">
        <v>894115000</v>
      </c>
      <c r="G75" s="1">
        <v>9.7052700000000006E-2</v>
      </c>
      <c r="H75" s="1"/>
      <c r="I75" s="1">
        <f t="shared" si="6"/>
        <v>9.7052700000000006E-2</v>
      </c>
      <c r="J75" s="27">
        <f t="shared" si="7"/>
        <v>3218814000000</v>
      </c>
      <c r="K75" s="15">
        <f>J75/LN(2)/Notes!$F$9*(1-EXP(-Notes!$F$9*LN(2)/J75))</f>
        <v>0.99999972092289902</v>
      </c>
      <c r="L75" s="15">
        <f>EXP(-Notes!$F$10*LN(2)/J75)</f>
        <v>0.99999999844953458</v>
      </c>
      <c r="M75">
        <f t="shared" si="8"/>
        <v>0.99999971937243404</v>
      </c>
      <c r="O75" s="1">
        <f t="shared" si="9"/>
        <v>9.7052727235670613E-2</v>
      </c>
      <c r="P75" s="1">
        <f>O75/Notes!$C$3</f>
        <v>2.9954545443108217E-20</v>
      </c>
      <c r="R75" s="1">
        <f>O75*J75/Notes!$F$9</f>
        <v>120522.63779489114</v>
      </c>
      <c r="S75" s="1">
        <f>R75/Notes!$C$2</f>
        <v>9.6418110235912915E-8</v>
      </c>
      <c r="U75" s="1">
        <f t="shared" si="11"/>
        <v>27696914.598607648</v>
      </c>
      <c r="V75" s="4">
        <f t="shared" si="10"/>
        <v>1.0317246587828939</v>
      </c>
    </row>
    <row r="76" spans="1:22" x14ac:dyDescent="0.3">
      <c r="A76" t="s">
        <v>8</v>
      </c>
      <c r="C76">
        <v>53</v>
      </c>
      <c r="D76" s="1">
        <v>462259000000000</v>
      </c>
      <c r="E76" s="1">
        <v>2.7148500000000002</v>
      </c>
      <c r="F76" s="1">
        <v>32784000000</v>
      </c>
      <c r="G76" s="1">
        <v>7.2567199999999998E-2</v>
      </c>
      <c r="H76" s="1"/>
      <c r="I76" s="1">
        <f t="shared" si="6"/>
        <v>7.2567199999999998E-2</v>
      </c>
      <c r="J76" s="27">
        <f t="shared" si="7"/>
        <v>118022400000000</v>
      </c>
      <c r="K76" s="15">
        <f>J76/LN(2)/Notes!$F$9*(1-EXP(-Notes!$F$9*LN(2)/J76))</f>
        <v>0.99999998941288482</v>
      </c>
      <c r="L76" s="15">
        <f>EXP(-Notes!$F$10*LN(2)/J76)</f>
        <v>0.99999999995771427</v>
      </c>
      <c r="M76">
        <f t="shared" si="8"/>
        <v>0.99999998937059908</v>
      </c>
      <c r="O76" s="1">
        <f t="shared" si="9"/>
        <v>7.2567200771345874E-2</v>
      </c>
      <c r="P76" s="1">
        <f>O76/Notes!$C$3</f>
        <v>2.2397284188686998E-20</v>
      </c>
      <c r="R76" s="1">
        <f>O76*J76/Notes!$F$9</f>
        <v>3304226.5417886158</v>
      </c>
      <c r="S76" s="1">
        <f>R76/Notes!$C$2</f>
        <v>2.6433812334308924E-6</v>
      </c>
      <c r="U76" s="1">
        <f t="shared" si="11"/>
        <v>31001141.140396263</v>
      </c>
      <c r="V76" s="4">
        <f t="shared" si="10"/>
        <v>1.1548088380416051</v>
      </c>
    </row>
    <row r="77" spans="1:22" x14ac:dyDescent="0.3">
      <c r="A77" t="s">
        <v>12</v>
      </c>
      <c r="C77">
        <v>29</v>
      </c>
      <c r="D77" s="1">
        <v>850.327</v>
      </c>
      <c r="E77" s="1">
        <v>1.49746</v>
      </c>
      <c r="F77" s="1">
        <v>0.109334</v>
      </c>
      <c r="G77" s="1">
        <v>4.0026699999999998E-2</v>
      </c>
      <c r="H77" s="1"/>
      <c r="I77" s="1">
        <f t="shared" si="6"/>
        <v>4.0026699999999998E-2</v>
      </c>
      <c r="J77" s="28">
        <f t="shared" si="7"/>
        <v>393.60239999999999</v>
      </c>
      <c r="K77" s="15">
        <f>J77/LN(2)/Notes!$F$9*(1-EXP(-Notes!$F$9*LN(2)/J77))</f>
        <v>2.1907724944521378E-4</v>
      </c>
      <c r="L77" s="15">
        <f>EXP(-Notes!$F$10*LN(2)/J77)</f>
        <v>3.1144926819554706E-6</v>
      </c>
      <c r="M77">
        <f t="shared" si="8"/>
        <v>6.8231449018005151E-10</v>
      </c>
      <c r="O77" s="1">
        <f t="shared" si="9"/>
        <v>58663124.667684563</v>
      </c>
      <c r="P77" s="1">
        <f>O77/Notes!$C$3</f>
        <v>1.8105902675211283E-11</v>
      </c>
      <c r="R77" s="1">
        <f>O77*J77/Notes!$F$9</f>
        <v>8908.1584339119763</v>
      </c>
      <c r="S77" s="1">
        <f>R77/Notes!$C$2</f>
        <v>7.1265267471295811E-9</v>
      </c>
      <c r="U77" s="1">
        <f t="shared" si="11"/>
        <v>31010049.298830174</v>
      </c>
      <c r="V77" s="4">
        <f t="shared" si="10"/>
        <v>1.155140671635845</v>
      </c>
    </row>
    <row r="80" spans="1:22" x14ac:dyDescent="0.3">
      <c r="I80" t="s">
        <v>211</v>
      </c>
      <c r="J80" s="24">
        <f>60*60*24*365.34*20</f>
        <v>631307519.99999988</v>
      </c>
      <c r="K80" t="s">
        <v>212</v>
      </c>
    </row>
    <row r="81" spans="9:11" x14ac:dyDescent="0.3">
      <c r="I81" t="s">
        <v>213</v>
      </c>
      <c r="J81" s="25">
        <f>60*60*2</f>
        <v>7200</v>
      </c>
      <c r="K81" t="s">
        <v>212</v>
      </c>
    </row>
    <row r="82" spans="9:11" x14ac:dyDescent="0.3">
      <c r="I82" t="s">
        <v>214</v>
      </c>
      <c r="J82" s="26">
        <f>5*24*60*60</f>
        <v>432000</v>
      </c>
      <c r="K82" t="s">
        <v>212</v>
      </c>
    </row>
  </sheetData>
  <mergeCells count="3">
    <mergeCell ref="K1:M1"/>
    <mergeCell ref="O1:P1"/>
    <mergeCell ref="R1:S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F2B26-F58E-40F3-90E9-B00DA77D085D}">
  <dimension ref="A1:S154"/>
  <sheetViews>
    <sheetView topLeftCell="E1" workbookViewId="0">
      <selection activeCell="N2" sqref="N2"/>
    </sheetView>
    <sheetView topLeftCell="H1" workbookViewId="1">
      <selection activeCell="T8" sqref="T8"/>
    </sheetView>
  </sheetViews>
  <sheetFormatPr defaultRowHeight="15.6" x14ac:dyDescent="0.3"/>
  <cols>
    <col min="5" max="6" width="10.19921875" customWidth="1"/>
    <col min="7" max="8" width="10.5" customWidth="1"/>
    <col min="10" max="10" width="9.8984375" customWidth="1"/>
    <col min="18" max="19" width="8.796875" style="1"/>
  </cols>
  <sheetData>
    <row r="1" spans="1:19" x14ac:dyDescent="0.3">
      <c r="A1" t="s">
        <v>5</v>
      </c>
      <c r="B1" t="s">
        <v>203</v>
      </c>
      <c r="C1" t="s">
        <v>96</v>
      </c>
      <c r="D1" t="s">
        <v>100</v>
      </c>
      <c r="E1" t="s">
        <v>97</v>
      </c>
      <c r="F1" t="s">
        <v>98</v>
      </c>
      <c r="G1" t="s">
        <v>99</v>
      </c>
      <c r="H1" t="s">
        <v>202</v>
      </c>
      <c r="I1" t="s">
        <v>99</v>
      </c>
      <c r="J1" s="14" t="s">
        <v>148</v>
      </c>
      <c r="K1" s="18" t="s">
        <v>143</v>
      </c>
      <c r="L1" s="18"/>
      <c r="M1" s="18"/>
      <c r="O1" s="18" t="s">
        <v>155</v>
      </c>
      <c r="P1" s="18"/>
      <c r="R1" s="19" t="s">
        <v>209</v>
      </c>
      <c r="S1" s="19"/>
    </row>
    <row r="2" spans="1:19" x14ac:dyDescent="0.3">
      <c r="G2" t="s">
        <v>207</v>
      </c>
      <c r="I2" t="s">
        <v>208</v>
      </c>
      <c r="J2" s="14" t="s">
        <v>147</v>
      </c>
      <c r="K2" s="15" t="s">
        <v>144</v>
      </c>
      <c r="L2" s="15" t="s">
        <v>145</v>
      </c>
      <c r="M2" t="s">
        <v>146</v>
      </c>
      <c r="O2" t="s">
        <v>152</v>
      </c>
      <c r="P2" t="s">
        <v>153</v>
      </c>
      <c r="R2" s="1" t="s">
        <v>152</v>
      </c>
      <c r="S2" s="1" t="s">
        <v>210</v>
      </c>
    </row>
    <row r="3" spans="1:19" x14ac:dyDescent="0.3">
      <c r="A3" t="s">
        <v>8</v>
      </c>
      <c r="C3">
        <v>56</v>
      </c>
      <c r="D3" s="1">
        <v>1419410000000</v>
      </c>
      <c r="E3" s="1">
        <v>105973000</v>
      </c>
      <c r="F3" s="1">
        <v>2.57891</v>
      </c>
      <c r="G3" s="1">
        <v>2832630</v>
      </c>
      <c r="H3" s="1"/>
      <c r="I3" s="1">
        <f>G3*densities!$B$12/densities!$B$9</f>
        <v>2807594.1287878789</v>
      </c>
      <c r="J3" s="14">
        <f>F3*60*60</f>
        <v>9284.0760000000009</v>
      </c>
      <c r="K3" s="15">
        <f>J3/LN(2)/Notes!$F$9*(1-EXP(-Notes!$F$9*LN(2)/J3))</f>
        <v>5.1674731498596626E-3</v>
      </c>
      <c r="L3" s="15">
        <f>EXP(-Notes!$F$10*LN(2)/J3)</f>
        <v>0.58417744364203461</v>
      </c>
      <c r="M3">
        <f>K3*L3</f>
        <v>3.0187212547738702E-3</v>
      </c>
      <c r="O3" s="1">
        <f>I3/M3</f>
        <v>930060741.56329918</v>
      </c>
      <c r="P3" s="1">
        <f>O3/Notes!$C$3</f>
        <v>2.8705578443311703E-10</v>
      </c>
      <c r="R3" s="1">
        <f>O3*J3/Notes!$F$9</f>
        <v>3331309.6486458448</v>
      </c>
      <c r="S3" s="1">
        <f>R3/Notes!$C$2</f>
        <v>2.665047718916676E-6</v>
      </c>
    </row>
    <row r="4" spans="1:19" x14ac:dyDescent="0.3">
      <c r="A4" t="s">
        <v>15</v>
      </c>
      <c r="C4">
        <v>51</v>
      </c>
      <c r="D4" s="1">
        <v>305185000000000</v>
      </c>
      <c r="E4" s="1">
        <v>88380300</v>
      </c>
      <c r="F4" s="1">
        <v>664.86099999999999</v>
      </c>
      <c r="G4" s="1">
        <v>2362380</v>
      </c>
      <c r="H4" s="1"/>
      <c r="I4" s="1">
        <f>G4*densities!$B$12/densities!$B$9</f>
        <v>2341500.3787878789</v>
      </c>
      <c r="J4" s="14">
        <f t="shared" ref="J4:J67" si="0">F4*60*60</f>
        <v>2393499.5999999996</v>
      </c>
      <c r="K4" s="15">
        <f>J4/LN(2)/Notes!$F$9*(1-EXP(-Notes!$F$9*LN(2)/J4))</f>
        <v>0.70331651050831445</v>
      </c>
      <c r="L4" s="15">
        <f>EXP(-Notes!$F$10*LN(2)/J4)</f>
        <v>0.99791708328276241</v>
      </c>
      <c r="M4">
        <f t="shared" ref="M4:M67" si="1">K4*L4</f>
        <v>0.70185156079106747</v>
      </c>
      <c r="O4" s="1">
        <f t="shared" ref="O4:O67" si="2">I4/M4</f>
        <v>3336176.0657036062</v>
      </c>
      <c r="P4" s="1">
        <f>O4/Notes!$C$3</f>
        <v>1.0296839708961748E-12</v>
      </c>
      <c r="R4" s="1">
        <f>O4*J4/Notes!$F$9</f>
        <v>3080685.2155830069</v>
      </c>
      <c r="S4" s="1">
        <f>R4/Notes!$C$2</f>
        <v>2.4645481724664057E-6</v>
      </c>
    </row>
    <row r="5" spans="1:19" x14ac:dyDescent="0.3">
      <c r="A5" t="s">
        <v>17</v>
      </c>
      <c r="C5">
        <v>99</v>
      </c>
      <c r="D5" s="1">
        <v>26390900000000</v>
      </c>
      <c r="E5" s="1">
        <v>77059700</v>
      </c>
      <c r="F5" s="1">
        <v>65.940100000000001</v>
      </c>
      <c r="G5" s="1">
        <v>2059790</v>
      </c>
      <c r="H5" s="1"/>
      <c r="I5" s="1">
        <f>G5*densities!$B$12/densities!$B$9</f>
        <v>2041584.7853535353</v>
      </c>
      <c r="J5" s="14">
        <f t="shared" si="0"/>
        <v>237384.36</v>
      </c>
      <c r="K5" s="15">
        <f>J5/LN(2)/Notes!$F$9*(1-EXP(-Notes!$F$9*LN(2)/J5))</f>
        <v>0.13205878027791301</v>
      </c>
      <c r="L5" s="15">
        <f>EXP(-Notes!$F$10*LN(2)/J5)</f>
        <v>0.97919591356353297</v>
      </c>
      <c r="M5">
        <f t="shared" si="1"/>
        <v>0.12931141799831691</v>
      </c>
      <c r="O5" s="1">
        <f t="shared" si="2"/>
        <v>15788124.644802118</v>
      </c>
      <c r="P5" s="1">
        <f>O5/Notes!$C$3</f>
        <v>4.8728779767907771E-12</v>
      </c>
      <c r="R5" s="1">
        <f>O5*J5/Notes!$F$9</f>
        <v>1445931.2748482167</v>
      </c>
      <c r="S5" s="1">
        <f>R5/Notes!$C$2</f>
        <v>1.1567450198785733E-6</v>
      </c>
    </row>
    <row r="6" spans="1:19" x14ac:dyDescent="0.3">
      <c r="A6" t="s">
        <v>39</v>
      </c>
      <c r="C6" t="s">
        <v>40</v>
      </c>
      <c r="D6" s="1">
        <v>2134040000000</v>
      </c>
      <c r="E6" s="1">
        <v>68310800</v>
      </c>
      <c r="F6" s="1">
        <v>6.0150100000000002</v>
      </c>
      <c r="G6" s="1">
        <v>1825930</v>
      </c>
      <c r="H6" s="1"/>
      <c r="I6" s="1">
        <f>G6*densities!$B$12/densities!$B$9</f>
        <v>1809791.7297979798</v>
      </c>
      <c r="J6" s="14">
        <f t="shared" si="0"/>
        <v>21654.036</v>
      </c>
      <c r="K6" s="15">
        <f>J6/LN(2)/Notes!$F$9*(1-EXP(-Notes!$F$9*LN(2)/J6))</f>
        <v>1.2052534858191006E-2</v>
      </c>
      <c r="L6" s="15">
        <f>EXP(-Notes!$F$10*LN(2)/J6)</f>
        <v>0.7941582781612696</v>
      </c>
      <c r="M6">
        <f t="shared" si="1"/>
        <v>9.5716203304596504E-3</v>
      </c>
      <c r="O6" s="1">
        <f t="shared" si="2"/>
        <v>189078929.93192613</v>
      </c>
      <c r="P6" s="1">
        <f>O6/Notes!$C$3</f>
        <v>5.8357694423433994E-11</v>
      </c>
      <c r="R6" s="1">
        <f>O6*J6/Notes!$F$9</f>
        <v>1579599.5199025488</v>
      </c>
      <c r="S6" s="1">
        <f>R6/Notes!$C$2</f>
        <v>1.2636796159220389E-6</v>
      </c>
    </row>
    <row r="7" spans="1:19" x14ac:dyDescent="0.3">
      <c r="A7" t="s">
        <v>8</v>
      </c>
      <c r="C7">
        <v>52</v>
      </c>
      <c r="D7" s="1">
        <v>25166800000000</v>
      </c>
      <c r="E7" s="1">
        <v>36111800</v>
      </c>
      <c r="F7" s="1">
        <v>134.184</v>
      </c>
      <c r="G7" s="1">
        <v>965259</v>
      </c>
      <c r="H7" s="1"/>
      <c r="I7" s="1">
        <f>G7*densities!$B$12/densities!$B$9</f>
        <v>956727.67045454541</v>
      </c>
      <c r="J7" s="14">
        <f t="shared" si="0"/>
        <v>483062.4</v>
      </c>
      <c r="K7" s="15">
        <f>J7/LN(2)/Notes!$F$9*(1-EXP(-Notes!$F$9*LN(2)/J7))</f>
        <v>0.26234968714286616</v>
      </c>
      <c r="L7" s="15">
        <f>EXP(-Notes!$F$10*LN(2)/J7)</f>
        <v>0.98972189045355274</v>
      </c>
      <c r="M7">
        <f t="shared" si="1"/>
        <v>0.25965322831893561</v>
      </c>
      <c r="O7" s="1">
        <f t="shared" si="2"/>
        <v>3684636.145865222</v>
      </c>
      <c r="P7" s="1">
        <f>O7/Notes!$C$3</f>
        <v>1.1372333783534636E-12</v>
      </c>
      <c r="R7" s="1">
        <f>O7*J7/Notes!$F$9</f>
        <v>686693.3563844153</v>
      </c>
      <c r="S7" s="1">
        <f>R7/Notes!$C$2</f>
        <v>5.4935468510753224E-7</v>
      </c>
    </row>
    <row r="8" spans="1:19" x14ac:dyDescent="0.3">
      <c r="A8" t="s">
        <v>21</v>
      </c>
      <c r="C8">
        <v>48</v>
      </c>
      <c r="D8" s="1">
        <v>52291900000000</v>
      </c>
      <c r="E8" s="1">
        <v>26263100</v>
      </c>
      <c r="F8" s="1">
        <v>383.36399999999998</v>
      </c>
      <c r="G8" s="1">
        <v>702006</v>
      </c>
      <c r="H8" s="1"/>
      <c r="I8" s="1">
        <f>G8*densities!$B$12/densities!$B$9</f>
        <v>695801.40151515149</v>
      </c>
      <c r="J8" s="14">
        <f t="shared" si="0"/>
        <v>1380110.4</v>
      </c>
      <c r="K8" s="15">
        <f>J8/LN(2)/Notes!$F$9*(1-EXP(-Notes!$F$9*LN(2)/J8))</f>
        <v>0.55919211052840256</v>
      </c>
      <c r="L8" s="15">
        <f>EXP(-Notes!$F$10*LN(2)/J8)</f>
        <v>0.99639039954501529</v>
      </c>
      <c r="M8">
        <f t="shared" si="1"/>
        <v>0.55717365043181544</v>
      </c>
      <c r="O8" s="1">
        <f t="shared" si="2"/>
        <v>1248805.2889362196</v>
      </c>
      <c r="P8" s="1">
        <f>O8/Notes!$C$3</f>
        <v>3.8543373115315422E-13</v>
      </c>
      <c r="R8" s="1">
        <f>O8*J8/Notes!$F$9</f>
        <v>664926.37609409017</v>
      </c>
      <c r="S8" s="1">
        <f>R8/Notes!$C$2</f>
        <v>5.3194110087527213E-7</v>
      </c>
    </row>
    <row r="9" spans="1:19" x14ac:dyDescent="0.3">
      <c r="A9" t="s">
        <v>16</v>
      </c>
      <c r="C9">
        <v>57</v>
      </c>
      <c r="D9" s="1">
        <v>2728430000000</v>
      </c>
      <c r="E9" s="1">
        <v>14756600</v>
      </c>
      <c r="F9" s="1">
        <v>35.6</v>
      </c>
      <c r="G9" s="1">
        <v>394440</v>
      </c>
      <c r="H9" s="1"/>
      <c r="I9" s="1">
        <f>G9*densities!$B$12/densities!$B$9</f>
        <v>390953.7878787879</v>
      </c>
      <c r="J9" s="14">
        <f t="shared" si="0"/>
        <v>128160</v>
      </c>
      <c r="K9" s="15">
        <f>J9/LN(2)/Notes!$F$9*(1-EXP(-Notes!$F$9*LN(2)/J9))</f>
        <v>7.1333196583164657E-2</v>
      </c>
      <c r="L9" s="15">
        <f>EXP(-Notes!$F$10*LN(2)/J9)</f>
        <v>0.96180759565133245</v>
      </c>
      <c r="M9">
        <f t="shared" si="1"/>
        <v>6.8608810295777437E-2</v>
      </c>
      <c r="O9" s="1">
        <f t="shared" si="2"/>
        <v>5698302.9758621156</v>
      </c>
      <c r="P9" s="1">
        <f>O9/Notes!$C$3</f>
        <v>1.7587354863771961E-12</v>
      </c>
      <c r="R9" s="1">
        <f>O9*J9/Notes!$F$9</f>
        <v>281749.42491762683</v>
      </c>
      <c r="S9" s="1">
        <f>R9/Notes!$C$2</f>
        <v>2.2539953993410146E-7</v>
      </c>
    </row>
    <row r="10" spans="1:19" x14ac:dyDescent="0.3">
      <c r="A10" t="s">
        <v>22</v>
      </c>
      <c r="C10">
        <v>44</v>
      </c>
      <c r="D10" s="1">
        <v>249819000000</v>
      </c>
      <c r="E10" s="1">
        <v>12116000</v>
      </c>
      <c r="F10" s="1">
        <v>3.9699900000000001</v>
      </c>
      <c r="G10" s="1">
        <v>323858</v>
      </c>
      <c r="H10" s="1"/>
      <c r="I10" s="1">
        <f>G10*densities!$B$12/densities!$B$9</f>
        <v>320995.61868686869</v>
      </c>
      <c r="J10" s="14">
        <f t="shared" si="0"/>
        <v>14291.964</v>
      </c>
      <c r="K10" s="15">
        <f>J10/LN(2)/Notes!$F$9*(1-EXP(-Notes!$F$9*LN(2)/J10))</f>
        <v>7.9548401185816336E-3</v>
      </c>
      <c r="L10" s="15">
        <f>EXP(-Notes!$F$10*LN(2)/J10)</f>
        <v>0.70525671064965978</v>
      </c>
      <c r="M10">
        <f t="shared" si="1"/>
        <v>5.6102043757748328E-3</v>
      </c>
      <c r="O10" s="1">
        <f t="shared" si="2"/>
        <v>57216385.925786451</v>
      </c>
      <c r="P10" s="1">
        <f>O10/Notes!$C$3</f>
        <v>1.7659378372156312E-11</v>
      </c>
      <c r="R10" s="1">
        <f>O10*J10/Notes!$F$9</f>
        <v>315483.99994654575</v>
      </c>
      <c r="S10" s="1">
        <f>R10/Notes!$C$2</f>
        <v>2.5238719995723659E-7</v>
      </c>
    </row>
    <row r="11" spans="1:19" x14ac:dyDescent="0.3">
      <c r="A11" t="s">
        <v>6</v>
      </c>
      <c r="C11">
        <v>55</v>
      </c>
      <c r="D11" s="1">
        <v>1141240000000000</v>
      </c>
      <c r="E11" s="1">
        <v>9158710</v>
      </c>
      <c r="F11" s="1">
        <v>23992</v>
      </c>
      <c r="G11" s="1">
        <v>244810</v>
      </c>
      <c r="H11" s="1"/>
      <c r="I11" s="1">
        <f>G11*densities!$B$12/densities!$B$9</f>
        <v>242646.27525252526</v>
      </c>
      <c r="J11" s="14">
        <f t="shared" si="0"/>
        <v>86371200</v>
      </c>
      <c r="K11" s="15">
        <f>J11/LN(2)/Notes!$F$9*(1-EXP(-Notes!$F$9*LN(2)/J11))</f>
        <v>0.98967106794867588</v>
      </c>
      <c r="L11" s="15">
        <f>EXP(-Notes!$F$10*LN(2)/J11)</f>
        <v>0.99994222014376499</v>
      </c>
      <c r="M11">
        <f t="shared" si="1"/>
        <v>0.98961388489664981</v>
      </c>
      <c r="O11" s="1">
        <f t="shared" si="2"/>
        <v>245192.8766923738</v>
      </c>
      <c r="P11" s="1">
        <f>O11/Notes!$C$3</f>
        <v>7.5676813793942531E-14</v>
      </c>
      <c r="R11" s="1">
        <f>O11*J11/Notes!$F$9</f>
        <v>8170371.5244492115</v>
      </c>
      <c r="S11" s="1">
        <f>R11/Notes!$C$2</f>
        <v>6.5362972195593693E-6</v>
      </c>
    </row>
    <row r="12" spans="1:19" x14ac:dyDescent="0.3">
      <c r="A12" t="s">
        <v>8</v>
      </c>
      <c r="C12">
        <v>54</v>
      </c>
      <c r="D12" s="1">
        <v>304265000000000</v>
      </c>
      <c r="E12" s="1">
        <v>7820650</v>
      </c>
      <c r="F12" s="1">
        <v>7490.87</v>
      </c>
      <c r="G12" s="1">
        <v>209044</v>
      </c>
      <c r="H12" s="1"/>
      <c r="I12" s="1">
        <f>G12*densities!$B$12/densities!$B$9</f>
        <v>207196.38888888888</v>
      </c>
      <c r="J12" s="14">
        <f t="shared" si="0"/>
        <v>26967132</v>
      </c>
      <c r="K12" s="15">
        <f>J12/LN(2)/Notes!$F$9*(1-EXP(-Notes!$F$9*LN(2)/J12))</f>
        <v>0.96741600064354316</v>
      </c>
      <c r="L12" s="15">
        <f>EXP(-Notes!$F$10*LN(2)/J12)</f>
        <v>0.99981495259000985</v>
      </c>
      <c r="M12">
        <f t="shared" si="1"/>
        <v>0.967236982818241</v>
      </c>
      <c r="O12" s="1">
        <f t="shared" si="2"/>
        <v>214214.70908316615</v>
      </c>
      <c r="P12" s="1">
        <f>O12/Notes!$C$3</f>
        <v>6.6115650951594492E-14</v>
      </c>
      <c r="R12" s="1">
        <f>O12*J12/Notes!$F$9</f>
        <v>2228686.8580969679</v>
      </c>
      <c r="S12" s="1">
        <f>R12/Notes!$C$2</f>
        <v>1.7829494864775744E-6</v>
      </c>
    </row>
    <row r="13" spans="1:19" x14ac:dyDescent="0.3">
      <c r="A13" t="s">
        <v>22</v>
      </c>
      <c r="C13">
        <v>47</v>
      </c>
      <c r="D13" s="1">
        <v>2819430000000</v>
      </c>
      <c r="E13" s="1">
        <v>6753540</v>
      </c>
      <c r="F13" s="1">
        <v>80.380899999999997</v>
      </c>
      <c r="G13" s="1">
        <v>180520</v>
      </c>
      <c r="H13" s="1"/>
      <c r="I13" s="1">
        <f>G13*densities!$B$12/densities!$B$9</f>
        <v>178924.49494949495</v>
      </c>
      <c r="J13" s="14">
        <f t="shared" si="0"/>
        <v>289371.24</v>
      </c>
      <c r="K13" s="15">
        <f>J13/LN(2)/Notes!$F$9*(1-EXP(-Notes!$F$9*LN(2)/J13))</f>
        <v>0.16073866107091628</v>
      </c>
      <c r="L13" s="15">
        <f>EXP(-Notes!$F$10*LN(2)/J13)</f>
        <v>0.98290130637313455</v>
      </c>
      <c r="M13">
        <f t="shared" si="1"/>
        <v>0.15799023995127212</v>
      </c>
      <c r="O13" s="1">
        <f t="shared" si="2"/>
        <v>1132503.4698642108</v>
      </c>
      <c r="P13" s="1">
        <f>O13/Notes!$C$3</f>
        <v>3.4953810798278113E-13</v>
      </c>
      <c r="R13" s="1">
        <f>O13*J13/Notes!$F$9</f>
        <v>126432.84466778909</v>
      </c>
      <c r="S13" s="1">
        <f>R13/Notes!$C$2</f>
        <v>1.0114627573423127E-7</v>
      </c>
    </row>
    <row r="14" spans="1:19" x14ac:dyDescent="0.3">
      <c r="A14" t="s">
        <v>23</v>
      </c>
      <c r="C14">
        <v>45</v>
      </c>
      <c r="D14" s="1">
        <v>94888600000</v>
      </c>
      <c r="E14" s="1">
        <v>5931800</v>
      </c>
      <c r="F14" s="1">
        <v>3.08</v>
      </c>
      <c r="G14" s="1">
        <v>158555</v>
      </c>
      <c r="H14" s="1"/>
      <c r="I14" s="1">
        <f>G14*densities!$B$12/densities!$B$9</f>
        <v>157153.63005050505</v>
      </c>
      <c r="J14" s="14">
        <f t="shared" si="0"/>
        <v>11088</v>
      </c>
      <c r="K14" s="15">
        <f>J14/LN(2)/Notes!$F$9*(1-EXP(-Notes!$F$9*LN(2)/J14))</f>
        <v>6.1715287860250106E-3</v>
      </c>
      <c r="L14" s="15">
        <f>EXP(-Notes!$F$10*LN(2)/J14)</f>
        <v>0.637567215268528</v>
      </c>
      <c r="M14">
        <f t="shared" si="1"/>
        <v>3.9347644220555254E-3</v>
      </c>
      <c r="O14" s="1">
        <f t="shared" si="2"/>
        <v>39939781.189850196</v>
      </c>
      <c r="P14" s="1">
        <f>O14/Notes!$C$3</f>
        <v>1.2327092959830308E-11</v>
      </c>
      <c r="R14" s="1">
        <f>O14*J14/Notes!$F$9</f>
        <v>170853.50842324804</v>
      </c>
      <c r="S14" s="1">
        <f>R14/Notes!$C$2</f>
        <v>1.3668280673859843E-7</v>
      </c>
    </row>
    <row r="15" spans="1:19" x14ac:dyDescent="0.3">
      <c r="A15" t="s">
        <v>26</v>
      </c>
      <c r="C15">
        <v>55</v>
      </c>
      <c r="D15" s="1">
        <v>503276000000</v>
      </c>
      <c r="E15" s="1">
        <v>5527740</v>
      </c>
      <c r="F15" s="1">
        <v>17.53</v>
      </c>
      <c r="G15" s="1">
        <v>147755</v>
      </c>
      <c r="H15" s="1"/>
      <c r="I15" s="1">
        <f>G15*densities!$B$12/densities!$B$9</f>
        <v>146449.0845959596</v>
      </c>
      <c r="J15" s="14">
        <f t="shared" si="0"/>
        <v>63108.000000000015</v>
      </c>
      <c r="K15" s="15">
        <f>J15/LN(2)/Notes!$F$9*(1-EXP(-Notes!$F$9*LN(2)/J15))</f>
        <v>3.5125616759406383E-2</v>
      </c>
      <c r="L15" s="15">
        <f>EXP(-Notes!$F$10*LN(2)/J15)</f>
        <v>0.92396484668855727</v>
      </c>
      <c r="M15">
        <f t="shared" si="1"/>
        <v>3.2454835103945937E-2</v>
      </c>
      <c r="O15" s="1">
        <f t="shared" si="2"/>
        <v>4512396.5081601655</v>
      </c>
      <c r="P15" s="1">
        <f>O15/Notes!$C$3</f>
        <v>1.3927149716543722E-12</v>
      </c>
      <c r="R15" s="1">
        <f>O15*J15/Notes!$F$9</f>
        <v>109864.32053895517</v>
      </c>
      <c r="S15" s="1">
        <f>R15/Notes!$C$2</f>
        <v>8.7891456431164138E-8</v>
      </c>
    </row>
    <row r="16" spans="1:19" x14ac:dyDescent="0.3">
      <c r="A16" t="s">
        <v>26</v>
      </c>
      <c r="C16">
        <v>56</v>
      </c>
      <c r="D16" s="1">
        <v>43738900000000</v>
      </c>
      <c r="E16" s="1">
        <v>4543340</v>
      </c>
      <c r="F16" s="1">
        <v>1853.6</v>
      </c>
      <c r="G16" s="1">
        <v>121442</v>
      </c>
      <c r="H16" s="1"/>
      <c r="I16" s="1">
        <f>G16*densities!$B$12/densities!$B$9</f>
        <v>120368.64898989898</v>
      </c>
      <c r="J16" s="14">
        <f t="shared" si="0"/>
        <v>6672960</v>
      </c>
      <c r="K16" s="15">
        <f>J16/LN(2)/Notes!$F$9*(1-EXP(-Notes!$F$9*LN(2)/J16))</f>
        <v>0.87668976436089641</v>
      </c>
      <c r="L16" s="15">
        <f>EXP(-Notes!$F$10*LN(2)/J16)</f>
        <v>0.99925238665815386</v>
      </c>
      <c r="M16">
        <f t="shared" si="1"/>
        <v>0.8760343393964003</v>
      </c>
      <c r="O16" s="1">
        <f t="shared" si="2"/>
        <v>137401.74737081042</v>
      </c>
      <c r="P16" s="1">
        <f>O16/Notes!$C$3</f>
        <v>4.2407946719385935E-14</v>
      </c>
      <c r="R16" s="1">
        <f>O16*J16/Notes!$F$9</f>
        <v>353733.16517574195</v>
      </c>
      <c r="S16" s="1">
        <f>R16/Notes!$C$2</f>
        <v>2.8298653214059353E-7</v>
      </c>
    </row>
    <row r="17" spans="1:19" x14ac:dyDescent="0.3">
      <c r="A17" t="s">
        <v>21</v>
      </c>
      <c r="C17">
        <v>49</v>
      </c>
      <c r="D17" s="1">
        <v>180930000000000</v>
      </c>
      <c r="E17" s="1">
        <v>4398530</v>
      </c>
      <c r="F17" s="1">
        <v>7920.01</v>
      </c>
      <c r="G17" s="1">
        <v>117572</v>
      </c>
      <c r="H17" s="1"/>
      <c r="I17" s="1">
        <f>G17*densities!$B$12/densities!$B$9</f>
        <v>116532.85353535353</v>
      </c>
      <c r="J17" s="14">
        <f t="shared" si="0"/>
        <v>28512036.000000004</v>
      </c>
      <c r="K17" s="15">
        <f>J17/LN(2)/Notes!$F$9*(1-EXP(-Notes!$F$9*LN(2)/J17))</f>
        <v>0.96914483388837191</v>
      </c>
      <c r="L17" s="15">
        <f>EXP(-Notes!$F$10*LN(2)/J17)</f>
        <v>0.99982497837227058</v>
      </c>
      <c r="M17">
        <f t="shared" si="1"/>
        <v>0.96897521258203922</v>
      </c>
      <c r="O17" s="1">
        <f t="shared" si="2"/>
        <v>120264.01916394447</v>
      </c>
      <c r="P17" s="1">
        <f>O17/Notes!$C$3</f>
        <v>3.7118524433316194E-14</v>
      </c>
      <c r="R17" s="1">
        <f>O17*J17/Notes!$F$9</f>
        <v>1322905.881136989</v>
      </c>
      <c r="S17" s="1">
        <f>R17/Notes!$C$2</f>
        <v>1.0583247049095911E-6</v>
      </c>
    </row>
    <row r="18" spans="1:19" x14ac:dyDescent="0.3">
      <c r="A18" t="s">
        <v>25</v>
      </c>
      <c r="C18">
        <v>42</v>
      </c>
      <c r="D18" s="1">
        <v>262400000000</v>
      </c>
      <c r="E18" s="1">
        <v>4087590</v>
      </c>
      <c r="F18" s="1">
        <v>12.36</v>
      </c>
      <c r="G18" s="1">
        <v>109260</v>
      </c>
      <c r="H18" s="1"/>
      <c r="I18" s="1">
        <f>G18*densities!$B$12/densities!$B$9</f>
        <v>108294.31818181818</v>
      </c>
      <c r="J18" s="14">
        <f t="shared" si="0"/>
        <v>44495.999999999993</v>
      </c>
      <c r="K18" s="15">
        <f>J18/LN(2)/Notes!$F$9*(1-EXP(-Notes!$F$9*LN(2)/J18))</f>
        <v>2.4766264868593867E-2</v>
      </c>
      <c r="L18" s="15">
        <f>EXP(-Notes!$F$10*LN(2)/J18)</f>
        <v>0.89390145610497251</v>
      </c>
      <c r="M18">
        <f t="shared" si="1"/>
        <v>2.2138600228317484E-2</v>
      </c>
      <c r="O18" s="1">
        <f t="shared" si="2"/>
        <v>4891651.5527164591</v>
      </c>
      <c r="P18" s="1">
        <f>O18/Notes!$C$3</f>
        <v>1.5097689977519935E-12</v>
      </c>
      <c r="R18" s="1">
        <f>O18*J18/Notes!$F$9</f>
        <v>83973.351654965867</v>
      </c>
      <c r="S18" s="1">
        <f>R18/Notes!$C$2</f>
        <v>6.7178681323972688E-8</v>
      </c>
    </row>
    <row r="19" spans="1:19" x14ac:dyDescent="0.3">
      <c r="A19" t="s">
        <v>26</v>
      </c>
      <c r="C19">
        <v>57</v>
      </c>
      <c r="D19" s="1">
        <v>124775000000000</v>
      </c>
      <c r="E19" s="1">
        <v>3683720</v>
      </c>
      <c r="F19" s="1">
        <v>6521.75</v>
      </c>
      <c r="G19" s="1">
        <v>98464.9</v>
      </c>
      <c r="H19" s="1"/>
      <c r="I19" s="1">
        <f>G19*densities!$B$12/densities!$B$9</f>
        <v>97594.629419191915</v>
      </c>
      <c r="J19" s="14">
        <f t="shared" si="0"/>
        <v>23478300</v>
      </c>
      <c r="K19" s="15">
        <f>J19/LN(2)/Notes!$F$9*(1-EXP(-Notes!$F$9*LN(2)/J19))</f>
        <v>0.96269592022146311</v>
      </c>
      <c r="L19" s="15">
        <f>EXP(-Notes!$F$10*LN(2)/J19)</f>
        <v>0.99978745780919531</v>
      </c>
      <c r="M19">
        <f t="shared" si="1"/>
        <v>0.96249130672150052</v>
      </c>
      <c r="O19" s="1">
        <f t="shared" si="2"/>
        <v>101397.93340225065</v>
      </c>
      <c r="P19" s="1">
        <f>O19/Notes!$C$3</f>
        <v>3.129565845748477E-14</v>
      </c>
      <c r="R19" s="1">
        <f>O19*J19/Notes!$F$9</f>
        <v>918461.07245295588</v>
      </c>
      <c r="S19" s="1">
        <f>R19/Notes!$C$2</f>
        <v>7.3476885796236468E-7</v>
      </c>
    </row>
    <row r="20" spans="1:19" x14ac:dyDescent="0.3">
      <c r="A20" t="s">
        <v>22</v>
      </c>
      <c r="C20">
        <v>43</v>
      </c>
      <c r="D20" s="1">
        <v>72828200000</v>
      </c>
      <c r="E20" s="1">
        <v>3603810</v>
      </c>
      <c r="F20" s="1">
        <v>3.8909899999999999</v>
      </c>
      <c r="G20" s="1">
        <v>96328.9</v>
      </c>
      <c r="H20" s="1"/>
      <c r="I20" s="1">
        <f>G20*densities!$B$12/densities!$B$9</f>
        <v>95477.508207070685</v>
      </c>
      <c r="J20" s="14">
        <f t="shared" si="0"/>
        <v>14007.563999999998</v>
      </c>
      <c r="K20" s="15">
        <f>J20/LN(2)/Notes!$F$9*(1-EXP(-Notes!$F$9*LN(2)/J20))</f>
        <v>7.7965444127063152E-3</v>
      </c>
      <c r="L20" s="15">
        <f>EXP(-Notes!$F$10*LN(2)/J20)</f>
        <v>0.70027427578075296</v>
      </c>
      <c r="M20">
        <f t="shared" si="1"/>
        <v>5.4597194922003907E-3</v>
      </c>
      <c r="O20" s="1">
        <f t="shared" si="2"/>
        <v>17487621.542364456</v>
      </c>
      <c r="P20" s="1">
        <f>O20/Notes!$C$3</f>
        <v>5.3974140562853259E-12</v>
      </c>
      <c r="R20" s="1">
        <f>O20*J20/Notes!$F$9</f>
        <v>94505.778534895362</v>
      </c>
      <c r="S20" s="1">
        <f>R20/Notes!$C$2</f>
        <v>7.5604622827916287E-8</v>
      </c>
    </row>
    <row r="21" spans="1:19" x14ac:dyDescent="0.3">
      <c r="A21" t="s">
        <v>15</v>
      </c>
      <c r="C21">
        <v>48</v>
      </c>
      <c r="D21" s="1">
        <v>348210000000</v>
      </c>
      <c r="E21" s="1">
        <v>3109680</v>
      </c>
      <c r="F21" s="1">
        <v>21.56</v>
      </c>
      <c r="G21" s="1">
        <v>83120.899999999994</v>
      </c>
      <c r="H21" s="1"/>
      <c r="I21" s="1">
        <f>G21*densities!$B$12/densities!$B$9</f>
        <v>82386.24558080807</v>
      </c>
      <c r="J21" s="14">
        <f t="shared" si="0"/>
        <v>77616</v>
      </c>
      <c r="K21" s="15">
        <f>J21/LN(2)/Notes!$F$9*(1-EXP(-Notes!$F$9*LN(2)/J21))</f>
        <v>4.3200701498350869E-2</v>
      </c>
      <c r="L21" s="15">
        <f>EXP(-Notes!$F$10*LN(2)/J21)</f>
        <v>0.93772423344208555</v>
      </c>
      <c r="M21">
        <f t="shared" si="1"/>
        <v>4.0510344696701422E-2</v>
      </c>
      <c r="O21" s="1">
        <f t="shared" si="2"/>
        <v>2033708.8266621542</v>
      </c>
      <c r="P21" s="1">
        <f>O21/Notes!$C$3</f>
        <v>6.2768790946362781E-13</v>
      </c>
      <c r="R21" s="1">
        <f>O21*J21/Notes!$F$9</f>
        <v>60898.280976161172</v>
      </c>
      <c r="S21" s="1">
        <f>R21/Notes!$C$2</f>
        <v>4.8718624780928935E-8</v>
      </c>
    </row>
    <row r="22" spans="1:19" x14ac:dyDescent="0.3">
      <c r="A22" t="s">
        <v>6</v>
      </c>
      <c r="C22">
        <v>59</v>
      </c>
      <c r="D22" s="1">
        <v>17053300000000</v>
      </c>
      <c r="E22" s="1">
        <v>3076330</v>
      </c>
      <c r="F22" s="1">
        <v>1067.33</v>
      </c>
      <c r="G22" s="1">
        <v>82229.5</v>
      </c>
      <c r="H22" s="1"/>
      <c r="I22" s="1">
        <f>G22*densities!$B$12/densities!$B$9</f>
        <v>81502.724116161611</v>
      </c>
      <c r="J22" s="14">
        <f t="shared" si="0"/>
        <v>3842387.9999999995</v>
      </c>
      <c r="K22" s="15">
        <f>J22/LN(2)/Notes!$F$9*(1-EXP(-Notes!$F$9*LN(2)/J22))</f>
        <v>0.79875696137980801</v>
      </c>
      <c r="L22" s="15">
        <f>EXP(-Notes!$F$10*LN(2)/J22)</f>
        <v>0.99870199988640984</v>
      </c>
      <c r="M22">
        <f t="shared" si="1"/>
        <v>0.79772017475320611</v>
      </c>
      <c r="O22" s="1">
        <f t="shared" si="2"/>
        <v>102169.56609048585</v>
      </c>
      <c r="P22" s="1">
        <f>O22/Notes!$C$3</f>
        <v>3.15338166945944E-14</v>
      </c>
      <c r="R22" s="1">
        <f>O22*J22/Notes!$F$9</f>
        <v>151456.44857688647</v>
      </c>
      <c r="S22" s="1">
        <f>R22/Notes!$C$2</f>
        <v>1.2116515886150917E-7</v>
      </c>
    </row>
    <row r="23" spans="1:19" x14ac:dyDescent="0.3">
      <c r="A23" t="s">
        <v>22</v>
      </c>
      <c r="C23">
        <v>46</v>
      </c>
      <c r="D23" s="1">
        <v>29274900000000</v>
      </c>
      <c r="E23" s="1">
        <v>2802950</v>
      </c>
      <c r="F23" s="1">
        <v>2010.96</v>
      </c>
      <c r="G23" s="1">
        <v>74922.100000000006</v>
      </c>
      <c r="H23" s="1"/>
      <c r="I23" s="1">
        <f>G23*densities!$B$12/densities!$B$9</f>
        <v>74259.909722222219</v>
      </c>
      <c r="J23" s="14">
        <f t="shared" si="0"/>
        <v>7239456</v>
      </c>
      <c r="K23" s="15">
        <f>J23/LN(2)/Notes!$F$9*(1-EXP(-Notes!$F$9*LN(2)/J23))</f>
        <v>0.88557195034703073</v>
      </c>
      <c r="L23" s="15">
        <f>EXP(-Notes!$F$10*LN(2)/J23)</f>
        <v>0.99931086812446712</v>
      </c>
      <c r="M23">
        <f t="shared" si="1"/>
        <v>0.88496167448796881</v>
      </c>
      <c r="O23" s="1">
        <f t="shared" si="2"/>
        <v>83913.136425019038</v>
      </c>
      <c r="P23" s="1">
        <f>O23/Notes!$C$3</f>
        <v>2.5899116180561432E-14</v>
      </c>
      <c r="R23" s="1">
        <f>O23*J23/Notes!$F$9</f>
        <v>234369.39003507816</v>
      </c>
      <c r="S23" s="1">
        <f>R23/Notes!$C$2</f>
        <v>1.8749551202806252E-7</v>
      </c>
    </row>
    <row r="24" spans="1:19" x14ac:dyDescent="0.3">
      <c r="A24" t="s">
        <v>22</v>
      </c>
      <c r="C24">
        <v>48</v>
      </c>
      <c r="D24" s="1">
        <v>545179000000</v>
      </c>
      <c r="E24" s="1">
        <v>2403690</v>
      </c>
      <c r="F24" s="1">
        <v>43.67</v>
      </c>
      <c r="G24" s="1">
        <v>64250</v>
      </c>
      <c r="H24" s="1"/>
      <c r="I24" s="1">
        <f>G24*densities!$B$12/densities!$B$9</f>
        <v>63682.133838383837</v>
      </c>
      <c r="J24" s="14">
        <f t="shared" si="0"/>
        <v>157212.00000000003</v>
      </c>
      <c r="K24" s="15">
        <f>J24/LN(2)/Notes!$F$9*(1-EXP(-Notes!$F$9*LN(2)/J24))</f>
        <v>8.7502509235664425E-2</v>
      </c>
      <c r="L24" s="15">
        <f>EXP(-Notes!$F$10*LN(2)/J24)</f>
        <v>0.96875379990055188</v>
      </c>
      <c r="M24">
        <f t="shared" si="1"/>
        <v>8.4768388322883054E-2</v>
      </c>
      <c r="O24" s="1">
        <f t="shared" si="2"/>
        <v>751248.60927894956</v>
      </c>
      <c r="P24" s="1">
        <f>O24/Notes!$C$3</f>
        <v>2.3186685471572517E-13</v>
      </c>
      <c r="R24" s="1">
        <f>O24*J24/Notes!$F$9</f>
        <v>45565.314954460737</v>
      </c>
      <c r="S24" s="1">
        <f>R24/Notes!$C$2</f>
        <v>3.6452251963568592E-8</v>
      </c>
    </row>
    <row r="25" spans="1:19" x14ac:dyDescent="0.3">
      <c r="A25" t="s">
        <v>26</v>
      </c>
      <c r="C25">
        <v>58</v>
      </c>
      <c r="D25" s="1">
        <v>20974600000000</v>
      </c>
      <c r="E25" s="1">
        <v>2374680</v>
      </c>
      <c r="F25" s="1">
        <v>1700.64</v>
      </c>
      <c r="G25" s="1">
        <v>63474.6</v>
      </c>
      <c r="H25" s="1"/>
      <c r="I25" s="1">
        <f>G25*densities!$B$12/densities!$B$9</f>
        <v>62913.58712121212</v>
      </c>
      <c r="J25" s="14">
        <f t="shared" si="0"/>
        <v>6122304.0000000009</v>
      </c>
      <c r="K25" s="15">
        <f>J25/LN(2)/Notes!$F$9*(1-EXP(-Notes!$F$9*LN(2)/J25))</f>
        <v>0.86662994610909549</v>
      </c>
      <c r="L25" s="15">
        <f>EXP(-Notes!$F$10*LN(2)/J25)</f>
        <v>0.99918517176563326</v>
      </c>
      <c r="M25">
        <f t="shared" si="1"/>
        <v>0.86592379156025812</v>
      </c>
      <c r="O25" s="1">
        <f t="shared" si="2"/>
        <v>72654.877639811413</v>
      </c>
      <c r="P25" s="1">
        <f>O25/Notes!$C$3</f>
        <v>2.2424344950559078E-14</v>
      </c>
      <c r="R25" s="1">
        <f>O25*J25/Notes!$F$9</f>
        <v>171610.82098523458</v>
      </c>
      <c r="S25" s="1">
        <f>R25/Notes!$C$2</f>
        <v>1.3728865678818766E-7</v>
      </c>
    </row>
    <row r="26" spans="1:19" x14ac:dyDescent="0.3">
      <c r="A26" t="s">
        <v>15</v>
      </c>
      <c r="C26">
        <v>49</v>
      </c>
      <c r="D26" s="1">
        <v>8220230000</v>
      </c>
      <c r="E26" s="1">
        <v>2245010</v>
      </c>
      <c r="F26" s="1">
        <v>0.70499900000000004</v>
      </c>
      <c r="G26" s="1">
        <v>60008.5</v>
      </c>
      <c r="H26" s="1"/>
      <c r="I26" s="1">
        <f>G26*densities!$B$12/densities!$B$9</f>
        <v>59478.121843434339</v>
      </c>
      <c r="J26" s="14">
        <f t="shared" si="0"/>
        <v>2537.9964</v>
      </c>
      <c r="K26" s="15">
        <f>J26/LN(2)/Notes!$F$9*(1-EXP(-Notes!$F$9*LN(2)/J26))</f>
        <v>1.4126368904606645E-3</v>
      </c>
      <c r="L26" s="15">
        <f>EXP(-Notes!$F$10*LN(2)/J26)</f>
        <v>0.13996291707425856</v>
      </c>
      <c r="M26">
        <f t="shared" si="1"/>
        <v>1.9771677995558445E-4</v>
      </c>
      <c r="O26" s="1">
        <f t="shared" si="2"/>
        <v>300824855.92166555</v>
      </c>
      <c r="P26" s="1">
        <f>O26/Notes!$C$3</f>
        <v>9.284717775360048E-11</v>
      </c>
      <c r="R26" s="1">
        <f>O26*J26/Notes!$F$9</f>
        <v>294557.25361099764</v>
      </c>
      <c r="S26" s="1">
        <f>R26/Notes!$C$2</f>
        <v>2.3564580288879812E-7</v>
      </c>
    </row>
    <row r="27" spans="1:19" x14ac:dyDescent="0.3">
      <c r="A27" t="s">
        <v>16</v>
      </c>
      <c r="C27">
        <v>56</v>
      </c>
      <c r="D27" s="1">
        <v>1682510000000</v>
      </c>
      <c r="E27" s="1">
        <v>2221890</v>
      </c>
      <c r="F27" s="1">
        <v>145.80000000000001</v>
      </c>
      <c r="G27" s="1">
        <v>59390.5</v>
      </c>
      <c r="H27" s="1"/>
      <c r="I27" s="1">
        <f>G27*densities!$B$12/densities!$B$9</f>
        <v>58865.583964646466</v>
      </c>
      <c r="J27" s="14">
        <f t="shared" si="0"/>
        <v>524880</v>
      </c>
      <c r="K27" s="15">
        <f>J27/LN(2)/Notes!$F$9*(1-EXP(-Notes!$F$9*LN(2)/J27))</f>
        <v>0.28261708894209392</v>
      </c>
      <c r="L27" s="15">
        <f>EXP(-Notes!$F$10*LN(2)/J27)</f>
        <v>0.99053686815230491</v>
      </c>
      <c r="M27">
        <f t="shared" si="1"/>
        <v>0.27994264616702313</v>
      </c>
      <c r="O27" s="1">
        <f t="shared" si="2"/>
        <v>210277.30062080393</v>
      </c>
      <c r="P27" s="1">
        <f>O27/Notes!$C$3</f>
        <v>6.4900401426174055E-14</v>
      </c>
      <c r="R27" s="1">
        <f>O27*J27/Notes!$F$9</f>
        <v>42581.153375712798</v>
      </c>
      <c r="S27" s="1">
        <f>R27/Notes!$C$2</f>
        <v>3.406492270057024E-8</v>
      </c>
    </row>
    <row r="28" spans="1:19" x14ac:dyDescent="0.3">
      <c r="A28" t="s">
        <v>9</v>
      </c>
      <c r="C28">
        <v>32</v>
      </c>
      <c r="D28" s="1">
        <v>3574750000000</v>
      </c>
      <c r="E28" s="1">
        <v>2010840</v>
      </c>
      <c r="F28" s="1">
        <v>342.28800000000001</v>
      </c>
      <c r="G28" s="1">
        <v>53749.2</v>
      </c>
      <c r="H28" s="1"/>
      <c r="I28" s="1">
        <f>G28*densities!$B$12/densities!$B$9</f>
        <v>53274.143939393936</v>
      </c>
      <c r="J28" s="14">
        <f t="shared" si="0"/>
        <v>1232236.7999999998</v>
      </c>
      <c r="K28" s="15">
        <f>J28/LN(2)/Notes!$F$9*(1-EXP(-Notes!$F$9*LN(2)/J28))</f>
        <v>0.52626210891698311</v>
      </c>
      <c r="L28" s="15">
        <f>EXP(-Notes!$F$10*LN(2)/J28)</f>
        <v>0.99595810883081781</v>
      </c>
      <c r="M28">
        <f t="shared" si="1"/>
        <v>0.52413501474627633</v>
      </c>
      <c r="O28" s="1">
        <f t="shared" si="2"/>
        <v>101642.02436500626</v>
      </c>
      <c r="P28" s="1">
        <f>O28/Notes!$C$3</f>
        <v>3.1370995174384652E-14</v>
      </c>
      <c r="R28" s="1">
        <f>O28*J28/Notes!$F$9</f>
        <v>48320.618383123969</v>
      </c>
      <c r="S28" s="1">
        <f>R28/Notes!$C$2</f>
        <v>3.8656494706499174E-8</v>
      </c>
    </row>
    <row r="29" spans="1:19" x14ac:dyDescent="0.3">
      <c r="A29" t="s">
        <v>16</v>
      </c>
      <c r="C29">
        <v>65</v>
      </c>
      <c r="D29" s="1">
        <v>26239300000</v>
      </c>
      <c r="E29" s="1">
        <v>2007040</v>
      </c>
      <c r="F29" s="1">
        <v>2.5172099999999999</v>
      </c>
      <c r="G29" s="1">
        <v>53647.7</v>
      </c>
      <c r="H29" s="1"/>
      <c r="I29" s="1">
        <f>G29*densities!$B$12/densities!$B$9</f>
        <v>53173.541035353526</v>
      </c>
      <c r="J29" s="14">
        <f t="shared" si="0"/>
        <v>9061.9560000000001</v>
      </c>
      <c r="K29" s="15">
        <f>J29/LN(2)/Notes!$F$9*(1-EXP(-Notes!$F$9*LN(2)/J29))</f>
        <v>5.0438421998279274E-3</v>
      </c>
      <c r="L29" s="15">
        <f>EXP(-Notes!$F$10*LN(2)/J29)</f>
        <v>0.57653078381566358</v>
      </c>
      <c r="M29">
        <f t="shared" si="1"/>
        <v>2.9079302969093157E-3</v>
      </c>
      <c r="O29" s="1">
        <f t="shared" si="2"/>
        <v>18285700.001774061</v>
      </c>
      <c r="P29" s="1">
        <f>O29/Notes!$C$3</f>
        <v>5.6437345684487845E-12</v>
      </c>
      <c r="R29" s="1">
        <f>O29*J29/Notes!$F$9</f>
        <v>63929.092918702336</v>
      </c>
      <c r="S29" s="1">
        <f>R29/Notes!$C$2</f>
        <v>5.114327433496187E-8</v>
      </c>
    </row>
    <row r="30" spans="1:19" x14ac:dyDescent="0.3">
      <c r="A30" t="s">
        <v>25</v>
      </c>
      <c r="C30">
        <v>43</v>
      </c>
      <c r="D30" s="1">
        <v>222449000000</v>
      </c>
      <c r="E30" s="1">
        <v>1920650</v>
      </c>
      <c r="F30" s="1">
        <v>22.3</v>
      </c>
      <c r="G30" s="1">
        <v>51338.5</v>
      </c>
      <c r="H30" s="1"/>
      <c r="I30" s="1">
        <f>G30*densities!$B$12/densities!$B$9</f>
        <v>50884.750631313131</v>
      </c>
      <c r="J30" s="14">
        <f t="shared" si="0"/>
        <v>80280</v>
      </c>
      <c r="K30" s="15">
        <f>J30/LN(2)/Notes!$F$9*(1-EXP(-Notes!$F$9*LN(2)/J30))</f>
        <v>4.4683471396784018E-2</v>
      </c>
      <c r="L30" s="15">
        <f>EXP(-Notes!$F$10*LN(2)/J30)</f>
        <v>0.93972719265695925</v>
      </c>
      <c r="M30">
        <f t="shared" si="1"/>
        <v>4.1990273133867384E-2</v>
      </c>
      <c r="O30" s="1">
        <f t="shared" si="2"/>
        <v>1211822.3301165402</v>
      </c>
      <c r="P30" s="1">
        <f>O30/Notes!$C$3</f>
        <v>3.7401923769029018E-13</v>
      </c>
      <c r="R30" s="1">
        <f>O30*J30/Notes!$F$9</f>
        <v>37532.830502220619</v>
      </c>
      <c r="S30" s="1">
        <f>R30/Notes!$C$2</f>
        <v>3.0026264401776498E-8</v>
      </c>
    </row>
    <row r="31" spans="1:19" x14ac:dyDescent="0.3">
      <c r="A31" t="s">
        <v>28</v>
      </c>
      <c r="C31">
        <v>37</v>
      </c>
      <c r="D31" s="1">
        <v>8006850000000</v>
      </c>
      <c r="E31" s="1">
        <v>1833200</v>
      </c>
      <c r="F31" s="1">
        <v>840.95899999999995</v>
      </c>
      <c r="G31" s="1">
        <v>49001</v>
      </c>
      <c r="H31" s="1"/>
      <c r="I31" s="1">
        <f>G31*densities!$B$12/densities!$B$9</f>
        <v>48567.91035353535</v>
      </c>
      <c r="J31" s="14">
        <f t="shared" si="0"/>
        <v>3027452.3999999994</v>
      </c>
      <c r="K31" s="15">
        <f>J31/LN(2)/Notes!$F$9*(1-EXP(-Notes!$F$9*LN(2)/J31))</f>
        <v>0.75420359733380005</v>
      </c>
      <c r="L31" s="15">
        <f>EXP(-Notes!$F$10*LN(2)/J31)</f>
        <v>0.99835288954933399</v>
      </c>
      <c r="M31">
        <f t="shared" si="1"/>
        <v>0.75296134070670162</v>
      </c>
      <c r="O31" s="1">
        <f t="shared" si="2"/>
        <v>64502.528520191103</v>
      </c>
      <c r="P31" s="1">
        <f>O31/Notes!$C$3</f>
        <v>1.9908187814873797E-14</v>
      </c>
      <c r="R31" s="1">
        <f>O31*J31/Notes!$F$9</f>
        <v>75338.863724738025</v>
      </c>
      <c r="S31" s="1">
        <f>R31/Notes!$C$2</f>
        <v>6.0271090979790426E-8</v>
      </c>
    </row>
    <row r="32" spans="1:19" x14ac:dyDescent="0.3">
      <c r="A32" t="s">
        <v>8</v>
      </c>
      <c r="C32">
        <v>51</v>
      </c>
      <c r="D32" s="1">
        <v>6360360000</v>
      </c>
      <c r="E32" s="1">
        <v>1590430</v>
      </c>
      <c r="F32" s="1">
        <v>0.76999899999999999</v>
      </c>
      <c r="G32" s="1">
        <v>42511.8</v>
      </c>
      <c r="H32" s="1"/>
      <c r="I32" s="1">
        <f>G32*densities!$B$12/densities!$B$9</f>
        <v>42136.064393939392</v>
      </c>
      <c r="J32" s="14">
        <f t="shared" si="0"/>
        <v>2771.9964</v>
      </c>
      <c r="K32" s="15">
        <f>J32/LN(2)/Notes!$F$9*(1-EXP(-Notes!$F$9*LN(2)/J32))</f>
        <v>1.5428801927631402E-3</v>
      </c>
      <c r="L32" s="15">
        <f>EXP(-Notes!$F$10*LN(2)/J32)</f>
        <v>0.16523532230738042</v>
      </c>
      <c r="M32">
        <f t="shared" si="1"/>
        <v>2.5493830593289069E-4</v>
      </c>
      <c r="O32" s="1">
        <f t="shared" si="2"/>
        <v>165279455.51278269</v>
      </c>
      <c r="P32" s="1">
        <f>O32/Notes!$C$3</f>
        <v>5.1012177627402067E-11</v>
      </c>
      <c r="R32" s="1">
        <f>O32*J32/Notes!$F$9</f>
        <v>176756.96592414886</v>
      </c>
      <c r="S32" s="1">
        <f>R32/Notes!$C$2</f>
        <v>1.4140557273931907E-7</v>
      </c>
    </row>
    <row r="33" spans="1:19" x14ac:dyDescent="0.3">
      <c r="A33" t="s">
        <v>8</v>
      </c>
      <c r="C33" t="s">
        <v>24</v>
      </c>
      <c r="D33" s="1">
        <v>2848700000</v>
      </c>
      <c r="E33" s="1">
        <v>1559690</v>
      </c>
      <c r="F33" s="1">
        <v>0.35166700000000001</v>
      </c>
      <c r="G33" s="1">
        <v>41690.1</v>
      </c>
      <c r="H33" s="1"/>
      <c r="I33" s="1">
        <f>G33*densities!$B$12/densities!$B$9</f>
        <v>41321.626893939392</v>
      </c>
      <c r="J33" s="14">
        <f t="shared" si="0"/>
        <v>1266.0012000000002</v>
      </c>
      <c r="K33" s="15">
        <f>J33/LN(2)/Notes!$F$9*(1-EXP(-Notes!$F$9*LN(2)/J33))</f>
        <v>7.0465032908930444E-4</v>
      </c>
      <c r="L33" s="15">
        <f>EXP(-Notes!$F$10*LN(2)/J33)</f>
        <v>1.9408085201476862E-2</v>
      </c>
      <c r="M33">
        <f t="shared" si="1"/>
        <v>1.367591362421393E-5</v>
      </c>
      <c r="O33" s="1">
        <f t="shared" si="2"/>
        <v>3021489315.4031963</v>
      </c>
      <c r="P33" s="1">
        <f>O33/Notes!$C$3</f>
        <v>9.3255843067999889E-10</v>
      </c>
      <c r="R33" s="1">
        <f>O33*J33/Notes!$F$9</f>
        <v>1475775.1153887445</v>
      </c>
      <c r="S33" s="1">
        <f>R33/Notes!$C$2</f>
        <v>1.1806200923109956E-6</v>
      </c>
    </row>
    <row r="34" spans="1:19" x14ac:dyDescent="0.3">
      <c r="A34" t="s">
        <v>41</v>
      </c>
      <c r="C34">
        <v>90</v>
      </c>
      <c r="D34" s="1">
        <v>117223000000</v>
      </c>
      <c r="E34" s="1">
        <v>1545900</v>
      </c>
      <c r="F34" s="1">
        <v>14.600099999999999</v>
      </c>
      <c r="G34" s="1">
        <v>41321.5</v>
      </c>
      <c r="H34" s="1"/>
      <c r="I34" s="1">
        <f>G34*densities!$B$12/densities!$B$9</f>
        <v>40956.284722222219</v>
      </c>
      <c r="J34" s="14">
        <f t="shared" si="0"/>
        <v>52560.36</v>
      </c>
      <c r="K34" s="15">
        <f>J34/LN(2)/Notes!$F$9*(1-EXP(-Notes!$F$9*LN(2)/J34))</f>
        <v>2.9254849814559617E-2</v>
      </c>
      <c r="L34" s="15">
        <f>EXP(-Notes!$F$10*LN(2)/J34)</f>
        <v>0.90941747826377584</v>
      </c>
      <c r="M34">
        <f t="shared" si="1"/>
        <v>2.6604871745342297E-2</v>
      </c>
      <c r="O34" s="1">
        <f t="shared" si="2"/>
        <v>1539428.0083080053</v>
      </c>
      <c r="P34" s="1">
        <f>O34/Notes!$C$3</f>
        <v>4.7513210132963126E-13</v>
      </c>
      <c r="R34" s="1">
        <f>O34*J34/Notes!$F$9</f>
        <v>31216.392866802373</v>
      </c>
      <c r="S34" s="1">
        <f>R34/Notes!$C$2</f>
        <v>2.4973114293441897E-8</v>
      </c>
    </row>
    <row r="35" spans="1:19" x14ac:dyDescent="0.3">
      <c r="A35" t="s">
        <v>6</v>
      </c>
      <c r="C35">
        <v>52</v>
      </c>
      <c r="D35" s="1">
        <v>64246200000</v>
      </c>
      <c r="E35" s="1">
        <v>1494870</v>
      </c>
      <c r="F35" s="1">
        <v>8.2749799999999993</v>
      </c>
      <c r="G35" s="1">
        <v>39957.5</v>
      </c>
      <c r="H35" s="1"/>
      <c r="I35" s="1">
        <f>G35*densities!$B$12/densities!$B$9</f>
        <v>39604.340277777781</v>
      </c>
      <c r="J35" s="14">
        <f t="shared" si="0"/>
        <v>29789.927999999996</v>
      </c>
      <c r="K35" s="15">
        <f>J35/LN(2)/Notes!$F$9*(1-EXP(-Notes!$F$9*LN(2)/J35))</f>
        <v>1.6580934179799101E-2</v>
      </c>
      <c r="L35" s="15">
        <f>EXP(-Notes!$F$10*LN(2)/J35)</f>
        <v>0.84575257696028261</v>
      </c>
      <c r="M35">
        <f t="shared" si="1"/>
        <v>1.402336781097392E-2</v>
      </c>
      <c r="O35" s="1">
        <f t="shared" si="2"/>
        <v>2824167.5474550123</v>
      </c>
      <c r="P35" s="1">
        <f>O35/Notes!$C$3</f>
        <v>8.7165665044907792E-13</v>
      </c>
      <c r="R35" s="1">
        <f>O35*J35/Notes!$F$9</f>
        <v>32458.236071998992</v>
      </c>
      <c r="S35" s="1">
        <f>R35/Notes!$C$2</f>
        <v>2.5966588857599195E-8</v>
      </c>
    </row>
    <row r="36" spans="1:19" x14ac:dyDescent="0.3">
      <c r="A36" t="s">
        <v>42</v>
      </c>
      <c r="C36">
        <v>89</v>
      </c>
      <c r="D36" s="1">
        <v>513175000000</v>
      </c>
      <c r="E36" s="1">
        <v>1260140</v>
      </c>
      <c r="F36" s="1">
        <v>78.409700000000001</v>
      </c>
      <c r="G36" s="1">
        <v>33683.199999999997</v>
      </c>
      <c r="H36" s="1"/>
      <c r="I36" s="1">
        <f>G36*densities!$B$12/densities!$B$9</f>
        <v>33385.49494949494</v>
      </c>
      <c r="J36" s="14">
        <f t="shared" si="0"/>
        <v>282274.92000000004</v>
      </c>
      <c r="K36" s="15">
        <f>J36/LN(2)/Notes!$F$9*(1-EXP(-Notes!$F$9*LN(2)/J36))</f>
        <v>0.15684250505477887</v>
      </c>
      <c r="L36" s="15">
        <f>EXP(-Notes!$F$10*LN(2)/J36)</f>
        <v>0.98247523804046777</v>
      </c>
      <c r="M36">
        <f t="shared" si="1"/>
        <v>0.15409387748855713</v>
      </c>
      <c r="O36" s="1">
        <f t="shared" si="2"/>
        <v>216656.85550663178</v>
      </c>
      <c r="P36" s="1">
        <f>O36/Notes!$C$3</f>
        <v>6.6869399847725855E-14</v>
      </c>
      <c r="R36" s="1">
        <f>O36*J36/Notes!$F$9</f>
        <v>23594.443115581038</v>
      </c>
      <c r="S36" s="1">
        <f>R36/Notes!$C$2</f>
        <v>1.887555449246483E-8</v>
      </c>
    </row>
    <row r="37" spans="1:19" x14ac:dyDescent="0.3">
      <c r="A37" t="s">
        <v>9</v>
      </c>
      <c r="C37">
        <v>33</v>
      </c>
      <c r="D37" s="1">
        <v>3312440000000</v>
      </c>
      <c r="E37" s="1">
        <v>1048710</v>
      </c>
      <c r="F37" s="1">
        <v>608.15700000000004</v>
      </c>
      <c r="G37" s="1">
        <v>28031.7</v>
      </c>
      <c r="H37" s="1"/>
      <c r="I37" s="1">
        <f>G37*densities!$B$12/densities!$B$9</f>
        <v>27783.945075757576</v>
      </c>
      <c r="J37" s="14">
        <f t="shared" si="0"/>
        <v>2189365.2000000002</v>
      </c>
      <c r="K37" s="15">
        <f>J37/LN(2)/Notes!$F$9*(1-EXP(-Notes!$F$9*LN(2)/J37))</f>
        <v>0.68221742068543922</v>
      </c>
      <c r="L37" s="15">
        <f>EXP(-Notes!$F$10*LN(2)/J37)</f>
        <v>0.99772309530030756</v>
      </c>
      <c r="M37">
        <f t="shared" si="1"/>
        <v>0.68066407663406847</v>
      </c>
      <c r="O37" s="1">
        <f t="shared" si="2"/>
        <v>40818.879722801197</v>
      </c>
      <c r="P37" s="1">
        <f>O37/Notes!$C$3</f>
        <v>1.2598419667531233E-14</v>
      </c>
      <c r="R37" s="1">
        <f>O37*J37/Notes!$F$9</f>
        <v>34478.176993860572</v>
      </c>
      <c r="S37" s="1">
        <f>R37/Notes!$C$2</f>
        <v>2.7582541595088459E-8</v>
      </c>
    </row>
    <row r="38" spans="1:19" x14ac:dyDescent="0.3">
      <c r="A38" t="s">
        <v>43</v>
      </c>
      <c r="C38" t="s">
        <v>44</v>
      </c>
      <c r="D38" s="1">
        <v>14855900000</v>
      </c>
      <c r="E38" s="1">
        <v>1017560</v>
      </c>
      <c r="F38" s="1">
        <v>2.81101</v>
      </c>
      <c r="G38" s="1">
        <v>27199.1</v>
      </c>
      <c r="H38" s="1"/>
      <c r="I38" s="1">
        <f>G38*densities!$B$12/densities!$B$9</f>
        <v>26958.70391414141</v>
      </c>
      <c r="J38" s="14">
        <f t="shared" si="0"/>
        <v>10119.635999999999</v>
      </c>
      <c r="K38" s="15">
        <f>J38/LN(2)/Notes!$F$9*(1-EXP(-Notes!$F$9*LN(2)/J38))</f>
        <v>5.6325419262351168E-3</v>
      </c>
      <c r="L38" s="15">
        <f>EXP(-Notes!$F$10*LN(2)/J38)</f>
        <v>0.61068992882843365</v>
      </c>
      <c r="M38">
        <f t="shared" si="1"/>
        <v>3.4397366280556922E-3</v>
      </c>
      <c r="O38" s="1">
        <f t="shared" si="2"/>
        <v>7837432.5796506666</v>
      </c>
      <c r="P38" s="1">
        <f>O38/Notes!$C$3</f>
        <v>2.4189606727316874E-12</v>
      </c>
      <c r="R38" s="1">
        <f>O38*J38/Notes!$F$9</f>
        <v>30598.751882949746</v>
      </c>
      <c r="S38" s="1">
        <f>R38/Notes!$C$2</f>
        <v>2.4479001506359797E-8</v>
      </c>
    </row>
    <row r="39" spans="1:19" x14ac:dyDescent="0.3">
      <c r="A39" t="s">
        <v>45</v>
      </c>
      <c r="C39">
        <v>87</v>
      </c>
      <c r="D39" s="1">
        <v>419596000000</v>
      </c>
      <c r="E39" s="1">
        <v>1012400</v>
      </c>
      <c r="F39" s="1">
        <v>79.799899999999994</v>
      </c>
      <c r="G39" s="1">
        <v>27061.200000000001</v>
      </c>
      <c r="H39" s="1"/>
      <c r="I39" s="1">
        <f>G39*densities!$B$12/densities!$B$9</f>
        <v>26822.022727272724</v>
      </c>
      <c r="J39" s="14">
        <f t="shared" si="0"/>
        <v>287279.63999999996</v>
      </c>
      <c r="K39" s="15">
        <f>J39/LN(2)/Notes!$F$9*(1-EXP(-Notes!$F$9*LN(2)/J39))</f>
        <v>0.15959104547608186</v>
      </c>
      <c r="L39" s="15">
        <f>EXP(-Notes!$F$10*LN(2)/J39)</f>
        <v>0.98277789390910897</v>
      </c>
      <c r="M39">
        <f t="shared" si="1"/>
        <v>0.15684255155973656</v>
      </c>
      <c r="O39" s="1">
        <f t="shared" si="2"/>
        <v>171012.40996488783</v>
      </c>
      <c r="P39" s="1">
        <f>O39/Notes!$C$3</f>
        <v>5.278160801385427E-14</v>
      </c>
      <c r="R39" s="1">
        <f>O39*J39/Notes!$F$9</f>
        <v>18953.851686051461</v>
      </c>
      <c r="S39" s="1">
        <f>R39/Notes!$C$2</f>
        <v>1.516308134884117E-8</v>
      </c>
    </row>
    <row r="40" spans="1:19" x14ac:dyDescent="0.3">
      <c r="A40" t="s">
        <v>11</v>
      </c>
      <c r="C40">
        <v>31</v>
      </c>
      <c r="D40" s="1">
        <v>12036400000</v>
      </c>
      <c r="E40" s="1">
        <v>883982</v>
      </c>
      <c r="F40" s="1">
        <v>2.6216599999999999</v>
      </c>
      <c r="G40" s="1">
        <v>23628.6</v>
      </c>
      <c r="H40" s="1"/>
      <c r="I40" s="1">
        <f>G40*densities!$B$12/densities!$B$9</f>
        <v>23419.76136363636</v>
      </c>
      <c r="J40" s="14">
        <f t="shared" si="0"/>
        <v>9437.9760000000006</v>
      </c>
      <c r="K40" s="15">
        <f>J40/LN(2)/Notes!$F$9*(1-EXP(-Notes!$F$9*LN(2)/J40))</f>
        <v>5.2531331679124445E-3</v>
      </c>
      <c r="L40" s="15">
        <f>EXP(-Notes!$F$10*LN(2)/J40)</f>
        <v>0.58932058676900667</v>
      </c>
      <c r="M40">
        <f t="shared" si="1"/>
        <v>3.0957795208898927E-3</v>
      </c>
      <c r="O40" s="1">
        <f t="shared" si="2"/>
        <v>7565061.1439228943</v>
      </c>
      <c r="P40" s="1">
        <f>O40/Notes!$C$3</f>
        <v>2.3348954147910167E-12</v>
      </c>
      <c r="R40" s="1">
        <f>O40*J40/Notes!$F$9</f>
        <v>27545.858609134579</v>
      </c>
      <c r="S40" s="1">
        <f>R40/Notes!$C$2</f>
        <v>2.2036686887307663E-8</v>
      </c>
    </row>
    <row r="41" spans="1:19" x14ac:dyDescent="0.3">
      <c r="A41" t="s">
        <v>45</v>
      </c>
      <c r="C41">
        <v>86</v>
      </c>
      <c r="D41" s="1">
        <v>60843100000</v>
      </c>
      <c r="E41" s="1">
        <v>794763</v>
      </c>
      <c r="F41" s="1">
        <v>14.74</v>
      </c>
      <c r="G41" s="1">
        <v>21243.8</v>
      </c>
      <c r="H41" s="1"/>
      <c r="I41" s="1">
        <f>G41*densities!$B$12/densities!$B$9</f>
        <v>21056.039141414141</v>
      </c>
      <c r="J41" s="14">
        <f t="shared" si="0"/>
        <v>53064</v>
      </c>
      <c r="K41" s="15">
        <f>J41/LN(2)/Notes!$F$9*(1-EXP(-Notes!$F$9*LN(2)/J41))</f>
        <v>2.9535173475976773E-2</v>
      </c>
      <c r="L41" s="15">
        <f>EXP(-Notes!$F$10*LN(2)/J41)</f>
        <v>0.91023741219891452</v>
      </c>
      <c r="M41">
        <f t="shared" si="1"/>
        <v>2.6884019873619117E-2</v>
      </c>
      <c r="O41" s="1">
        <f t="shared" si="2"/>
        <v>783217.66017127945</v>
      </c>
      <c r="P41" s="1">
        <f>O41/Notes!$C$3</f>
        <v>2.4173384573187635E-13</v>
      </c>
      <c r="R41" s="1">
        <f>O41*J41/Notes!$F$9</f>
        <v>16034.20598739536</v>
      </c>
      <c r="S41" s="1">
        <f>R41/Notes!$C$2</f>
        <v>1.2827364789916288E-8</v>
      </c>
    </row>
    <row r="42" spans="1:19" x14ac:dyDescent="0.3">
      <c r="A42" t="s">
        <v>21</v>
      </c>
      <c r="C42">
        <v>47</v>
      </c>
      <c r="D42" s="1">
        <v>1998930000</v>
      </c>
      <c r="E42" s="1">
        <v>708361</v>
      </c>
      <c r="F42" s="1">
        <v>0.54333299999999995</v>
      </c>
      <c r="G42" s="1">
        <v>18934.3</v>
      </c>
      <c r="H42" s="1"/>
      <c r="I42" s="1">
        <f>G42*densities!$B$12/densities!$B$9</f>
        <v>18766.951388888887</v>
      </c>
      <c r="J42" s="14">
        <f t="shared" si="0"/>
        <v>1955.9987999999996</v>
      </c>
      <c r="K42" s="15">
        <f>J42/LN(2)/Notes!$F$9*(1-EXP(-Notes!$F$9*LN(2)/J42))</f>
        <v>1.0886997564601708E-3</v>
      </c>
      <c r="L42" s="15">
        <f>EXP(-Notes!$F$10*LN(2)/J42)</f>
        <v>7.7967470851288023E-2</v>
      </c>
      <c r="M42">
        <f t="shared" si="1"/>
        <v>8.4883166527612738E-5</v>
      </c>
      <c r="O42" s="1">
        <f t="shared" si="2"/>
        <v>221091556.27204299</v>
      </c>
      <c r="P42" s="1">
        <f>O42/Notes!$C$3</f>
        <v>6.823813465186512E-11</v>
      </c>
      <c r="R42" s="1">
        <f>O42*J42/Notes!$F$9</f>
        <v>166842.1368666082</v>
      </c>
      <c r="S42" s="1">
        <f>R42/Notes!$C$2</f>
        <v>1.3347370949328655E-7</v>
      </c>
    </row>
    <row r="43" spans="1:19" x14ac:dyDescent="0.3">
      <c r="A43" t="s">
        <v>45</v>
      </c>
      <c r="C43" t="s">
        <v>44</v>
      </c>
      <c r="D43" s="1">
        <v>43648600000</v>
      </c>
      <c r="E43" s="1">
        <v>628584</v>
      </c>
      <c r="F43" s="1">
        <v>13.37</v>
      </c>
      <c r="G43" s="1">
        <v>16801.900000000001</v>
      </c>
      <c r="H43" s="1"/>
      <c r="I43" s="1">
        <f>G43*densities!$B$12/densities!$B$9</f>
        <v>16653.398358585859</v>
      </c>
      <c r="J43" s="14">
        <f t="shared" si="0"/>
        <v>48131.999999999993</v>
      </c>
      <c r="K43" s="15">
        <f>J43/LN(2)/Notes!$F$9*(1-EXP(-Notes!$F$9*LN(2)/J43))</f>
        <v>2.6790045412063104E-2</v>
      </c>
      <c r="L43" s="15">
        <f>EXP(-Notes!$F$10*LN(2)/J43)</f>
        <v>0.90150748097939826</v>
      </c>
      <c r="M43">
        <f t="shared" si="1"/>
        <v>2.4151426354752696E-2</v>
      </c>
      <c r="O43" s="1">
        <f t="shared" si="2"/>
        <v>689540.98668829468</v>
      </c>
      <c r="P43" s="1">
        <f>O43/Notes!$C$3</f>
        <v>2.1282129218774528E-13</v>
      </c>
      <c r="R43" s="1">
        <f>O43*J43/Notes!$F$9</f>
        <v>12804.393044475692</v>
      </c>
      <c r="S43" s="1">
        <f>R43/Notes!$C$2</f>
        <v>1.0243514435580553E-8</v>
      </c>
    </row>
    <row r="44" spans="1:19" x14ac:dyDescent="0.3">
      <c r="A44" t="s">
        <v>41</v>
      </c>
      <c r="C44">
        <v>96</v>
      </c>
      <c r="D44" s="1">
        <v>71340900000</v>
      </c>
      <c r="E44" s="1">
        <v>588267</v>
      </c>
      <c r="F44" s="1">
        <v>23.35</v>
      </c>
      <c r="G44" s="1">
        <v>15724.2</v>
      </c>
      <c r="H44" s="1"/>
      <c r="I44" s="1">
        <f>G44*densities!$B$12/densities!$B$9</f>
        <v>15585.223484848486</v>
      </c>
      <c r="J44" s="14">
        <f t="shared" si="0"/>
        <v>84060</v>
      </c>
      <c r="K44" s="15">
        <f>J44/LN(2)/Notes!$F$9*(1-EXP(-Notes!$F$9*LN(2)/J44))</f>
        <v>4.6787401648849085E-2</v>
      </c>
      <c r="L44" s="15">
        <f>EXP(-Notes!$F$10*LN(2)/J44)</f>
        <v>0.94235783598804002</v>
      </c>
      <c r="M44">
        <f t="shared" si="1"/>
        <v>4.4090474569312678E-2</v>
      </c>
      <c r="O44" s="1">
        <f t="shared" si="2"/>
        <v>353482.77915103064</v>
      </c>
      <c r="P44" s="1">
        <f>O44/Notes!$C$3</f>
        <v>1.0909962319476255E-13</v>
      </c>
      <c r="R44" s="1">
        <f>O44*J44/Notes!$F$9</f>
        <v>11463.642907189675</v>
      </c>
      <c r="S44" s="1">
        <f>R44/Notes!$C$2</f>
        <v>9.1709143257517395E-9</v>
      </c>
    </row>
    <row r="45" spans="1:19" x14ac:dyDescent="0.3">
      <c r="A45" t="s">
        <v>17</v>
      </c>
      <c r="C45">
        <v>90</v>
      </c>
      <c r="D45" s="1">
        <v>13891500000</v>
      </c>
      <c r="E45" s="1">
        <v>481060</v>
      </c>
      <c r="F45" s="1">
        <v>5.5599800000000004</v>
      </c>
      <c r="G45" s="1">
        <v>12858.6</v>
      </c>
      <c r="H45" s="1"/>
      <c r="I45" s="1">
        <f>G45*densities!$B$12/densities!$B$9</f>
        <v>12744.950757575756</v>
      </c>
      <c r="J45" s="14">
        <f t="shared" si="0"/>
        <v>20015.928000000004</v>
      </c>
      <c r="K45" s="15">
        <f>J45/LN(2)/Notes!$F$9*(1-EXP(-Notes!$F$9*LN(2)/J45))</f>
        <v>1.1140771629780305E-2</v>
      </c>
      <c r="L45" s="15">
        <f>EXP(-Notes!$F$10*LN(2)/J45)</f>
        <v>0.77931931367736429</v>
      </c>
      <c r="M45">
        <f t="shared" si="1"/>
        <v>8.6822185003566383E-3</v>
      </c>
      <c r="O45" s="1">
        <f t="shared" si="2"/>
        <v>1467937.1127382056</v>
      </c>
      <c r="P45" s="1">
        <f>O45/Notes!$C$3</f>
        <v>4.5306701010438443E-13</v>
      </c>
      <c r="R45" s="1">
        <f>O45*J45/Notes!$F$9</f>
        <v>11335.695816780792</v>
      </c>
      <c r="S45" s="1">
        <f>R45/Notes!$C$2</f>
        <v>9.0685566534246337E-9</v>
      </c>
    </row>
    <row r="46" spans="1:19" x14ac:dyDescent="0.3">
      <c r="A46" t="s">
        <v>27</v>
      </c>
      <c r="C46">
        <v>24</v>
      </c>
      <c r="D46" s="1">
        <v>37245800000</v>
      </c>
      <c r="E46" s="1">
        <v>479398</v>
      </c>
      <c r="F46" s="1">
        <v>14.959099999999999</v>
      </c>
      <c r="G46" s="1">
        <v>12814.2</v>
      </c>
      <c r="H46" s="1"/>
      <c r="I46" s="1">
        <f>G46*densities!$B$12/densities!$B$9</f>
        <v>12700.943181818182</v>
      </c>
      <c r="J46" s="14">
        <f t="shared" si="0"/>
        <v>53852.759999999995</v>
      </c>
      <c r="K46" s="15">
        <f>J46/LN(2)/Notes!$F$9*(1-EXP(-Notes!$F$9*LN(2)/J46))</f>
        <v>2.9974193591891699E-2</v>
      </c>
      <c r="L46" s="15">
        <f>EXP(-Notes!$F$10*LN(2)/J46)</f>
        <v>0.91149213769796111</v>
      </c>
      <c r="M46">
        <f t="shared" si="1"/>
        <v>2.7321241792845893E-2</v>
      </c>
      <c r="O46" s="1">
        <f t="shared" si="2"/>
        <v>464874.30103356217</v>
      </c>
      <c r="P46" s="1">
        <f>O46/Notes!$C$3</f>
        <v>1.434797225412229E-13</v>
      </c>
      <c r="R46" s="1">
        <f>O46*J46/Notes!$F$9</f>
        <v>9658.4738285988315</v>
      </c>
      <c r="S46" s="1">
        <f>R46/Notes!$C$2</f>
        <v>7.726779062879065E-9</v>
      </c>
    </row>
    <row r="47" spans="1:19" x14ac:dyDescent="0.3">
      <c r="A47" t="s">
        <v>42</v>
      </c>
      <c r="C47">
        <v>86</v>
      </c>
      <c r="D47" s="1">
        <v>39063500000</v>
      </c>
      <c r="E47" s="1">
        <v>455836</v>
      </c>
      <c r="F47" s="1">
        <v>16.5001</v>
      </c>
      <c r="G47" s="1">
        <v>12184.4</v>
      </c>
      <c r="H47" s="1"/>
      <c r="I47" s="1">
        <f>G47*densities!$B$12/densities!$B$9</f>
        <v>12076.709595959595</v>
      </c>
      <c r="J47" s="14">
        <f t="shared" si="0"/>
        <v>59400.36</v>
      </c>
      <c r="K47" s="15">
        <f>J47/LN(2)/Notes!$F$9*(1-EXP(-Notes!$F$9*LN(2)/J47))</f>
        <v>3.3061961728014226E-2</v>
      </c>
      <c r="L47" s="15">
        <f>EXP(-Notes!$F$10*LN(2)/J47)</f>
        <v>0.91941532168785811</v>
      </c>
      <c r="M47">
        <f t="shared" si="1"/>
        <v>3.0397674177793852E-2</v>
      </c>
      <c r="O47" s="1">
        <f t="shared" si="2"/>
        <v>397290.57971092698</v>
      </c>
      <c r="P47" s="1">
        <f>O47/Notes!$C$3</f>
        <v>1.2262054929349597E-13</v>
      </c>
      <c r="R47" s="1">
        <f>O47*J47/Notes!$F$9</f>
        <v>9104.6309642892593</v>
      </c>
      <c r="S47" s="1">
        <f>R47/Notes!$C$2</f>
        <v>7.283704771431407E-9</v>
      </c>
    </row>
    <row r="48" spans="1:19" x14ac:dyDescent="0.3">
      <c r="A48" t="s">
        <v>10</v>
      </c>
      <c r="C48">
        <v>35</v>
      </c>
      <c r="D48" s="1">
        <v>4674750000000</v>
      </c>
      <c r="E48" s="1">
        <v>428561</v>
      </c>
      <c r="F48" s="1">
        <v>2100.2399999999998</v>
      </c>
      <c r="G48" s="1">
        <v>11455.3</v>
      </c>
      <c r="H48" s="1"/>
      <c r="I48" s="1">
        <f>G48*densities!$B$12/densities!$B$9</f>
        <v>11354.053661616161</v>
      </c>
      <c r="J48" s="14">
        <f t="shared" si="0"/>
        <v>7560864</v>
      </c>
      <c r="K48" s="15">
        <f>J48/LN(2)/Notes!$F$9*(1-EXP(-Notes!$F$9*LN(2)/J48))</f>
        <v>0.89006564809880206</v>
      </c>
      <c r="L48" s="15">
        <f>EXP(-Notes!$F$10*LN(2)/J48)</f>
        <v>0.99934015305881363</v>
      </c>
      <c r="M48">
        <f t="shared" si="1"/>
        <v>0.88947834100344902</v>
      </c>
      <c r="O48" s="1">
        <f t="shared" si="2"/>
        <v>12764.845570952621</v>
      </c>
      <c r="P48" s="1">
        <f>O48/Notes!$C$3</f>
        <v>3.9397671515285863E-15</v>
      </c>
      <c r="R48" s="1">
        <f>O48*J48/Notes!$F$9</f>
        <v>37235.054530468791</v>
      </c>
      <c r="S48" s="1">
        <f>R48/Notes!$C$2</f>
        <v>2.9788043624375033E-8</v>
      </c>
    </row>
    <row r="49" spans="1:19" x14ac:dyDescent="0.3">
      <c r="A49" t="s">
        <v>32</v>
      </c>
      <c r="C49">
        <v>7</v>
      </c>
      <c r="D49" s="1">
        <v>2770180000000</v>
      </c>
      <c r="E49" s="1">
        <v>417585</v>
      </c>
      <c r="F49" s="1">
        <v>1277.28</v>
      </c>
      <c r="G49" s="1">
        <v>11161.9</v>
      </c>
      <c r="H49" s="1"/>
      <c r="I49" s="1">
        <f>G49*densities!$B$12/densities!$B$9</f>
        <v>11063.246843434343</v>
      </c>
      <c r="J49" s="14">
        <f t="shared" si="0"/>
        <v>4598208</v>
      </c>
      <c r="K49" s="15">
        <f>J49/LN(2)/Notes!$F$9*(1-EXP(-Notes!$F$9*LN(2)/J49))</f>
        <v>0.82777842727450546</v>
      </c>
      <c r="L49" s="15">
        <f>EXP(-Notes!$F$10*LN(2)/J49)</f>
        <v>0.99891523994211751</v>
      </c>
      <c r="M49">
        <f t="shared" si="1"/>
        <v>0.82688048629982125</v>
      </c>
      <c r="O49" s="1">
        <f t="shared" si="2"/>
        <v>13379.499246548774</v>
      </c>
      <c r="P49" s="1">
        <f>O49/Notes!$C$3</f>
        <v>4.1294750760953005E-15</v>
      </c>
      <c r="R49" s="1">
        <f>O49*J49/Notes!$F$9</f>
        <v>23735.231663377526</v>
      </c>
      <c r="S49" s="1">
        <f>R49/Notes!$C$2</f>
        <v>1.8988185330702022E-8</v>
      </c>
    </row>
    <row r="50" spans="1:19" x14ac:dyDescent="0.3">
      <c r="A50" t="s">
        <v>41</v>
      </c>
      <c r="C50">
        <v>95</v>
      </c>
      <c r="D50" s="1">
        <v>1757690000000</v>
      </c>
      <c r="E50" s="1">
        <v>402992</v>
      </c>
      <c r="F50" s="1">
        <v>839.78599999999994</v>
      </c>
      <c r="G50" s="1">
        <v>10771.9</v>
      </c>
      <c r="H50" s="1"/>
      <c r="I50" s="1">
        <f>G50*densities!$B$12/densities!$B$9</f>
        <v>10676.693813131313</v>
      </c>
      <c r="J50" s="14">
        <f t="shared" si="0"/>
        <v>3023229.5999999996</v>
      </c>
      <c r="K50" s="15">
        <f>J50/LN(2)/Notes!$F$9*(1-EXP(-Notes!$F$9*LN(2)/J50))</f>
        <v>0.75392182148689091</v>
      </c>
      <c r="L50" s="15">
        <f>EXP(-Notes!$F$10*LN(2)/J50)</f>
        <v>0.99835059078952704</v>
      </c>
      <c r="M50">
        <f t="shared" si="1"/>
        <v>0.75267829589055391</v>
      </c>
      <c r="O50" s="1">
        <f t="shared" si="2"/>
        <v>14184.936474750959</v>
      </c>
      <c r="P50" s="1">
        <f>O50/Notes!$C$3</f>
        <v>4.3780668131947403E-15</v>
      </c>
      <c r="R50" s="1">
        <f>O50*J50/Notes!$F$9</f>
        <v>16544.876475535009</v>
      </c>
      <c r="S50" s="1">
        <f>R50/Notes!$C$2</f>
        <v>1.3235901180428007E-8</v>
      </c>
    </row>
    <row r="51" spans="1:19" x14ac:dyDescent="0.3">
      <c r="A51" t="s">
        <v>29</v>
      </c>
      <c r="C51">
        <v>3</v>
      </c>
      <c r="D51" s="1">
        <v>208818000000000</v>
      </c>
      <c r="E51" s="1">
        <v>372296</v>
      </c>
      <c r="F51" s="1">
        <v>107995</v>
      </c>
      <c r="G51" s="1">
        <v>9951.3799999999992</v>
      </c>
      <c r="H51" s="1"/>
      <c r="I51" s="1">
        <f>G51*densities!$B$12/densities!$B$9</f>
        <v>9863.4258838383812</v>
      </c>
      <c r="J51" s="14">
        <f t="shared" si="0"/>
        <v>388782000</v>
      </c>
      <c r="K51" s="15">
        <f>J51/LN(2)/Notes!$F$9*(1-EXP(-Notes!$F$9*LN(2)/J51))</f>
        <v>0.99769295755861187</v>
      </c>
      <c r="L51" s="15">
        <f>EXP(-Notes!$F$10*LN(2)/J51)</f>
        <v>0.99998716342920069</v>
      </c>
      <c r="M51">
        <f t="shared" si="1"/>
        <v>0.99768015060232618</v>
      </c>
      <c r="O51" s="1">
        <f t="shared" si="2"/>
        <v>9886.3607518738027</v>
      </c>
      <c r="P51" s="1">
        <f>O51/Notes!$C$3</f>
        <v>3.0513459110721615E-15</v>
      </c>
      <c r="R51" s="1">
        <f>O51*J51/Notes!$F$9</f>
        <v>1482885.4574980712</v>
      </c>
      <c r="S51" s="1">
        <f>R51/Notes!$C$2</f>
        <v>1.186308365998457E-6</v>
      </c>
    </row>
    <row r="52" spans="1:19" x14ac:dyDescent="0.3">
      <c r="A52" t="s">
        <v>31</v>
      </c>
      <c r="C52">
        <v>18</v>
      </c>
      <c r="D52" s="1">
        <v>3479510000</v>
      </c>
      <c r="E52" s="1">
        <v>366190</v>
      </c>
      <c r="F52" s="1">
        <v>1.82951</v>
      </c>
      <c r="G52" s="1">
        <v>9788.16</v>
      </c>
      <c r="H52" s="1"/>
      <c r="I52" s="1">
        <f>G52*densities!$B$12/densities!$B$9</f>
        <v>9701.6484848484852</v>
      </c>
      <c r="J52" s="14">
        <f t="shared" si="0"/>
        <v>6586.2359999999999</v>
      </c>
      <c r="K52" s="15">
        <f>J52/LN(2)/Notes!$F$9*(1-EXP(-Notes!$F$9*LN(2)/J52))</f>
        <v>3.6658680614677325E-3</v>
      </c>
      <c r="L52" s="15">
        <f>EXP(-Notes!$F$10*LN(2)/J52)</f>
        <v>0.46872417591557247</v>
      </c>
      <c r="M52">
        <f t="shared" si="1"/>
        <v>1.7182809861266801E-3</v>
      </c>
      <c r="O52" s="1">
        <f t="shared" si="2"/>
        <v>5646136.2042524703</v>
      </c>
      <c r="P52" s="1">
        <f>O52/Notes!$C$3</f>
        <v>1.7426346309421205E-12</v>
      </c>
      <c r="R52" s="1">
        <f>O52*J52/Notes!$F$9</f>
        <v>14346.753676447135</v>
      </c>
      <c r="S52" s="1">
        <f>R52/Notes!$C$2</f>
        <v>1.1477402941157708E-8</v>
      </c>
    </row>
    <row r="53" spans="1:19" x14ac:dyDescent="0.3">
      <c r="A53" t="s">
        <v>43</v>
      </c>
      <c r="C53">
        <v>83</v>
      </c>
      <c r="D53" s="1">
        <v>58209700000</v>
      </c>
      <c r="E53" s="1">
        <v>345812</v>
      </c>
      <c r="F53" s="1">
        <v>32.4099</v>
      </c>
      <c r="G53" s="1">
        <v>9243.4599999999991</v>
      </c>
      <c r="H53" s="1"/>
      <c r="I53" s="1">
        <f>G53*densities!$B$12/densities!$B$9</f>
        <v>9161.7627525252519</v>
      </c>
      <c r="J53" s="14">
        <f t="shared" si="0"/>
        <v>116675.64</v>
      </c>
      <c r="K53" s="15">
        <f>J53/LN(2)/Notes!$F$9*(1-EXP(-Notes!$F$9*LN(2)/J53))</f>
        <v>6.4941100561365414E-2</v>
      </c>
      <c r="L53" s="15">
        <f>EXP(-Notes!$F$10*LN(2)/J53)</f>
        <v>0.95812810062081222</v>
      </c>
      <c r="M53">
        <f t="shared" si="1"/>
        <v>6.2221893333086205E-2</v>
      </c>
      <c r="O53" s="1">
        <f t="shared" si="2"/>
        <v>147243.39395268011</v>
      </c>
      <c r="P53" s="1">
        <f>O53/Notes!$C$3</f>
        <v>4.5445491960703735E-14</v>
      </c>
      <c r="R53" s="1">
        <f>O53*J53/Notes!$F$9</f>
        <v>6627.9773245374545</v>
      </c>
      <c r="S53" s="1">
        <f>R53/Notes!$C$2</f>
        <v>5.3023818596299633E-9</v>
      </c>
    </row>
    <row r="54" spans="1:19" x14ac:dyDescent="0.3">
      <c r="A54" t="s">
        <v>26</v>
      </c>
      <c r="C54">
        <v>61</v>
      </c>
      <c r="D54" s="1">
        <v>2677550000</v>
      </c>
      <c r="E54" s="1">
        <v>312446</v>
      </c>
      <c r="F54" s="1">
        <v>1.65001</v>
      </c>
      <c r="G54" s="1">
        <v>8351.6</v>
      </c>
      <c r="H54" s="1"/>
      <c r="I54" s="1">
        <f>G54*densities!$B$12/densities!$B$9</f>
        <v>8277.7853535353534</v>
      </c>
      <c r="J54" s="14">
        <f t="shared" si="0"/>
        <v>5940.0359999999991</v>
      </c>
      <c r="K54" s="15">
        <f>J54/LN(2)/Notes!$F$9*(1-EXP(-Notes!$F$9*LN(2)/J54))</f>
        <v>3.306196172801664E-3</v>
      </c>
      <c r="L54" s="15">
        <f>EXP(-Notes!$F$10*LN(2)/J54)</f>
        <v>0.43163571071420187</v>
      </c>
      <c r="M54">
        <f t="shared" si="1"/>
        <v>1.4270723348078205E-3</v>
      </c>
      <c r="O54" s="1">
        <f t="shared" si="2"/>
        <v>5800536.6312774168</v>
      </c>
      <c r="P54" s="1">
        <f>O54/Notes!$C$3</f>
        <v>1.7902890837275977E-12</v>
      </c>
      <c r="R54" s="1">
        <f>O54*J54/Notes!$F$9</f>
        <v>13292.977009686179</v>
      </c>
      <c r="S54" s="1">
        <f>R54/Notes!$C$2</f>
        <v>1.0634381607748944E-8</v>
      </c>
    </row>
    <row r="55" spans="1:19" x14ac:dyDescent="0.3">
      <c r="A55" t="s">
        <v>30</v>
      </c>
      <c r="C55">
        <v>45</v>
      </c>
      <c r="D55" s="1">
        <v>5932120000000</v>
      </c>
      <c r="E55" s="1">
        <v>292668</v>
      </c>
      <c r="F55" s="1">
        <v>3902.63</v>
      </c>
      <c r="G55" s="1">
        <v>7822.94</v>
      </c>
      <c r="H55" s="1"/>
      <c r="I55" s="1">
        <f>G55*densities!$B$12/densities!$B$9</f>
        <v>7753.7978535353523</v>
      </c>
      <c r="J55" s="14">
        <f t="shared" si="0"/>
        <v>14049468.000000002</v>
      </c>
      <c r="K55" s="15">
        <f>J55/LN(2)/Notes!$F$9*(1-EXP(-Notes!$F$9*LN(2)/J55))</f>
        <v>0.9387008723224205</v>
      </c>
      <c r="L55" s="15">
        <f>EXP(-Notes!$F$10*LN(2)/J55)</f>
        <v>0.9996448425369171</v>
      </c>
      <c r="M55">
        <f t="shared" si="1"/>
        <v>0.93836748570201278</v>
      </c>
      <c r="O55" s="1">
        <f t="shared" si="2"/>
        <v>8263.0717407419233</v>
      </c>
      <c r="P55" s="1">
        <f>O55/Notes!$C$3</f>
        <v>2.550330784179606E-15</v>
      </c>
      <c r="R55" s="1">
        <f>O55*J55/Notes!$F$9</f>
        <v>44788.488427182856</v>
      </c>
      <c r="S55" s="1">
        <f>R55/Notes!$C$2</f>
        <v>3.5830790741746286E-8</v>
      </c>
    </row>
    <row r="56" spans="1:19" x14ac:dyDescent="0.3">
      <c r="A56" t="s">
        <v>42</v>
      </c>
      <c r="C56">
        <v>87</v>
      </c>
      <c r="D56" s="1">
        <v>2510500000</v>
      </c>
      <c r="E56" s="1">
        <v>287723</v>
      </c>
      <c r="F56" s="1">
        <v>1.68</v>
      </c>
      <c r="G56" s="1">
        <v>7690.76</v>
      </c>
      <c r="H56" s="1"/>
      <c r="I56" s="1">
        <f>G56*densities!$B$12/densities!$B$9</f>
        <v>7622.7861111111115</v>
      </c>
      <c r="J56" s="14">
        <f t="shared" si="0"/>
        <v>6048</v>
      </c>
      <c r="K56" s="15">
        <f>J56/LN(2)/Notes!$F$9*(1-EXP(-Notes!$F$9*LN(2)/J56))</f>
        <v>3.366288428740915E-3</v>
      </c>
      <c r="L56" s="15">
        <f>EXP(-Notes!$F$10*LN(2)/J56)</f>
        <v>0.43815821386821685</v>
      </c>
      <c r="M56">
        <f t="shared" si="1"/>
        <v>1.4749669253023654E-3</v>
      </c>
      <c r="O56" s="1">
        <f t="shared" si="2"/>
        <v>5168106.4709626995</v>
      </c>
      <c r="P56" s="1">
        <f>O56/Notes!$C$3</f>
        <v>1.5950945898033022E-12</v>
      </c>
      <c r="R56" s="1">
        <f>O56*J56/Notes!$F$9</f>
        <v>12058.915098912967</v>
      </c>
      <c r="S56" s="1">
        <f>R56/Notes!$C$2</f>
        <v>9.6471320791303732E-9</v>
      </c>
    </row>
    <row r="57" spans="1:19" x14ac:dyDescent="0.3">
      <c r="A57" t="s">
        <v>28</v>
      </c>
      <c r="C57">
        <v>41</v>
      </c>
      <c r="D57" s="1">
        <v>2669790000</v>
      </c>
      <c r="E57" s="1">
        <v>281385</v>
      </c>
      <c r="F57" s="1">
        <v>1.82683</v>
      </c>
      <c r="G57" s="1">
        <v>7521.35</v>
      </c>
      <c r="H57" s="1"/>
      <c r="I57" s="1">
        <f>G57*densities!$B$12/densities!$B$9</f>
        <v>7454.8734217171723</v>
      </c>
      <c r="J57" s="14">
        <f t="shared" si="0"/>
        <v>6576.5879999999997</v>
      </c>
      <c r="K57" s="15">
        <f>J57/LN(2)/Notes!$F$9*(1-EXP(-Notes!$F$9*LN(2)/J57))</f>
        <v>3.6604980299266461E-3</v>
      </c>
      <c r="L57" s="15">
        <f>EXP(-Notes!$F$10*LN(2)/J57)</f>
        <v>0.46820342107091073</v>
      </c>
      <c r="M57">
        <f t="shared" si="1"/>
        <v>1.7138577004349846E-3</v>
      </c>
      <c r="O57" s="1">
        <f t="shared" si="2"/>
        <v>4349762.1884390358</v>
      </c>
      <c r="P57" s="1">
        <f>O57/Notes!$C$3</f>
        <v>1.3425191939626653E-12</v>
      </c>
      <c r="R57" s="1">
        <f>O57*J57/Notes!$F$9</f>
        <v>11036.494525980672</v>
      </c>
      <c r="S57" s="1">
        <f>R57/Notes!$C$2</f>
        <v>8.8291956207845378E-9</v>
      </c>
    </row>
    <row r="58" spans="1:19" x14ac:dyDescent="0.3">
      <c r="A58" t="s">
        <v>49</v>
      </c>
      <c r="C58">
        <v>79</v>
      </c>
      <c r="D58" s="1">
        <v>50198600000</v>
      </c>
      <c r="E58" s="1">
        <v>275836</v>
      </c>
      <c r="F58" s="1">
        <v>35.04</v>
      </c>
      <c r="G58" s="1">
        <v>7373.02</v>
      </c>
      <c r="H58" s="1"/>
      <c r="I58" s="1">
        <f>G58*densities!$B$12/densities!$B$9</f>
        <v>7307.8544191919191</v>
      </c>
      <c r="J58" s="14">
        <f t="shared" si="0"/>
        <v>126144</v>
      </c>
      <c r="K58" s="15">
        <f>J58/LN(2)/Notes!$F$9*(1-EXP(-Notes!$F$9*LN(2)/J58))</f>
        <v>7.0211112857354888E-2</v>
      </c>
      <c r="L58" s="15">
        <f>EXP(-Notes!$F$10*LN(2)/J58)</f>
        <v>0.96120920822705369</v>
      </c>
      <c r="M58">
        <f t="shared" si="1"/>
        <v>6.7487568198358397E-2</v>
      </c>
      <c r="O58" s="1">
        <f t="shared" si="2"/>
        <v>108284.45318570064</v>
      </c>
      <c r="P58" s="1">
        <f>O58/Notes!$C$3</f>
        <v>3.3421127526450815E-14</v>
      </c>
      <c r="R58" s="1">
        <f>O58*J58/Notes!$F$9</f>
        <v>5269.8433883707639</v>
      </c>
      <c r="S58" s="1">
        <f>R58/Notes!$C$2</f>
        <v>4.2158747106966109E-9</v>
      </c>
    </row>
    <row r="59" spans="1:19" x14ac:dyDescent="0.3">
      <c r="A59" t="s">
        <v>42</v>
      </c>
      <c r="C59">
        <v>88</v>
      </c>
      <c r="D59" s="1">
        <v>2850110000000</v>
      </c>
      <c r="E59" s="1">
        <v>274162</v>
      </c>
      <c r="F59" s="1">
        <v>2001.6</v>
      </c>
      <c r="G59" s="1">
        <v>7328.28</v>
      </c>
      <c r="H59" s="1"/>
      <c r="I59" s="1">
        <f>G59*densities!$B$12/densities!$B$9</f>
        <v>7263.5098484848477</v>
      </c>
      <c r="J59" s="14">
        <f t="shared" si="0"/>
        <v>7205760</v>
      </c>
      <c r="K59" s="15">
        <f>J59/LN(2)/Notes!$F$9*(1-EXP(-Notes!$F$9*LN(2)/J59))</f>
        <v>0.88507950702361338</v>
      </c>
      <c r="L59" s="15">
        <f>EXP(-Notes!$F$10*LN(2)/J59)</f>
        <v>0.99930764668116867</v>
      </c>
      <c r="M59">
        <f t="shared" si="1"/>
        <v>0.88446671928949594</v>
      </c>
      <c r="O59" s="1">
        <f t="shared" si="2"/>
        <v>8212.3043073002482</v>
      </c>
      <c r="P59" s="1">
        <f>O59/Notes!$C$3</f>
        <v>2.5346618232408174E-15</v>
      </c>
      <c r="R59" s="1">
        <f>O59*J59/Notes!$F$9</f>
        <v>22830.205974294688</v>
      </c>
      <c r="S59" s="1">
        <f>R59/Notes!$C$2</f>
        <v>1.8264164779435751E-8</v>
      </c>
    </row>
    <row r="60" spans="1:19" x14ac:dyDescent="0.3">
      <c r="A60" t="s">
        <v>43</v>
      </c>
      <c r="C60" t="s">
        <v>46</v>
      </c>
      <c r="D60" s="1">
        <v>1553180000</v>
      </c>
      <c r="E60" s="1">
        <v>265312</v>
      </c>
      <c r="F60" s="1">
        <v>1.12717</v>
      </c>
      <c r="G60" s="1">
        <v>7091.72</v>
      </c>
      <c r="H60" s="1"/>
      <c r="I60" s="1">
        <f>G60*densities!$B$12/densities!$B$9</f>
        <v>7029.0406565656567</v>
      </c>
      <c r="J60" s="14">
        <f t="shared" si="0"/>
        <v>4057.8119999999999</v>
      </c>
      <c r="K60" s="15">
        <f>J60/LN(2)/Notes!$F$9*(1-EXP(-Notes!$F$9*LN(2)/J60))</f>
        <v>2.2585591239427955E-3</v>
      </c>
      <c r="L60" s="15">
        <f>EXP(-Notes!$F$10*LN(2)/J60)</f>
        <v>0.29232492618758443</v>
      </c>
      <c r="M60">
        <f t="shared" si="1"/>
        <v>6.6023312919687301E-4</v>
      </c>
      <c r="O60" s="1">
        <f t="shared" si="2"/>
        <v>10646301.049927603</v>
      </c>
      <c r="P60" s="1">
        <f>O60/Notes!$C$3</f>
        <v>3.2858953857801244E-12</v>
      </c>
      <c r="R60" s="1">
        <f>O60*J60/Notes!$F$9</f>
        <v>16666.932158954023</v>
      </c>
      <c r="S60" s="1">
        <f>R60/Notes!$C$2</f>
        <v>1.3333545727163218E-8</v>
      </c>
    </row>
    <row r="61" spans="1:19" x14ac:dyDescent="0.3">
      <c r="A61" t="s">
        <v>47</v>
      </c>
      <c r="C61">
        <v>81</v>
      </c>
      <c r="D61" s="1">
        <v>6050270000</v>
      </c>
      <c r="E61" s="1">
        <v>254572</v>
      </c>
      <c r="F61" s="1">
        <v>4.5760100000000001</v>
      </c>
      <c r="G61" s="1">
        <v>6804.64</v>
      </c>
      <c r="H61" s="1"/>
      <c r="I61" s="1">
        <f>G61*densities!$B$12/densities!$B$9</f>
        <v>6744.4979797979795</v>
      </c>
      <c r="J61" s="14">
        <f t="shared" si="0"/>
        <v>16473.636000000002</v>
      </c>
      <c r="K61" s="15">
        <f>J61/LN(2)/Notes!$F$9*(1-EXP(-Notes!$F$9*LN(2)/J61))</f>
        <v>9.1691485195254246E-3</v>
      </c>
      <c r="L61" s="15">
        <f>EXP(-Notes!$F$10*LN(2)/J61)</f>
        <v>0.73863729732315475</v>
      </c>
      <c r="M61">
        <f t="shared" si="1"/>
        <v>6.7726750812168654E-3</v>
      </c>
      <c r="O61" s="1">
        <f t="shared" si="2"/>
        <v>995839.59054863988</v>
      </c>
      <c r="P61" s="1">
        <f>O61/Notes!$C$3</f>
        <v>3.0735789831748143E-13</v>
      </c>
      <c r="R61" s="1">
        <f>O61*J61/Notes!$F$9</f>
        <v>6329.1276732590031</v>
      </c>
      <c r="S61" s="1">
        <f>R61/Notes!$C$2</f>
        <v>5.0633021386072025E-9</v>
      </c>
    </row>
    <row r="62" spans="1:19" x14ac:dyDescent="0.3">
      <c r="A62" t="s">
        <v>41</v>
      </c>
      <c r="C62">
        <v>89</v>
      </c>
      <c r="D62" s="1">
        <v>2496930000</v>
      </c>
      <c r="E62" s="1">
        <v>236828</v>
      </c>
      <c r="F62" s="1">
        <v>2.0299999999999998</v>
      </c>
      <c r="G62" s="1">
        <v>6330.35</v>
      </c>
      <c r="H62" s="1"/>
      <c r="I62" s="1">
        <f>G62*densities!$B$12/densities!$B$9</f>
        <v>6274.3999368686864</v>
      </c>
      <c r="J62" s="14">
        <f t="shared" si="0"/>
        <v>7307.9999999999991</v>
      </c>
      <c r="K62" s="15">
        <f>J62/LN(2)/Notes!$F$9*(1-EXP(-Notes!$F$9*LN(2)/J62))</f>
        <v>4.0675985180619384E-3</v>
      </c>
      <c r="L62" s="15">
        <f>EXP(-Notes!$F$10*LN(2)/J62)</f>
        <v>0.50514809959945162</v>
      </c>
      <c r="M62">
        <f t="shared" si="1"/>
        <v>2.0547396613325337E-3</v>
      </c>
      <c r="O62" s="1">
        <f t="shared" si="2"/>
        <v>3053622.8286943324</v>
      </c>
      <c r="P62" s="1">
        <f>O62/Notes!$C$3</f>
        <v>9.4247618169578154E-13</v>
      </c>
      <c r="R62" s="1">
        <f>O62*J62/Notes!$F$9</f>
        <v>8609.5199197909642</v>
      </c>
      <c r="S62" s="1">
        <f>R62/Notes!$C$2</f>
        <v>6.8876159358327711E-9</v>
      </c>
    </row>
    <row r="63" spans="1:19" x14ac:dyDescent="0.3">
      <c r="A63" t="s">
        <v>48</v>
      </c>
      <c r="C63">
        <v>77</v>
      </c>
      <c r="D63" s="1">
        <v>61317600000</v>
      </c>
      <c r="E63" s="1">
        <v>206995</v>
      </c>
      <c r="F63" s="1">
        <v>57.035899999999998</v>
      </c>
      <c r="G63" s="1">
        <v>5532.92</v>
      </c>
      <c r="H63" s="1"/>
      <c r="I63" s="1">
        <f>G63*densities!$B$12/densities!$B$9</f>
        <v>5484.0179292929288</v>
      </c>
      <c r="J63" s="14">
        <f t="shared" si="0"/>
        <v>205329.24</v>
      </c>
      <c r="K63" s="15">
        <f>J63/LN(2)/Notes!$F$9*(1-EXP(-Notes!$F$9*LN(2)/J63))</f>
        <v>0.11426718256847405</v>
      </c>
      <c r="L63" s="15">
        <f>EXP(-Notes!$F$10*LN(2)/J63)</f>
        <v>0.97598735810773851</v>
      </c>
      <c r="M63">
        <f t="shared" si="1"/>
        <v>0.11152332563341963</v>
      </c>
      <c r="O63" s="1">
        <f t="shared" si="2"/>
        <v>49173.730232176298</v>
      </c>
      <c r="P63" s="1">
        <f>O63/Notes!$C$3</f>
        <v>1.5177077232153179E-14</v>
      </c>
      <c r="R63" s="1">
        <f>O63*J63/Notes!$F$9</f>
        <v>3895.3721668741446</v>
      </c>
      <c r="S63" s="1">
        <f>R63/Notes!$C$2</f>
        <v>3.1162977334993157E-9</v>
      </c>
    </row>
    <row r="64" spans="1:19" x14ac:dyDescent="0.3">
      <c r="A64" t="s">
        <v>30</v>
      </c>
      <c r="C64">
        <v>47</v>
      </c>
      <c r="D64" s="1">
        <v>116243000000</v>
      </c>
      <c r="E64" s="1">
        <v>205592</v>
      </c>
      <c r="F64" s="1">
        <v>108.864</v>
      </c>
      <c r="G64" s="1">
        <v>5495.42</v>
      </c>
      <c r="H64" s="1"/>
      <c r="I64" s="1">
        <f>G64*densities!$B$12/densities!$B$9</f>
        <v>5446.8493686868687</v>
      </c>
      <c r="J64" s="14">
        <f t="shared" si="0"/>
        <v>391910.40000000002</v>
      </c>
      <c r="K64" s="15">
        <f>J64/LN(2)/Notes!$F$9*(1-EXP(-Notes!$F$9*LN(2)/J64))</f>
        <v>0.21590814664937014</v>
      </c>
      <c r="L64" s="15">
        <f>EXP(-Notes!$F$10*LN(2)/J64)</f>
        <v>0.98734655125456527</v>
      </c>
      <c r="M64">
        <f t="shared" si="1"/>
        <v>0.21317616398202052</v>
      </c>
      <c r="O64" s="1">
        <f t="shared" si="2"/>
        <v>25550.93058690305</v>
      </c>
      <c r="P64" s="1">
        <f>O64/Notes!$C$3</f>
        <v>7.886089687315756E-15</v>
      </c>
      <c r="R64" s="1">
        <f>O64*J64/Notes!$F$9</f>
        <v>3863.3007047397414</v>
      </c>
      <c r="S64" s="1">
        <f>R64/Notes!$C$2</f>
        <v>3.090640563791793E-9</v>
      </c>
    </row>
    <row r="65" spans="1:19" x14ac:dyDescent="0.3">
      <c r="A65" t="s">
        <v>45</v>
      </c>
      <c r="C65">
        <v>85</v>
      </c>
      <c r="D65" s="1">
        <v>2646810000</v>
      </c>
      <c r="E65" s="1">
        <v>190156</v>
      </c>
      <c r="F65" s="1">
        <v>2.6800099999999998</v>
      </c>
      <c r="G65" s="1">
        <v>5082.82</v>
      </c>
      <c r="H65" s="1"/>
      <c r="I65" s="1">
        <f>G65*densities!$B$12/densities!$B$9</f>
        <v>5037.8960858585851</v>
      </c>
      <c r="J65" s="14">
        <f t="shared" si="0"/>
        <v>9648.0359999999982</v>
      </c>
      <c r="K65" s="15">
        <f>J65/LN(2)/Notes!$F$9*(1-EXP(-Notes!$F$9*LN(2)/J65))</f>
        <v>5.3700515785178194E-3</v>
      </c>
      <c r="L65" s="15">
        <f>EXP(-Notes!$F$10*LN(2)/J65)</f>
        <v>0.59614456343872402</v>
      </c>
      <c r="M65">
        <f t="shared" si="1"/>
        <v>3.2013270539189361E-3</v>
      </c>
      <c r="O65" s="1">
        <f t="shared" si="2"/>
        <v>1573689.9107797795</v>
      </c>
      <c r="P65" s="1">
        <f>O65/Notes!$C$3</f>
        <v>4.8570676258635173E-13</v>
      </c>
      <c r="R65" s="1">
        <f>O65*J65/Notes!$F$9</f>
        <v>5857.6454135957165</v>
      </c>
      <c r="S65" s="1">
        <f>R65/Notes!$C$2</f>
        <v>4.6861163308765732E-9</v>
      </c>
    </row>
    <row r="66" spans="1:19" x14ac:dyDescent="0.3">
      <c r="A66" t="s">
        <v>43</v>
      </c>
      <c r="C66">
        <v>85</v>
      </c>
      <c r="D66" s="1">
        <v>1502870000000</v>
      </c>
      <c r="E66" s="1">
        <v>185947</v>
      </c>
      <c r="F66" s="1">
        <v>1556.16</v>
      </c>
      <c r="G66" s="1">
        <v>4970.3100000000004</v>
      </c>
      <c r="H66" s="1"/>
      <c r="I66" s="1">
        <f>G66*densities!$B$12/densities!$B$9</f>
        <v>4926.3804924242422</v>
      </c>
      <c r="J66" s="14">
        <f t="shared" si="0"/>
        <v>5602176</v>
      </c>
      <c r="K66" s="15">
        <f>J66/LN(2)/Notes!$F$9*(1-EXP(-Notes!$F$9*LN(2)/J66))</f>
        <v>0.85549932623456271</v>
      </c>
      <c r="L66" s="15">
        <f>EXP(-Notes!$F$10*LN(2)/J66)</f>
        <v>0.99910955360690834</v>
      </c>
      <c r="M66">
        <f t="shared" si="1"/>
        <v>0.85473754994522477</v>
      </c>
      <c r="O66" s="1">
        <f t="shared" si="2"/>
        <v>5763.6177242241738</v>
      </c>
      <c r="P66" s="1">
        <f>O66/Notes!$C$3</f>
        <v>1.7788943593284486E-15</v>
      </c>
      <c r="R66" s="1">
        <f>O66*J66/Notes!$F$9</f>
        <v>12457.099107956514</v>
      </c>
      <c r="S66" s="1">
        <f>R66/Notes!$C$2</f>
        <v>9.9656792863652114E-9</v>
      </c>
    </row>
    <row r="67" spans="1:19" x14ac:dyDescent="0.3">
      <c r="A67" t="s">
        <v>39</v>
      </c>
      <c r="C67">
        <v>95</v>
      </c>
      <c r="D67" s="1">
        <v>18850500000</v>
      </c>
      <c r="E67" s="1">
        <v>181475</v>
      </c>
      <c r="F67" s="1">
        <v>20</v>
      </c>
      <c r="G67" s="1">
        <v>4850.78</v>
      </c>
      <c r="H67" s="1"/>
      <c r="I67" s="1">
        <f>G67*densities!$B$12/densities!$B$9</f>
        <v>4807.9069444444449</v>
      </c>
      <c r="J67" s="14">
        <f t="shared" si="0"/>
        <v>72000</v>
      </c>
      <c r="K67" s="15">
        <f>J67/LN(2)/Notes!$F$9*(1-EXP(-Notes!$F$9*LN(2)/J67))</f>
        <v>4.0074862246332485E-2</v>
      </c>
      <c r="L67" s="15">
        <f>EXP(-Notes!$F$10*LN(2)/J67)</f>
        <v>0.93303299153680741</v>
      </c>
      <c r="M67">
        <f t="shared" si="1"/>
        <v>3.7391168607121057E-2</v>
      </c>
      <c r="O67" s="1">
        <f t="shared" si="2"/>
        <v>128584.02461186492</v>
      </c>
      <c r="P67" s="1">
        <f>O67/Notes!$C$3</f>
        <v>3.9686427349341024E-14</v>
      </c>
      <c r="R67" s="1">
        <f>O67*J67/Notes!$F$9</f>
        <v>3571.7784614406919</v>
      </c>
      <c r="S67" s="1">
        <f>R67/Notes!$C$2</f>
        <v>2.8574227691525534E-9</v>
      </c>
    </row>
    <row r="68" spans="1:19" x14ac:dyDescent="0.3">
      <c r="A68" t="s">
        <v>43</v>
      </c>
      <c r="C68">
        <v>82</v>
      </c>
      <c r="D68" s="1">
        <v>558313000000</v>
      </c>
      <c r="E68" s="1">
        <v>175307</v>
      </c>
      <c r="F68" s="1">
        <v>613.19899999999996</v>
      </c>
      <c r="G68" s="1">
        <v>4685.91</v>
      </c>
      <c r="H68" s="1"/>
      <c r="I68" s="1">
        <f>G68*densities!$B$12/densities!$B$9</f>
        <v>4644.4941287878783</v>
      </c>
      <c r="J68" s="14">
        <f t="shared" ref="J68:J131" si="3">F68*60*60</f>
        <v>2207516.4</v>
      </c>
      <c r="K68" s="15">
        <f>J68/LN(2)/Notes!$F$9*(1-EXP(-Notes!$F$9*LN(2)/J68))</f>
        <v>0.68421190018303102</v>
      </c>
      <c r="L68" s="15">
        <f>EXP(-Notes!$F$10*LN(2)/J68)</f>
        <v>0.99774179588759204</v>
      </c>
      <c r="M68">
        <f t="shared" ref="M68:M131" si="4">K68*L68</f>
        <v>0.68266681005627927</v>
      </c>
      <c r="O68" s="1">
        <f t="shared" ref="O68:O131" si="5">I68/M68</f>
        <v>6803.4567674455784</v>
      </c>
      <c r="P68" s="1">
        <f>O68/Notes!$C$3</f>
        <v>2.0998323356313514E-15</v>
      </c>
      <c r="R68" s="1">
        <f>O68*J68/Notes!$F$9</f>
        <v>5794.2678976956404</v>
      </c>
      <c r="S68" s="1">
        <f>R68/Notes!$C$2</f>
        <v>4.6354143181565122E-9</v>
      </c>
    </row>
    <row r="69" spans="1:19" x14ac:dyDescent="0.3">
      <c r="A69" t="s">
        <v>33</v>
      </c>
      <c r="C69">
        <v>38</v>
      </c>
      <c r="D69" s="1">
        <v>550676000</v>
      </c>
      <c r="E69" s="1">
        <v>170828</v>
      </c>
      <c r="F69" s="1">
        <v>0.62066900000000003</v>
      </c>
      <c r="G69" s="1">
        <v>4566.1899999999996</v>
      </c>
      <c r="H69" s="1"/>
      <c r="I69" s="1">
        <f>G69*densities!$B$12/densities!$B$9</f>
        <v>4525.8322601010095</v>
      </c>
      <c r="J69" s="14">
        <f t="shared" si="3"/>
        <v>2234.4084000000003</v>
      </c>
      <c r="K69" s="15">
        <f>J69/LN(2)/Notes!$F$9*(1-EXP(-Notes!$F$9*LN(2)/J69))</f>
        <v>1.2436612337965447E-3</v>
      </c>
      <c r="L69" s="15">
        <f>EXP(-Notes!$F$10*LN(2)/J69)</f>
        <v>0.10714753354880041</v>
      </c>
      <c r="M69">
        <f t="shared" si="4"/>
        <v>1.3325523377155779E-4</v>
      </c>
      <c r="O69" s="1">
        <f t="shared" si="5"/>
        <v>33963636.038939662</v>
      </c>
      <c r="P69" s="1">
        <f>O69/Notes!$C$3</f>
        <v>1.0482603715722118E-11</v>
      </c>
      <c r="R69" s="1">
        <f>O69*J69/Notes!$F$9</f>
        <v>29278.022245350898</v>
      </c>
      <c r="S69" s="1">
        <f>R69/Notes!$C$2</f>
        <v>2.3422417796280718E-8</v>
      </c>
    </row>
    <row r="70" spans="1:19" x14ac:dyDescent="0.3">
      <c r="A70" t="s">
        <v>41</v>
      </c>
      <c r="C70">
        <v>97</v>
      </c>
      <c r="D70" s="1">
        <v>978284000</v>
      </c>
      <c r="E70" s="1">
        <v>156748</v>
      </c>
      <c r="F70" s="1">
        <v>1.20167</v>
      </c>
      <c r="G70" s="1">
        <v>4189.83</v>
      </c>
      <c r="H70" s="1"/>
      <c r="I70" s="1">
        <f>G70*densities!$B$12/densities!$B$9</f>
        <v>4152.7986742424237</v>
      </c>
      <c r="J70" s="14">
        <f t="shared" si="3"/>
        <v>4326.0119999999997</v>
      </c>
      <c r="K70" s="15">
        <f>J70/LN(2)/Notes!$F$9*(1-EXP(-Notes!$F$9*LN(2)/J70))</f>
        <v>2.4078379858125561E-3</v>
      </c>
      <c r="L70" s="15">
        <f>EXP(-Notes!$F$10*LN(2)/J70)</f>
        <v>0.3154863638006592</v>
      </c>
      <c r="M70">
        <f t="shared" si="4"/>
        <v>7.5964005076510654E-4</v>
      </c>
      <c r="O70" s="1">
        <f t="shared" si="5"/>
        <v>5466797.9526089244</v>
      </c>
      <c r="P70" s="1">
        <f>O70/Notes!$C$3</f>
        <v>1.6872833187064581E-12</v>
      </c>
      <c r="R70" s="1">
        <f>O70*J70/Notes!$F$9</f>
        <v>9124.0098551549527</v>
      </c>
      <c r="S70" s="1">
        <f>R70/Notes!$C$2</f>
        <v>7.299207884123962E-9</v>
      </c>
    </row>
    <row r="71" spans="1:19" x14ac:dyDescent="0.3">
      <c r="A71" t="s">
        <v>22</v>
      </c>
      <c r="C71">
        <v>49</v>
      </c>
      <c r="D71" s="1">
        <v>750328000</v>
      </c>
      <c r="E71" s="1">
        <v>151541</v>
      </c>
      <c r="F71" s="1">
        <v>0.95333199999999996</v>
      </c>
      <c r="G71" s="1">
        <v>4050.65</v>
      </c>
      <c r="H71" s="1"/>
      <c r="I71" s="1">
        <f>G71*densities!$B$12/densities!$B$9</f>
        <v>4014.8488005050508</v>
      </c>
      <c r="J71" s="14">
        <f t="shared" si="3"/>
        <v>3431.9951999999998</v>
      </c>
      <c r="K71" s="15">
        <f>J71/LN(2)/Notes!$F$9*(1-EXP(-Notes!$F$9*LN(2)/J71))</f>
        <v>1.9102324287788293E-3</v>
      </c>
      <c r="L71" s="15">
        <f>EXP(-Notes!$F$10*LN(2)/J71)</f>
        <v>0.23359721316639875</v>
      </c>
      <c r="M71">
        <f t="shared" si="4"/>
        <v>4.4622497186281581E-4</v>
      </c>
      <c r="O71" s="1">
        <f t="shared" si="5"/>
        <v>8997364.6785042472</v>
      </c>
      <c r="P71" s="1">
        <f>O71/Notes!$C$3</f>
        <v>2.7769644069457553E-12</v>
      </c>
      <c r="R71" s="1">
        <f>O71*J71/Notes!$F$9</f>
        <v>11913.160644010848</v>
      </c>
      <c r="S71" s="1">
        <f>R71/Notes!$C$2</f>
        <v>9.5305285152086781E-9</v>
      </c>
    </row>
    <row r="72" spans="1:19" x14ac:dyDescent="0.3">
      <c r="A72" t="s">
        <v>48</v>
      </c>
      <c r="C72">
        <v>76</v>
      </c>
      <c r="D72" s="1">
        <v>9679350000</v>
      </c>
      <c r="E72" s="1">
        <v>115041</v>
      </c>
      <c r="F72" s="1">
        <v>16.200099999999999</v>
      </c>
      <c r="G72" s="1">
        <v>3075.02</v>
      </c>
      <c r="H72" s="1"/>
      <c r="I72" s="1">
        <f>G72*densities!$B$12/densities!$B$9</f>
        <v>3047.8417929292928</v>
      </c>
      <c r="J72" s="14">
        <f t="shared" si="3"/>
        <v>58320.36</v>
      </c>
      <c r="K72" s="15">
        <f>J72/LN(2)/Notes!$F$9*(1-EXP(-Notes!$F$9*LN(2)/J72))</f>
        <v>3.246083879431156E-2</v>
      </c>
      <c r="L72" s="15">
        <f>EXP(-Notes!$F$10*LN(2)/J72)</f>
        <v>0.91798594607489736</v>
      </c>
      <c r="M72">
        <f t="shared" si="4"/>
        <v>2.9798593810980829E-2</v>
      </c>
      <c r="O72" s="1">
        <f t="shared" si="5"/>
        <v>102281.39664114479</v>
      </c>
      <c r="P72" s="1">
        <f>O72/Notes!$C$3</f>
        <v>3.1568332296649624E-14</v>
      </c>
      <c r="R72" s="1">
        <f>O72*J72/Notes!$F$9</f>
        <v>2301.3456301752913</v>
      </c>
      <c r="S72" s="1">
        <f>R72/Notes!$C$2</f>
        <v>1.8410765041402331E-9</v>
      </c>
    </row>
    <row r="73" spans="1:19" x14ac:dyDescent="0.3">
      <c r="A73" t="s">
        <v>47</v>
      </c>
      <c r="C73">
        <v>83</v>
      </c>
      <c r="D73" s="1">
        <v>1129700000000</v>
      </c>
      <c r="E73" s="1">
        <v>105140</v>
      </c>
      <c r="F73" s="1">
        <v>2068.8000000000002</v>
      </c>
      <c r="G73" s="1">
        <v>2810.36</v>
      </c>
      <c r="H73" s="1"/>
      <c r="I73" s="1">
        <f>G73*densities!$B$12/densities!$B$9</f>
        <v>2785.5209595959595</v>
      </c>
      <c r="J73" s="14">
        <f t="shared" si="3"/>
        <v>7447680.0000000009</v>
      </c>
      <c r="K73" s="15">
        <f>J73/LN(2)/Notes!$F$9*(1-EXP(-Notes!$F$9*LN(2)/J73))</f>
        <v>0.88852394685606595</v>
      </c>
      <c r="L73" s="15">
        <f>EXP(-Notes!$F$10*LN(2)/J73)</f>
        <v>0.99933012858189352</v>
      </c>
      <c r="M73">
        <f t="shared" si="4"/>
        <v>0.8879287500597639</v>
      </c>
      <c r="O73" s="1">
        <f t="shared" si="5"/>
        <v>3137.0996371144352</v>
      </c>
      <c r="P73" s="1">
        <f>O73/Notes!$C$3</f>
        <v>9.6824062873902321E-16</v>
      </c>
      <c r="R73" s="1">
        <f>O73*J73/Notes!$F$9</f>
        <v>9013.9329573088125</v>
      </c>
      <c r="S73" s="1">
        <f>R73/Notes!$C$2</f>
        <v>7.2111463658470504E-9</v>
      </c>
    </row>
    <row r="74" spans="1:19" x14ac:dyDescent="0.3">
      <c r="A74" t="s">
        <v>45</v>
      </c>
      <c r="C74" t="s">
        <v>46</v>
      </c>
      <c r="D74" s="1">
        <v>2619670000</v>
      </c>
      <c r="E74" s="1">
        <v>103785</v>
      </c>
      <c r="F74" s="1">
        <v>4.8599899999999998</v>
      </c>
      <c r="G74" s="1">
        <v>2774.15</v>
      </c>
      <c r="H74" s="1"/>
      <c r="I74" s="1">
        <f>G74*densities!$B$12/densities!$B$9</f>
        <v>2749.6309974747473</v>
      </c>
      <c r="J74" s="14">
        <f t="shared" si="3"/>
        <v>17495.964</v>
      </c>
      <c r="K74" s="15">
        <f>J74/LN(2)/Notes!$F$9*(1-EXP(-Notes!$F$9*LN(2)/J74))</f>
        <v>9.7381714885693797E-3</v>
      </c>
      <c r="L74" s="15">
        <f>EXP(-Notes!$F$10*LN(2)/J74)</f>
        <v>0.75182902576043709</v>
      </c>
      <c r="M74">
        <f t="shared" si="4"/>
        <v>7.3214399829391822E-3</v>
      </c>
      <c r="O74" s="1">
        <f t="shared" si="5"/>
        <v>375558.77038971666</v>
      </c>
      <c r="P74" s="1">
        <f>O74/Notes!$C$3</f>
        <v>1.1591320073756688E-13</v>
      </c>
      <c r="R74" s="1">
        <f>O74*J74/Notes!$F$9</f>
        <v>2535.0164840365542</v>
      </c>
      <c r="S74" s="1">
        <f>R74/Notes!$C$2</f>
        <v>2.0280131872292434E-9</v>
      </c>
    </row>
    <row r="75" spans="1:19" x14ac:dyDescent="0.3">
      <c r="A75" t="s">
        <v>39</v>
      </c>
      <c r="C75">
        <v>94</v>
      </c>
      <c r="D75" s="1">
        <v>2518060000</v>
      </c>
      <c r="E75" s="1">
        <v>99282.7</v>
      </c>
      <c r="F75" s="1">
        <v>4.8833200000000003</v>
      </c>
      <c r="G75" s="1">
        <v>2653.8</v>
      </c>
      <c r="H75" s="1"/>
      <c r="I75" s="1">
        <f>G75*densities!$B$12/densities!$B$9</f>
        <v>2630.344696969697</v>
      </c>
      <c r="J75" s="14">
        <f t="shared" si="3"/>
        <v>17579.952000000001</v>
      </c>
      <c r="K75" s="15">
        <f>J75/LN(2)/Notes!$F$9*(1-EXP(-Notes!$F$9*LN(2)/J75))</f>
        <v>9.7849188153804074E-3</v>
      </c>
      <c r="L75" s="15">
        <f>EXP(-Notes!$F$10*LN(2)/J75)</f>
        <v>0.7528542873269114</v>
      </c>
      <c r="M75">
        <f t="shared" si="4"/>
        <v>7.366618081304903E-3</v>
      </c>
      <c r="O75" s="1">
        <f t="shared" si="5"/>
        <v>357062.72103952547</v>
      </c>
      <c r="P75" s="1">
        <f>O75/Notes!$C$3</f>
        <v>1.1020454353071773E-13</v>
      </c>
      <c r="R75" s="1">
        <f>O75*J75/Notes!$F$9</f>
        <v>2421.7382318149107</v>
      </c>
      <c r="S75" s="1">
        <f>R75/Notes!$C$2</f>
        <v>1.9373905854519286E-9</v>
      </c>
    </row>
    <row r="76" spans="1:19" x14ac:dyDescent="0.3">
      <c r="A76" t="s">
        <v>53</v>
      </c>
      <c r="C76">
        <v>72</v>
      </c>
      <c r="D76" s="1">
        <v>13375400000</v>
      </c>
      <c r="E76" s="1">
        <v>99050.4</v>
      </c>
      <c r="F76" s="1">
        <v>26</v>
      </c>
      <c r="G76" s="1">
        <v>2647.59</v>
      </c>
      <c r="H76" s="1"/>
      <c r="I76" s="1">
        <f>G76*densities!$B$12/densities!$B$9</f>
        <v>2624.1895833333333</v>
      </c>
      <c r="J76" s="14">
        <f t="shared" si="3"/>
        <v>93600</v>
      </c>
      <c r="K76" s="15">
        <f>J76/LN(2)/Notes!$F$9*(1-EXP(-Notes!$F$9*LN(2)/J76))</f>
        <v>5.2097320680775341E-2</v>
      </c>
      <c r="L76" s="15">
        <f>EXP(-Notes!$F$10*LN(2)/J76)</f>
        <v>0.94807751433917142</v>
      </c>
      <c r="M76">
        <f t="shared" si="4"/>
        <v>4.9392298294760197E-2</v>
      </c>
      <c r="O76" s="1">
        <f t="shared" si="5"/>
        <v>53129.52978362867</v>
      </c>
      <c r="P76" s="1">
        <f>O76/Notes!$C$3</f>
        <v>1.6398003019638479E-14</v>
      </c>
      <c r="R76" s="1">
        <f>O76*J76/Notes!$F$9</f>
        <v>1918.5663532977019</v>
      </c>
      <c r="S76" s="1">
        <f>R76/Notes!$C$2</f>
        <v>1.5348530826381615E-9</v>
      </c>
    </row>
    <row r="77" spans="1:19" x14ac:dyDescent="0.3">
      <c r="A77" t="s">
        <v>55</v>
      </c>
      <c r="C77">
        <v>71</v>
      </c>
      <c r="D77" s="1">
        <v>120073000000</v>
      </c>
      <c r="E77" s="1">
        <v>84277.6</v>
      </c>
      <c r="F77" s="1">
        <v>274.31900000000002</v>
      </c>
      <c r="G77" s="1">
        <v>2252.7199999999998</v>
      </c>
      <c r="H77" s="1"/>
      <c r="I77" s="1">
        <f>G77*densities!$B$12/densities!$B$9</f>
        <v>2232.8095959595958</v>
      </c>
      <c r="J77" s="14">
        <f t="shared" si="3"/>
        <v>987548.39999999991</v>
      </c>
      <c r="K77" s="15">
        <f>J77/LN(2)/Notes!$F$9*(1-EXP(-Notes!$F$9*LN(2)/J77))</f>
        <v>0.46054174964040279</v>
      </c>
      <c r="L77" s="15">
        <f>EXP(-Notes!$F$10*LN(2)/J77)</f>
        <v>0.99495916295906506</v>
      </c>
      <c r="M77">
        <f t="shared" si="4"/>
        <v>0.45822023372991844</v>
      </c>
      <c r="O77" s="1">
        <f t="shared" si="5"/>
        <v>4872.7869954246626</v>
      </c>
      <c r="P77" s="1">
        <f>O77/Notes!$C$3</f>
        <v>1.5039466035261305E-15</v>
      </c>
      <c r="R77" s="1">
        <f>O77*J77/Notes!$F$9</f>
        <v>1856.5250774970805</v>
      </c>
      <c r="S77" s="1">
        <f>R77/Notes!$C$2</f>
        <v>1.4852200619976644E-9</v>
      </c>
    </row>
    <row r="78" spans="1:19" x14ac:dyDescent="0.3">
      <c r="A78" t="s">
        <v>49</v>
      </c>
      <c r="C78" t="s">
        <v>50</v>
      </c>
      <c r="D78" s="1">
        <v>721736000</v>
      </c>
      <c r="E78" s="1">
        <v>75936.7</v>
      </c>
      <c r="F78" s="1">
        <v>1.82999</v>
      </c>
      <c r="G78" s="1">
        <v>2029.77</v>
      </c>
      <c r="H78" s="1"/>
      <c r="I78" s="1">
        <f>G78*densities!$B$12/densities!$B$9</f>
        <v>2011.8301136363636</v>
      </c>
      <c r="J78" s="14">
        <f t="shared" si="3"/>
        <v>6587.9639999999999</v>
      </c>
      <c r="K78" s="15">
        <f>J78/LN(2)/Notes!$F$9*(1-EXP(-Notes!$F$9*LN(2)/J78))</f>
        <v>3.6668298581616588E-3</v>
      </c>
      <c r="L78" s="15">
        <f>EXP(-Notes!$F$10*LN(2)/J78)</f>
        <v>0.46881734540239905</v>
      </c>
      <c r="M78">
        <f t="shared" si="4"/>
        <v>1.7190734401456044E-3</v>
      </c>
      <c r="O78" s="1">
        <f t="shared" si="5"/>
        <v>1170299.1080276144</v>
      </c>
      <c r="P78" s="1">
        <f>O78/Notes!$C$3</f>
        <v>3.612034284035847E-13</v>
      </c>
      <c r="R78" s="1">
        <f>O78*J78/Notes!$F$9</f>
        <v>2974.4939787492417</v>
      </c>
      <c r="S78" s="1">
        <f>R78/Notes!$C$2</f>
        <v>2.3795951829993933E-9</v>
      </c>
    </row>
    <row r="79" spans="1:19" x14ac:dyDescent="0.3">
      <c r="A79" t="s">
        <v>52</v>
      </c>
      <c r="C79">
        <v>73</v>
      </c>
      <c r="D79" s="1">
        <v>2757680000</v>
      </c>
      <c r="E79" s="1">
        <v>74261.100000000006</v>
      </c>
      <c r="F79" s="1">
        <v>7.1499899999999998</v>
      </c>
      <c r="G79" s="1">
        <v>1984.98</v>
      </c>
      <c r="H79" s="1"/>
      <c r="I79" s="1">
        <f>G79*densities!$B$12/densities!$B$9</f>
        <v>1967.4359848484846</v>
      </c>
      <c r="J79" s="14">
        <f t="shared" si="3"/>
        <v>25739.964</v>
      </c>
      <c r="K79" s="15">
        <f>J79/LN(2)/Notes!$F$9*(1-EXP(-Notes!$F$9*LN(2)/J79))</f>
        <v>1.4326743215841221E-2</v>
      </c>
      <c r="L79" s="15">
        <f>EXP(-Notes!$F$10*LN(2)/J79)</f>
        <v>0.82375049322903393</v>
      </c>
      <c r="M79">
        <f t="shared" si="4"/>
        <v>1.1801661790414921E-2</v>
      </c>
      <c r="O79" s="1">
        <f t="shared" si="5"/>
        <v>166708.38563145386</v>
      </c>
      <c r="P79" s="1">
        <f>O79/Notes!$C$3</f>
        <v>5.1453205441806745E-14</v>
      </c>
      <c r="R79" s="1">
        <f>O79*J79/Notes!$F$9</f>
        <v>1655.5045696958871</v>
      </c>
      <c r="S79" s="1">
        <f>R79/Notes!$C$2</f>
        <v>1.3244036557567097E-9</v>
      </c>
    </row>
    <row r="80" spans="1:19" x14ac:dyDescent="0.3">
      <c r="A80" t="s">
        <v>53</v>
      </c>
      <c r="C80">
        <v>71</v>
      </c>
      <c r="D80" s="1">
        <v>24929700000</v>
      </c>
      <c r="E80" s="1">
        <v>73529.100000000006</v>
      </c>
      <c r="F80" s="1">
        <v>65.280100000000004</v>
      </c>
      <c r="G80" s="1">
        <v>1965.41</v>
      </c>
      <c r="H80" s="1"/>
      <c r="I80" s="1">
        <f>G80*densities!$B$12/densities!$B$9</f>
        <v>1948.0389520202018</v>
      </c>
      <c r="J80" s="14">
        <f t="shared" si="3"/>
        <v>235008.36000000004</v>
      </c>
      <c r="K80" s="15">
        <f>J80/LN(2)/Notes!$F$9*(1-EXP(-Notes!$F$9*LN(2)/J80))</f>
        <v>0.13074196950827446</v>
      </c>
      <c r="L80" s="15">
        <f>EXP(-Notes!$F$10*LN(2)/J80)</f>
        <v>0.97898780381831996</v>
      </c>
      <c r="M80">
        <f t="shared" si="4"/>
        <v>0.12799479359578736</v>
      </c>
      <c r="O80" s="1">
        <f t="shared" si="5"/>
        <v>15219.673373373187</v>
      </c>
      <c r="P80" s="1">
        <f>O80/Notes!$C$3</f>
        <v>4.6974300535102428E-15</v>
      </c>
      <c r="R80" s="1">
        <f>O80*J80/Notes!$F$9</f>
        <v>1379.9191663626932</v>
      </c>
      <c r="S80" s="1">
        <f>R80/Notes!$C$2</f>
        <v>1.1039353330901545E-9</v>
      </c>
    </row>
    <row r="81" spans="1:19" x14ac:dyDescent="0.3">
      <c r="A81" t="s">
        <v>33</v>
      </c>
      <c r="C81">
        <v>39</v>
      </c>
      <c r="D81" s="1">
        <v>340169000</v>
      </c>
      <c r="E81" s="1">
        <v>70679.600000000006</v>
      </c>
      <c r="F81" s="1">
        <v>0.92666700000000002</v>
      </c>
      <c r="G81" s="1">
        <v>1889.25</v>
      </c>
      <c r="H81" s="1"/>
      <c r="I81" s="1">
        <f>G81*densities!$B$12/densities!$B$9</f>
        <v>1872.5520833333333</v>
      </c>
      <c r="J81" s="14">
        <f t="shared" si="3"/>
        <v>3336.0012000000002</v>
      </c>
      <c r="K81" s="15">
        <f>J81/LN(2)/Notes!$F$9*(1-EXP(-Notes!$F$9*LN(2)/J81))</f>
        <v>1.8568026186881294E-3</v>
      </c>
      <c r="L81" s="15">
        <f>EXP(-Notes!$F$10*LN(2)/J81)</f>
        <v>0.22402434029649107</v>
      </c>
      <c r="M81">
        <f t="shared" si="4"/>
        <v>4.1596898171240528E-4</v>
      </c>
      <c r="O81" s="1">
        <f t="shared" si="5"/>
        <v>4501662.7817407493</v>
      </c>
      <c r="P81" s="1">
        <f>O81/Notes!$C$3</f>
        <v>1.3894020931298608E-12</v>
      </c>
      <c r="R81" s="1">
        <f>O81*J81/Notes!$F$9</f>
        <v>5793.8088124546603</v>
      </c>
      <c r="S81" s="1">
        <f>R81/Notes!$C$2</f>
        <v>4.6350470499637281E-9</v>
      </c>
    </row>
    <row r="82" spans="1:19" x14ac:dyDescent="0.3">
      <c r="A82" t="s">
        <v>39</v>
      </c>
      <c r="C82">
        <v>96</v>
      </c>
      <c r="D82" s="1">
        <v>33574900000</v>
      </c>
      <c r="E82" s="1">
        <v>62933.4</v>
      </c>
      <c r="F82" s="1">
        <v>102.72</v>
      </c>
      <c r="G82" s="1">
        <v>1682.19</v>
      </c>
      <c r="H82" s="1"/>
      <c r="I82" s="1">
        <f>G82*densities!$B$12/densities!$B$9</f>
        <v>1667.3221590909091</v>
      </c>
      <c r="J82" s="14">
        <f t="shared" si="3"/>
        <v>369792</v>
      </c>
      <c r="K82" s="15">
        <f>J82/LN(2)/Notes!$F$9*(1-EXP(-Notes!$F$9*LN(2)/J82))</f>
        <v>0.20422687165226458</v>
      </c>
      <c r="L82" s="15">
        <f>EXP(-Notes!$F$10*LN(2)/J82)</f>
        <v>0.98659480444309922</v>
      </c>
      <c r="M82">
        <f t="shared" si="4"/>
        <v>0.2014891704997919</v>
      </c>
      <c r="O82" s="1">
        <f t="shared" si="5"/>
        <v>8274.9963928837115</v>
      </c>
      <c r="P82" s="1">
        <f>O82/Notes!$C$3</f>
        <v>2.5540112323715159E-15</v>
      </c>
      <c r="R82" s="1">
        <f>O82*J82/Notes!$F$9</f>
        <v>1180.5661520514095</v>
      </c>
      <c r="S82" s="1">
        <f>R82/Notes!$C$2</f>
        <v>9.4445292164112754E-10</v>
      </c>
    </row>
    <row r="83" spans="1:19" x14ac:dyDescent="0.3">
      <c r="A83" t="s">
        <v>45</v>
      </c>
      <c r="C83">
        <v>88</v>
      </c>
      <c r="D83" s="1">
        <v>772875000000</v>
      </c>
      <c r="E83" s="1">
        <v>58137.9</v>
      </c>
      <c r="F83" s="1">
        <v>2559.6</v>
      </c>
      <c r="G83" s="1">
        <v>1554.01</v>
      </c>
      <c r="H83" s="1"/>
      <c r="I83" s="1">
        <f>G83*densities!$B$12/densities!$B$9</f>
        <v>1540.2750631313131</v>
      </c>
      <c r="J83" s="14">
        <f t="shared" si="3"/>
        <v>9214560</v>
      </c>
      <c r="K83" s="15">
        <f>J83/LN(2)/Notes!$F$9*(1-EXP(-Notes!$F$9*LN(2)/J83))</f>
        <v>0.90854983622514796</v>
      </c>
      <c r="L83" s="15">
        <f>EXP(-Notes!$F$10*LN(2)/J83)</f>
        <v>0.99945854078125074</v>
      </c>
      <c r="M83">
        <f t="shared" si="4"/>
        <v>0.90805789354063071</v>
      </c>
      <c r="O83" s="1">
        <f t="shared" si="5"/>
        <v>1696.2300246359723</v>
      </c>
      <c r="P83" s="1">
        <f>O83/Notes!$C$3</f>
        <v>5.2352778538147297E-16</v>
      </c>
      <c r="R83" s="1">
        <f>O83*J83/Notes!$F$9</f>
        <v>6030.0977375808816</v>
      </c>
      <c r="S83" s="1">
        <f>R83/Notes!$C$2</f>
        <v>4.8240781900647055E-9</v>
      </c>
    </row>
    <row r="84" spans="1:19" x14ac:dyDescent="0.3">
      <c r="A84" t="s">
        <v>39</v>
      </c>
      <c r="C84">
        <v>93</v>
      </c>
      <c r="D84" s="1">
        <v>803208000</v>
      </c>
      <c r="E84" s="1">
        <v>56236.6</v>
      </c>
      <c r="F84" s="1">
        <v>2.75</v>
      </c>
      <c r="G84" s="1">
        <v>1503.19</v>
      </c>
      <c r="H84" s="1"/>
      <c r="I84" s="1">
        <f>G84*densities!$B$12/densities!$B$9</f>
        <v>1489.9042297979797</v>
      </c>
      <c r="J84" s="14">
        <f t="shared" si="3"/>
        <v>9900</v>
      </c>
      <c r="K84" s="15">
        <f>J84/LN(2)/Notes!$F$9*(1-EXP(-Notes!$F$9*LN(2)/J84))</f>
        <v>5.5102935589509024E-3</v>
      </c>
      <c r="L84" s="15">
        <f>EXP(-Notes!$F$10*LN(2)/J84)</f>
        <v>0.60404472220222361</v>
      </c>
      <c r="M84">
        <f t="shared" si="4"/>
        <v>3.3284637420691997E-3</v>
      </c>
      <c r="O84" s="1">
        <f t="shared" si="5"/>
        <v>447625.19446035899</v>
      </c>
      <c r="P84" s="1">
        <f>O84/Notes!$C$3</f>
        <v>1.3815592421616017E-13</v>
      </c>
      <c r="R84" s="1">
        <f>O84*J84/Notes!$F$9</f>
        <v>1709.679562174982</v>
      </c>
      <c r="S84" s="1">
        <f>R84/Notes!$C$2</f>
        <v>1.3677436497399857E-9</v>
      </c>
    </row>
    <row r="85" spans="1:19" x14ac:dyDescent="0.3">
      <c r="A85" t="s">
        <v>49</v>
      </c>
      <c r="C85">
        <v>76</v>
      </c>
      <c r="D85" s="1">
        <v>4206630000</v>
      </c>
      <c r="E85" s="1">
        <v>54726.1</v>
      </c>
      <c r="F85" s="1">
        <v>14.8</v>
      </c>
      <c r="G85" s="1">
        <v>1462.81</v>
      </c>
      <c r="H85" s="1"/>
      <c r="I85" s="1">
        <f>G85*densities!$B$12/densities!$B$9</f>
        <v>1449.8811237373736</v>
      </c>
      <c r="J85" s="14">
        <f t="shared" si="3"/>
        <v>53280</v>
      </c>
      <c r="K85" s="15">
        <f>J85/LN(2)/Notes!$F$9*(1-EXP(-Notes!$F$9*LN(2)/J85))</f>
        <v>2.9655398062717515E-2</v>
      </c>
      <c r="L85" s="15">
        <f>EXP(-Notes!$F$10*LN(2)/J85)</f>
        <v>0.91058453647503446</v>
      </c>
      <c r="M85">
        <f t="shared" si="4"/>
        <v>2.7003746898922262E-2</v>
      </c>
      <c r="O85" s="1">
        <f t="shared" si="5"/>
        <v>53691.849844557662</v>
      </c>
      <c r="P85" s="1">
        <f>O85/Notes!$C$3</f>
        <v>1.657155859399928E-14</v>
      </c>
      <c r="R85" s="1">
        <f>O85*J85/Notes!$F$9</f>
        <v>1103.665802360352</v>
      </c>
      <c r="S85" s="1">
        <f>R85/Notes!$C$2</f>
        <v>8.8293264188828164E-10</v>
      </c>
    </row>
    <row r="86" spans="1:19" x14ac:dyDescent="0.3">
      <c r="A86" t="s">
        <v>45</v>
      </c>
      <c r="C86">
        <v>90</v>
      </c>
      <c r="D86" s="1">
        <v>15066700000</v>
      </c>
      <c r="E86" s="1">
        <v>45327.5</v>
      </c>
      <c r="F86" s="1">
        <v>63.999899999999997</v>
      </c>
      <c r="G86" s="1">
        <v>1211.5899999999999</v>
      </c>
      <c r="H86" s="1"/>
      <c r="I86" s="1">
        <f>G86*densities!$B$12/densities!$B$9</f>
        <v>1200.8815025252522</v>
      </c>
      <c r="J86" s="14">
        <f t="shared" si="3"/>
        <v>230399.63999999998</v>
      </c>
      <c r="K86" s="15">
        <f>J86/LN(2)/Notes!$F$9*(1-EXP(-Notes!$F$9*LN(2)/J86))</f>
        <v>0.12818670515213229</v>
      </c>
      <c r="L86" s="15">
        <f>EXP(-Notes!$F$10*LN(2)/J86)</f>
        <v>0.97857202896780193</v>
      </c>
      <c r="M86">
        <f t="shared" si="4"/>
        <v>0.12543992414741947</v>
      </c>
      <c r="O86" s="1">
        <f t="shared" si="5"/>
        <v>9573.3596037092029</v>
      </c>
      <c r="P86" s="1">
        <f>O86/Notes!$C$3</f>
        <v>2.9547406184287664E-15</v>
      </c>
      <c r="R86" s="1">
        <f>O86*J86/Notes!$F$9</f>
        <v>850.96396847420635</v>
      </c>
      <c r="S86" s="1">
        <f>R86/Notes!$C$2</f>
        <v>6.8077117477936506E-10</v>
      </c>
    </row>
    <row r="87" spans="1:19" x14ac:dyDescent="0.3">
      <c r="A87" t="s">
        <v>55</v>
      </c>
      <c r="C87">
        <v>69</v>
      </c>
      <c r="D87" s="1">
        <v>8822980000</v>
      </c>
      <c r="E87" s="1">
        <v>43502.8</v>
      </c>
      <c r="F87" s="1">
        <v>39.049999999999997</v>
      </c>
      <c r="G87" s="1">
        <v>1162.82</v>
      </c>
      <c r="H87" s="1"/>
      <c r="I87" s="1">
        <f>G87*densities!$B$12/densities!$B$9</f>
        <v>1152.5425505050503</v>
      </c>
      <c r="J87" s="14">
        <f t="shared" si="3"/>
        <v>140580</v>
      </c>
      <c r="K87" s="15">
        <f>J87/LN(2)/Notes!$F$9*(1-EXP(-Notes!$F$9*LN(2)/J87))</f>
        <v>7.8245948192668488E-2</v>
      </c>
      <c r="L87" s="15">
        <f>EXP(-Notes!$F$10*LN(2)/J87)</f>
        <v>0.96512225571905719</v>
      </c>
      <c r="M87">
        <f t="shared" si="4"/>
        <v>7.5516906020584695E-2</v>
      </c>
      <c r="O87" s="1">
        <f t="shared" si="5"/>
        <v>15262.046755343574</v>
      </c>
      <c r="P87" s="1">
        <f>O87/Notes!$C$3</f>
        <v>4.7105082578220903E-15</v>
      </c>
      <c r="R87" s="1">
        <f>O87*J87/Notes!$F$9</f>
        <v>827.75406360578688</v>
      </c>
      <c r="S87" s="1">
        <f>R87/Notes!$C$2</f>
        <v>6.622032508846295E-10</v>
      </c>
    </row>
    <row r="88" spans="1:19" x14ac:dyDescent="0.3">
      <c r="A88" t="s">
        <v>18</v>
      </c>
      <c r="C88">
        <v>64</v>
      </c>
      <c r="D88" s="1">
        <v>2721140000</v>
      </c>
      <c r="E88" s="1">
        <v>41254.300000000003</v>
      </c>
      <c r="F88" s="1">
        <v>12.7</v>
      </c>
      <c r="G88" s="1">
        <v>1102.72</v>
      </c>
      <c r="H88" s="1"/>
      <c r="I88" s="1">
        <f>G88*densities!$B$12/densities!$B$9</f>
        <v>1092.9737373737373</v>
      </c>
      <c r="J88" s="14">
        <f t="shared" si="3"/>
        <v>45720</v>
      </c>
      <c r="K88" s="15">
        <f>J88/LN(2)/Notes!$F$9*(1-EXP(-Notes!$F$9*LN(2)/J88))</f>
        <v>2.544753752679144E-2</v>
      </c>
      <c r="L88" s="15">
        <f>EXP(-Notes!$F$10*LN(2)/J88)</f>
        <v>0.8965896093199025</v>
      </c>
      <c r="M88">
        <f t="shared" si="4"/>
        <v>2.2815997729299493E-2</v>
      </c>
      <c r="O88" s="1">
        <f t="shared" si="5"/>
        <v>47903.832667820585</v>
      </c>
      <c r="P88" s="1">
        <f>O88/Notes!$C$3</f>
        <v>1.4785133539450796E-14</v>
      </c>
      <c r="R88" s="1">
        <f>O88*J88/Notes!$F$9</f>
        <v>844.97038177961315</v>
      </c>
      <c r="S88" s="1">
        <f>R88/Notes!$C$2</f>
        <v>6.7597630542369055E-10</v>
      </c>
    </row>
    <row r="89" spans="1:19" x14ac:dyDescent="0.3">
      <c r="A89" t="s">
        <v>49</v>
      </c>
      <c r="C89">
        <v>77</v>
      </c>
      <c r="D89" s="1">
        <v>253061000</v>
      </c>
      <c r="E89" s="1">
        <v>39294</v>
      </c>
      <c r="F89" s="1">
        <v>1.24</v>
      </c>
      <c r="G89" s="1">
        <v>1050.32</v>
      </c>
      <c r="H89" s="1"/>
      <c r="I89" s="1">
        <f>G89*densities!$B$12/densities!$B$9</f>
        <v>1041.0368686868685</v>
      </c>
      <c r="J89" s="14">
        <f t="shared" si="3"/>
        <v>4464</v>
      </c>
      <c r="K89" s="15">
        <f>J89/LN(2)/Notes!$F$9*(1-EXP(-Notes!$F$9*LN(2)/J89))</f>
        <v>2.4846414593087704E-3</v>
      </c>
      <c r="L89" s="15">
        <f>EXP(-Notes!$F$10*LN(2)/J89)</f>
        <v>0.32693976711264305</v>
      </c>
      <c r="M89">
        <f t="shared" si="4"/>
        <v>8.1232810006482694E-4</v>
      </c>
      <c r="O89" s="1">
        <f t="shared" si="5"/>
        <v>1281547.2819465308</v>
      </c>
      <c r="P89" s="1">
        <f>O89/Notes!$C$3</f>
        <v>3.9553928455139838E-13</v>
      </c>
      <c r="R89" s="1">
        <f>O89*J89/Notes!$F$9</f>
        <v>2207.1092077968028</v>
      </c>
      <c r="S89" s="1">
        <f>R89/Notes!$C$2</f>
        <v>1.7656873662374422E-9</v>
      </c>
    </row>
    <row r="90" spans="1:19" x14ac:dyDescent="0.3">
      <c r="A90" t="s">
        <v>56</v>
      </c>
      <c r="C90">
        <v>66</v>
      </c>
      <c r="D90" s="1">
        <v>1919720000</v>
      </c>
      <c r="E90" s="1">
        <v>38948.800000000003</v>
      </c>
      <c r="F90" s="1">
        <v>9.4900099999999998</v>
      </c>
      <c r="G90" s="1">
        <v>1041.0899999999999</v>
      </c>
      <c r="H90" s="1"/>
      <c r="I90" s="1">
        <f>G90*densities!$B$12/densities!$B$9</f>
        <v>1031.8884469696968</v>
      </c>
      <c r="J90" s="14">
        <f t="shared" si="3"/>
        <v>34164.035999999993</v>
      </c>
      <c r="K90" s="15">
        <f>J90/LN(2)/Notes!$F$9*(1-EXP(-Notes!$F$9*LN(2)/J90))</f>
        <v>1.9015542173592595E-2</v>
      </c>
      <c r="L90" s="15">
        <f>EXP(-Notes!$F$10*LN(2)/J90)</f>
        <v>0.86408914693505923</v>
      </c>
      <c r="M90">
        <f t="shared" si="4"/>
        <v>1.6431123615287268E-2</v>
      </c>
      <c r="O90" s="1">
        <f t="shared" si="5"/>
        <v>62800.844977494024</v>
      </c>
      <c r="P90" s="1">
        <f>O90/Notes!$C$3</f>
        <v>1.9382976844905562E-14</v>
      </c>
      <c r="R90" s="1">
        <f>O90*J90/Notes!$F$9</f>
        <v>827.75089839564987</v>
      </c>
      <c r="S90" s="1">
        <f>R90/Notes!$C$2</f>
        <v>6.6220071871651994E-10</v>
      </c>
    </row>
    <row r="91" spans="1:19" x14ac:dyDescent="0.3">
      <c r="A91" t="s">
        <v>18</v>
      </c>
      <c r="C91">
        <v>61</v>
      </c>
      <c r="D91" s="1">
        <v>617409000</v>
      </c>
      <c r="E91" s="1">
        <v>35666.5</v>
      </c>
      <c r="F91" s="1">
        <v>3.3330000000000002</v>
      </c>
      <c r="G91" s="1">
        <v>953.35599999999999</v>
      </c>
      <c r="H91" s="1"/>
      <c r="I91" s="1">
        <f>G91*densities!$B$12/densities!$B$9</f>
        <v>944.92987373737367</v>
      </c>
      <c r="J91" s="14">
        <f t="shared" si="3"/>
        <v>11998.800000000001</v>
      </c>
      <c r="K91" s="15">
        <f>J91/LN(2)/Notes!$F$9*(1-EXP(-Notes!$F$9*LN(2)/J91))</f>
        <v>6.6784757934484941E-3</v>
      </c>
      <c r="L91" s="15">
        <f>EXP(-Notes!$F$10*LN(2)/J91)</f>
        <v>0.65972651481736244</v>
      </c>
      <c r="M91">
        <f t="shared" si="4"/>
        <v>4.405967559503894E-3</v>
      </c>
      <c r="O91" s="1">
        <f t="shared" si="5"/>
        <v>214465.91718523036</v>
      </c>
      <c r="P91" s="1">
        <f>O91/Notes!$C$3</f>
        <v>6.6193184316429124E-14</v>
      </c>
      <c r="R91" s="1">
        <f>O91*J91/Notes!$F$9</f>
        <v>992.79847496996229</v>
      </c>
      <c r="S91" s="1">
        <f>R91/Notes!$C$2</f>
        <v>7.9423877997596987E-10</v>
      </c>
    </row>
    <row r="92" spans="1:19" x14ac:dyDescent="0.3">
      <c r="A92" t="s">
        <v>47</v>
      </c>
      <c r="C92">
        <v>84</v>
      </c>
      <c r="D92" s="1">
        <v>143921000000</v>
      </c>
      <c r="E92" s="1">
        <v>35233.699999999997</v>
      </c>
      <c r="F92" s="1">
        <v>786.48199999999997</v>
      </c>
      <c r="G92" s="1">
        <v>941.78800000000001</v>
      </c>
      <c r="H92" s="1"/>
      <c r="I92" s="1">
        <f>G92*densities!$B$12/densities!$B$9</f>
        <v>933.46411616161618</v>
      </c>
      <c r="J92" s="14">
        <f t="shared" si="3"/>
        <v>2831335.1999999997</v>
      </c>
      <c r="K92" s="15">
        <f>J92/LN(2)/Notes!$F$9*(1-EXP(-Notes!$F$9*LN(2)/J92))</f>
        <v>0.74040653495494413</v>
      </c>
      <c r="L92" s="15">
        <f>EXP(-Notes!$F$10*LN(2)/J92)</f>
        <v>0.9982389001895281</v>
      </c>
      <c r="M92">
        <f t="shared" si="4"/>
        <v>0.73910260514656279</v>
      </c>
      <c r="O92" s="1">
        <f t="shared" si="5"/>
        <v>1262.969592667735</v>
      </c>
      <c r="P92" s="1">
        <f>O92/Notes!$C$3</f>
        <v>3.898054298357207E-16</v>
      </c>
      <c r="R92" s="1">
        <f>O92*J92/Notes!$F$9</f>
        <v>1379.5872933062576</v>
      </c>
      <c r="S92" s="1">
        <f>R92/Notes!$C$2</f>
        <v>1.1036698346450061E-9</v>
      </c>
    </row>
    <row r="93" spans="1:19" x14ac:dyDescent="0.3">
      <c r="A93" t="s">
        <v>48</v>
      </c>
      <c r="C93">
        <v>75</v>
      </c>
      <c r="D93" s="1">
        <v>271722000</v>
      </c>
      <c r="E93" s="1">
        <v>32461.8</v>
      </c>
      <c r="F93" s="1">
        <v>1.6116699999999999</v>
      </c>
      <c r="G93" s="1">
        <v>867.69500000000005</v>
      </c>
      <c r="H93" s="1"/>
      <c r="I93" s="1">
        <f>G93*densities!$B$12/densities!$B$9</f>
        <v>860.02597853535349</v>
      </c>
      <c r="J93" s="14">
        <f t="shared" si="3"/>
        <v>5802.0119999999997</v>
      </c>
      <c r="K93" s="15">
        <f>J93/LN(2)/Notes!$F$9*(1-EXP(-Notes!$F$9*LN(2)/J93))</f>
        <v>3.2293726618743269E-3</v>
      </c>
      <c r="L93" s="15">
        <f>EXP(-Notes!$F$10*LN(2)/J93)</f>
        <v>0.42309430464114484</v>
      </c>
      <c r="M93">
        <f t="shared" si="4"/>
        <v>1.3663291808028413E-3</v>
      </c>
      <c r="O93" s="1">
        <f t="shared" si="5"/>
        <v>629442.73650805792</v>
      </c>
      <c r="P93" s="1">
        <f>O93/Notes!$C$3</f>
        <v>1.9427244953952406E-13</v>
      </c>
      <c r="R93" s="1">
        <f>O93*J93/Notes!$F$9</f>
        <v>1408.9638543721412</v>
      </c>
      <c r="S93" s="1">
        <f>R93/Notes!$C$2</f>
        <v>1.127171083497713E-9</v>
      </c>
    </row>
    <row r="94" spans="1:19" x14ac:dyDescent="0.3">
      <c r="A94" t="s">
        <v>42</v>
      </c>
      <c r="C94">
        <v>95</v>
      </c>
      <c r="D94" s="1">
        <v>199341000000</v>
      </c>
      <c r="E94" s="1">
        <v>24975.3</v>
      </c>
      <c r="F94" s="1">
        <v>1536.77</v>
      </c>
      <c r="G94" s="1">
        <v>667.58299999999997</v>
      </c>
      <c r="H94" s="1"/>
      <c r="I94" s="1">
        <f>G94*densities!$B$12/densities!$B$9</f>
        <v>661.68264520202013</v>
      </c>
      <c r="J94" s="14">
        <f t="shared" si="3"/>
        <v>5532372</v>
      </c>
      <c r="K94" s="15">
        <f>J94/LN(2)/Notes!$F$9*(1-EXP(-Notes!$F$9*LN(2)/J94))</f>
        <v>0.85386296968755659</v>
      </c>
      <c r="L94" s="15">
        <f>EXP(-Notes!$F$10*LN(2)/J94)</f>
        <v>0.99909832357953043</v>
      </c>
      <c r="M94">
        <f t="shared" si="4"/>
        <v>0.85309306158147724</v>
      </c>
      <c r="O94" s="1">
        <f t="shared" si="5"/>
        <v>775.62774215439345</v>
      </c>
      <c r="P94" s="1">
        <f>O94/Notes!$C$3</f>
        <v>2.3939127844271402E-16</v>
      </c>
      <c r="R94" s="1">
        <f>O94*J94/Notes!$F$9</f>
        <v>1655.5020073758433</v>
      </c>
      <c r="S94" s="1">
        <f>R94/Notes!$C$2</f>
        <v>1.3244016059006747E-9</v>
      </c>
    </row>
    <row r="95" spans="1:19" x14ac:dyDescent="0.3">
      <c r="A95" t="s">
        <v>52</v>
      </c>
      <c r="C95">
        <v>75</v>
      </c>
      <c r="D95" s="1">
        <v>360980000000</v>
      </c>
      <c r="E95" s="1">
        <v>24177.7</v>
      </c>
      <c r="F95" s="1">
        <v>2874.69</v>
      </c>
      <c r="G95" s="1">
        <v>646.26400000000001</v>
      </c>
      <c r="H95" s="1"/>
      <c r="I95" s="1">
        <f>G95*densities!$B$12/densities!$B$9</f>
        <v>640.5520707070707</v>
      </c>
      <c r="J95" s="14">
        <f t="shared" si="3"/>
        <v>10348884</v>
      </c>
      <c r="K95" s="15">
        <f>J95/LN(2)/Notes!$F$9*(1-EXP(-Notes!$F$9*LN(2)/J95))</f>
        <v>0.91800912306299753</v>
      </c>
      <c r="L95" s="15">
        <f>EXP(-Notes!$F$10*LN(2)/J95)</f>
        <v>0.99951787491847144</v>
      </c>
      <c r="M95">
        <f t="shared" si="4"/>
        <v>0.91756652783969683</v>
      </c>
      <c r="O95" s="1">
        <f t="shared" si="5"/>
        <v>698.09877678861687</v>
      </c>
      <c r="P95" s="1">
        <f>O95/Notes!$C$3</f>
        <v>2.1546258542858545E-16</v>
      </c>
      <c r="R95" s="1">
        <f>O95*J95/Notes!$F$9</f>
        <v>2787.2466286756512</v>
      </c>
      <c r="S95" s="1">
        <f>R95/Notes!$C$2</f>
        <v>2.2297973029405211E-9</v>
      </c>
    </row>
    <row r="96" spans="1:19" x14ac:dyDescent="0.3">
      <c r="A96" t="s">
        <v>53</v>
      </c>
      <c r="C96">
        <v>73</v>
      </c>
      <c r="D96" s="1">
        <v>203714000000</v>
      </c>
      <c r="E96" s="1">
        <v>20352.5</v>
      </c>
      <c r="F96" s="1">
        <v>1927.2</v>
      </c>
      <c r="G96" s="1">
        <v>544.01700000000005</v>
      </c>
      <c r="H96" s="1"/>
      <c r="I96" s="1">
        <f>G96*densities!$B$12/densities!$B$9</f>
        <v>539.20876893939396</v>
      </c>
      <c r="J96" s="14">
        <f t="shared" si="3"/>
        <v>6937920</v>
      </c>
      <c r="K96" s="15">
        <f>J96/LN(2)/Notes!$F$9*(1-EXP(-Notes!$F$9*LN(2)/J96))</f>
        <v>0.88100943034956303</v>
      </c>
      <c r="L96" s="15">
        <f>EXP(-Notes!$F$10*LN(2)/J96)</f>
        <v>0.99928092783389366</v>
      </c>
      <c r="M96">
        <f t="shared" si="4"/>
        <v>0.88037592099012141</v>
      </c>
      <c r="O96" s="1">
        <f t="shared" si="5"/>
        <v>612.47559830233513</v>
      </c>
      <c r="P96" s="1">
        <f>O96/Notes!$C$3</f>
        <v>1.8903567848837505E-16</v>
      </c>
      <c r="R96" s="1">
        <f>O96*J96/Notes!$F$9</f>
        <v>1639.3930181225837</v>
      </c>
      <c r="S96" s="1">
        <f>R96/Notes!$C$2</f>
        <v>1.3115144144980669E-9</v>
      </c>
    </row>
    <row r="97" spans="1:19" x14ac:dyDescent="0.3">
      <c r="A97" t="s">
        <v>45</v>
      </c>
      <c r="C97">
        <v>92</v>
      </c>
      <c r="D97" s="1">
        <v>373466000</v>
      </c>
      <c r="E97" s="1">
        <v>20312.900000000001</v>
      </c>
      <c r="F97" s="1">
        <v>3.53999</v>
      </c>
      <c r="G97" s="1">
        <v>542.95799999999997</v>
      </c>
      <c r="H97" s="1"/>
      <c r="I97" s="1">
        <f>G97*densities!$B$12/densities!$B$9</f>
        <v>538.15912878787879</v>
      </c>
      <c r="J97" s="14">
        <f t="shared" si="3"/>
        <v>12743.964</v>
      </c>
      <c r="K97" s="15">
        <f>J97/LN(2)/Notes!$F$9*(1-EXP(-Notes!$F$9*LN(2)/J97))</f>
        <v>7.0932305802729467E-3</v>
      </c>
      <c r="L97" s="15">
        <f>EXP(-Notes!$F$10*LN(2)/J97)</f>
        <v>0.6759679043560386</v>
      </c>
      <c r="M97">
        <f t="shared" si="4"/>
        <v>4.7947962104612713E-3</v>
      </c>
      <c r="O97" s="1">
        <f t="shared" si="5"/>
        <v>112238.16512028706</v>
      </c>
      <c r="P97" s="1">
        <f>O97/Notes!$C$3</f>
        <v>3.4641408987742916E-14</v>
      </c>
      <c r="R97" s="1">
        <f>O97*J97/Notes!$F$9</f>
        <v>551.8360863113403</v>
      </c>
      <c r="S97" s="1">
        <f>R97/Notes!$C$2</f>
        <v>4.4146886904907225E-10</v>
      </c>
    </row>
    <row r="98" spans="1:19" x14ac:dyDescent="0.3">
      <c r="A98" t="s">
        <v>10</v>
      </c>
      <c r="C98">
        <v>38</v>
      </c>
      <c r="D98" s="1">
        <v>271811000</v>
      </c>
      <c r="E98" s="1">
        <v>18438.599999999999</v>
      </c>
      <c r="F98" s="1">
        <v>2.83832</v>
      </c>
      <c r="G98" s="1">
        <v>492.85899999999998</v>
      </c>
      <c r="H98" s="1"/>
      <c r="I98" s="1">
        <f>G98*densities!$B$12/densities!$B$9</f>
        <v>488.50292297979792</v>
      </c>
      <c r="J98" s="14">
        <f t="shared" si="3"/>
        <v>10217.951999999999</v>
      </c>
      <c r="K98" s="15">
        <f>J98/LN(2)/Notes!$F$9*(1-EXP(-Notes!$F$9*LN(2)/J98))</f>
        <v>5.6872641506332811E-3</v>
      </c>
      <c r="L98" s="15">
        <f>EXP(-Notes!$F$10*LN(2)/J98)</f>
        <v>0.61359465353458298</v>
      </c>
      <c r="M98">
        <f t="shared" si="4"/>
        <v>3.4896748760674823E-3</v>
      </c>
      <c r="O98" s="1">
        <f t="shared" si="5"/>
        <v>139985.22507927509</v>
      </c>
      <c r="P98" s="1">
        <f>O98/Notes!$C$3</f>
        <v>4.3205316382492309E-14</v>
      </c>
      <c r="R98" s="1">
        <f>O98*J98/Notes!$F$9</f>
        <v>551.83731117640002</v>
      </c>
      <c r="S98" s="1">
        <f>R98/Notes!$C$2</f>
        <v>4.4146984894112003E-10</v>
      </c>
    </row>
    <row r="99" spans="1:19" x14ac:dyDescent="0.3">
      <c r="A99" t="s">
        <v>45</v>
      </c>
      <c r="C99">
        <v>91</v>
      </c>
      <c r="D99" s="1">
        <v>130975000000</v>
      </c>
      <c r="E99" s="1">
        <v>17958.599999999999</v>
      </c>
      <c r="F99" s="1">
        <v>1404.23</v>
      </c>
      <c r="G99" s="1">
        <v>480.029</v>
      </c>
      <c r="H99" s="1"/>
      <c r="I99" s="1">
        <f>G99*densities!$B$12/densities!$B$9</f>
        <v>475.78631944444442</v>
      </c>
      <c r="J99" s="14">
        <f t="shared" si="3"/>
        <v>5055228</v>
      </c>
      <c r="K99" s="15">
        <f>J99/LN(2)/Notes!$F$9*(1-EXP(-Notes!$F$9*LN(2)/J99))</f>
        <v>0.84160581524603273</v>
      </c>
      <c r="L99" s="15">
        <f>EXP(-Notes!$F$10*LN(2)/J99)</f>
        <v>0.99901325972786115</v>
      </c>
      <c r="M99">
        <f t="shared" si="4"/>
        <v>0.84077536889486326</v>
      </c>
      <c r="O99" s="1">
        <f t="shared" si="5"/>
        <v>565.88993570283844</v>
      </c>
      <c r="P99" s="1">
        <f>O99/Notes!$C$3</f>
        <v>1.7465738756260446E-16</v>
      </c>
      <c r="R99" s="1">
        <f>O99*J99/Notes!$F$9</f>
        <v>1103.6661450166623</v>
      </c>
      <c r="S99" s="1">
        <f>R99/Notes!$C$2</f>
        <v>8.8293291601332988E-10</v>
      </c>
    </row>
    <row r="100" spans="1:19" x14ac:dyDescent="0.3">
      <c r="A100" t="s">
        <v>45</v>
      </c>
      <c r="C100" t="s">
        <v>54</v>
      </c>
      <c r="D100" s="1">
        <v>60636200</v>
      </c>
      <c r="E100" s="1">
        <v>17734.099999999999</v>
      </c>
      <c r="F100" s="1">
        <v>0.65833299999999995</v>
      </c>
      <c r="G100" s="1">
        <v>474.02800000000002</v>
      </c>
      <c r="H100" s="1"/>
      <c r="I100" s="1">
        <f>G100*densities!$B$12/densities!$B$9</f>
        <v>469.8383585858586</v>
      </c>
      <c r="J100" s="14">
        <f t="shared" si="3"/>
        <v>2369.9987999999994</v>
      </c>
      <c r="K100" s="15">
        <f>J100/LN(2)/Notes!$F$9*(1-EXP(-Notes!$F$9*LN(2)/J100))</f>
        <v>1.3191302143799356E-3</v>
      </c>
      <c r="L100" s="15">
        <f>EXP(-Notes!$F$10*LN(2)/J100)</f>
        <v>0.12175254025481345</v>
      </c>
      <c r="M100">
        <f t="shared" si="4"/>
        <v>1.6060745452763382E-4</v>
      </c>
      <c r="O100" s="1">
        <f t="shared" si="5"/>
        <v>2925383.2580044973</v>
      </c>
      <c r="P100" s="1">
        <f>O100/Notes!$C$3</f>
        <v>9.0289606728533867E-13</v>
      </c>
      <c r="R100" s="1">
        <f>O100*J100/Notes!$F$9</f>
        <v>2674.8282449887142</v>
      </c>
      <c r="S100" s="1">
        <f>R100/Notes!$C$2</f>
        <v>2.1398625959909712E-9</v>
      </c>
    </row>
    <row r="101" spans="1:19" x14ac:dyDescent="0.3">
      <c r="A101" t="s">
        <v>27</v>
      </c>
      <c r="C101">
        <v>22</v>
      </c>
      <c r="D101" s="1">
        <v>1978380000000</v>
      </c>
      <c r="E101" s="1">
        <v>16701.3</v>
      </c>
      <c r="F101" s="1">
        <v>22807.7</v>
      </c>
      <c r="G101" s="1">
        <v>446.42099999999999</v>
      </c>
      <c r="H101" s="1"/>
      <c r="I101" s="1">
        <f>G101*densities!$B$12/densities!$B$9</f>
        <v>442.47535984848486</v>
      </c>
      <c r="J101" s="14">
        <f t="shared" si="3"/>
        <v>82107720</v>
      </c>
      <c r="K101" s="15">
        <f>J101/LN(2)/Notes!$F$9*(1-EXP(-Notes!$F$9*LN(2)/J101))</f>
        <v>0.98913863087731302</v>
      </c>
      <c r="L101" s="15">
        <f>EXP(-Notes!$F$10*LN(2)/J101)</f>
        <v>0.99993921999012614</v>
      </c>
      <c r="M101">
        <f t="shared" si="4"/>
        <v>0.98907851102156163</v>
      </c>
      <c r="O101" s="1">
        <f t="shared" si="5"/>
        <v>447.36121037699809</v>
      </c>
      <c r="P101" s="1">
        <f>O101/Notes!$C$3</f>
        <v>1.3807444764722164E-16</v>
      </c>
      <c r="R101" s="1">
        <f>O101*J101/Notes!$F$9</f>
        <v>14171.222608215914</v>
      </c>
      <c r="S101" s="1">
        <f>R101/Notes!$C$2</f>
        <v>1.1336978086572732E-8</v>
      </c>
    </row>
    <row r="102" spans="1:19" x14ac:dyDescent="0.3">
      <c r="A102" t="s">
        <v>37</v>
      </c>
      <c r="C102">
        <v>28</v>
      </c>
      <c r="D102" s="1">
        <v>1527440000</v>
      </c>
      <c r="E102" s="1">
        <v>14061.4</v>
      </c>
      <c r="F102" s="1">
        <v>20.914999999999999</v>
      </c>
      <c r="G102" s="1">
        <v>375.858</v>
      </c>
      <c r="H102" s="1"/>
      <c r="I102" s="1">
        <f>G102*densities!$B$12/densities!$B$9</f>
        <v>372.53602272727272</v>
      </c>
      <c r="J102" s="14">
        <f t="shared" si="3"/>
        <v>75293.999999999985</v>
      </c>
      <c r="K102" s="15">
        <f>J102/LN(2)/Notes!$F$9*(1-EXP(-Notes!$F$9*LN(2)/J102))</f>
        <v>4.1908287192895154E-2</v>
      </c>
      <c r="L102" s="15">
        <f>EXP(-Notes!$F$10*LN(2)/J102)</f>
        <v>0.93586662931326914</v>
      </c>
      <c r="M102">
        <f t="shared" si="4"/>
        <v>3.9220567475507236E-2</v>
      </c>
      <c r="O102" s="1">
        <f t="shared" si="5"/>
        <v>9498.4862970153845</v>
      </c>
      <c r="P102" s="1">
        <f>O102/Notes!$C$3</f>
        <v>2.9316315731528964E-15</v>
      </c>
      <c r="R102" s="1">
        <f>O102*J102/Notes!$F$9</f>
        <v>275.91783458621768</v>
      </c>
      <c r="S102" s="1">
        <f>R102/Notes!$C$2</f>
        <v>2.2073426766897414E-10</v>
      </c>
    </row>
    <row r="103" spans="1:19" x14ac:dyDescent="0.3">
      <c r="A103" t="s">
        <v>42</v>
      </c>
      <c r="C103">
        <v>97</v>
      </c>
      <c r="D103" s="1">
        <v>1202800000</v>
      </c>
      <c r="E103" s="1">
        <v>13831.1</v>
      </c>
      <c r="F103" s="1">
        <v>16.744</v>
      </c>
      <c r="G103" s="1">
        <v>369.702</v>
      </c>
      <c r="H103" s="1"/>
      <c r="I103" s="1">
        <f>G103*densities!$B$12/densities!$B$9</f>
        <v>366.43443181818179</v>
      </c>
      <c r="J103" s="14">
        <f t="shared" si="3"/>
        <v>60278.400000000001</v>
      </c>
      <c r="K103" s="15">
        <f>J103/LN(2)/Notes!$F$9*(1-EXP(-Notes!$F$9*LN(2)/J103))</f>
        <v>3.355067467311397E-2</v>
      </c>
      <c r="L103" s="15">
        <f>EXP(-Notes!$F$10*LN(2)/J103)</f>
        <v>0.92054121951463919</v>
      </c>
      <c r="M103">
        <f t="shared" si="4"/>
        <v>3.0884778979127253E-2</v>
      </c>
      <c r="O103" s="1">
        <f t="shared" si="5"/>
        <v>11864.563837928963</v>
      </c>
      <c r="P103" s="1">
        <f>O103/Notes!$C$3</f>
        <v>3.6619024191138774E-15</v>
      </c>
      <c r="R103" s="1">
        <f>O103*J103/Notes!$F$9</f>
        <v>275.91702347539245</v>
      </c>
      <c r="S103" s="1">
        <f>R103/Notes!$C$2</f>
        <v>2.2073361878031396E-10</v>
      </c>
    </row>
    <row r="104" spans="1:19" x14ac:dyDescent="0.3">
      <c r="A104" t="s">
        <v>26</v>
      </c>
      <c r="C104">
        <v>60</v>
      </c>
      <c r="D104" s="1">
        <v>3309480000000</v>
      </c>
      <c r="E104" s="1">
        <v>13790.3</v>
      </c>
      <c r="F104" s="1">
        <v>46207.1</v>
      </c>
      <c r="G104" s="1">
        <v>368.61099999999999</v>
      </c>
      <c r="H104" s="1"/>
      <c r="I104" s="1">
        <f>G104*densities!$B$12/densities!$B$9</f>
        <v>365.35307449494945</v>
      </c>
      <c r="J104" s="14">
        <f t="shared" si="3"/>
        <v>166345560</v>
      </c>
      <c r="K104" s="15">
        <f>J104/LN(2)/Notes!$F$9*(1-EXP(-Notes!$F$9*LN(2)/J104))</f>
        <v>0.99461907295533836</v>
      </c>
      <c r="L104" s="15">
        <f>EXP(-Notes!$F$10*LN(2)/J104)</f>
        <v>0.99996999868925573</v>
      </c>
      <c r="M104">
        <f t="shared" si="4"/>
        <v>0.99458923307945846</v>
      </c>
      <c r="O104" s="1">
        <f t="shared" si="5"/>
        <v>367.34066923662459</v>
      </c>
      <c r="P104" s="1">
        <f>O104/Notes!$C$3</f>
        <v>1.133767497643903E-16</v>
      </c>
      <c r="R104" s="1">
        <f>O104*J104/Notes!$F$9</f>
        <v>23574.64866317172</v>
      </c>
      <c r="S104" s="1">
        <f>R104/Notes!$C$2</f>
        <v>1.8859718930537377E-8</v>
      </c>
    </row>
    <row r="105" spans="1:19" x14ac:dyDescent="0.3">
      <c r="A105" t="s">
        <v>52</v>
      </c>
      <c r="C105">
        <v>72</v>
      </c>
      <c r="D105" s="1">
        <v>14309800000</v>
      </c>
      <c r="E105" s="1">
        <v>13666.8</v>
      </c>
      <c r="F105" s="1">
        <v>201.6</v>
      </c>
      <c r="G105" s="1">
        <v>365.31</v>
      </c>
      <c r="H105" s="1"/>
      <c r="I105" s="1">
        <f>G105*densities!$B$12/densities!$B$9</f>
        <v>362.08125000000001</v>
      </c>
      <c r="J105" s="14">
        <f t="shared" si="3"/>
        <v>725760</v>
      </c>
      <c r="K105" s="15">
        <f>J105/LN(2)/Notes!$F$9*(1-EXP(-Notes!$F$9*LN(2)/J105))</f>
        <v>0.36997444961367126</v>
      </c>
      <c r="L105" s="15">
        <f>EXP(-Notes!$F$10*LN(2)/J105)</f>
        <v>0.99314712862731325</v>
      </c>
      <c r="M105">
        <f t="shared" si="4"/>
        <v>0.36743906229928819</v>
      </c>
      <c r="O105" s="1">
        <f t="shared" si="5"/>
        <v>985.41850105494746</v>
      </c>
      <c r="P105" s="1">
        <f>O105/Notes!$C$3</f>
        <v>3.0414151267128006E-16</v>
      </c>
      <c r="R105" s="1">
        <f>O105*J105/Notes!$F$9</f>
        <v>275.91718029538526</v>
      </c>
      <c r="S105" s="1">
        <f>R105/Notes!$C$2</f>
        <v>2.2073374423630822E-10</v>
      </c>
    </row>
    <row r="106" spans="1:19" x14ac:dyDescent="0.3">
      <c r="A106" t="s">
        <v>25</v>
      </c>
      <c r="C106">
        <v>44</v>
      </c>
      <c r="D106" s="1">
        <v>23024200</v>
      </c>
      <c r="E106" s="1">
        <v>12019.3</v>
      </c>
      <c r="F106" s="1">
        <v>0.36883199999999999</v>
      </c>
      <c r="G106" s="1">
        <v>321.27300000000002</v>
      </c>
      <c r="H106" s="1"/>
      <c r="I106" s="1">
        <f>G106*densities!$B$12/densities!$B$9</f>
        <v>318.4334659090909</v>
      </c>
      <c r="J106" s="14">
        <f t="shared" si="3"/>
        <v>1327.7952</v>
      </c>
      <c r="K106" s="15">
        <f>J106/LN(2)/Notes!$F$9*(1-EXP(-Notes!$F$9*LN(2)/J106))</f>
        <v>7.390445796127197E-4</v>
      </c>
      <c r="L106" s="15">
        <f>EXP(-Notes!$F$10*LN(2)/J106)</f>
        <v>2.331620834619872E-2</v>
      </c>
      <c r="M106">
        <f t="shared" si="4"/>
        <v>1.7231717395379021E-5</v>
      </c>
      <c r="O106" s="1">
        <f t="shared" si="5"/>
        <v>18479496.767657313</v>
      </c>
      <c r="P106" s="1">
        <f>O106/Notes!$C$3</f>
        <v>5.703548385079418E-12</v>
      </c>
      <c r="R106" s="1">
        <f>O106*J106/Notes!$F$9</f>
        <v>9466.4302108452521</v>
      </c>
      <c r="S106" s="1">
        <f>R106/Notes!$C$2</f>
        <v>7.5731441686762012E-9</v>
      </c>
    </row>
    <row r="107" spans="1:19" x14ac:dyDescent="0.3">
      <c r="A107" t="s">
        <v>56</v>
      </c>
      <c r="C107">
        <v>68</v>
      </c>
      <c r="D107" s="1">
        <v>64664300</v>
      </c>
      <c r="E107" s="1">
        <v>11049.1</v>
      </c>
      <c r="F107" s="1">
        <v>1.1268400000000001</v>
      </c>
      <c r="G107" s="1">
        <v>295.33999999999997</v>
      </c>
      <c r="H107" s="1"/>
      <c r="I107" s="1">
        <f>G107*densities!$B$12/densities!$B$9</f>
        <v>292.7296717171717</v>
      </c>
      <c r="J107" s="14">
        <f t="shared" si="3"/>
        <v>4056.6239999999998</v>
      </c>
      <c r="K107" s="15">
        <f>J107/LN(2)/Notes!$F$9*(1-EXP(-Notes!$F$9*LN(2)/J107))</f>
        <v>2.2578978887157217E-3</v>
      </c>
      <c r="L107" s="15">
        <f>EXP(-Notes!$F$10*LN(2)/J107)</f>
        <v>0.2922196560090331</v>
      </c>
      <c r="M107">
        <f t="shared" si="4"/>
        <v>6.5980214434403035E-4</v>
      </c>
      <c r="O107" s="1">
        <f t="shared" si="5"/>
        <v>443662.80744389066</v>
      </c>
      <c r="P107" s="1">
        <f>O107/Notes!$C$3</f>
        <v>1.3693296526046008E-13</v>
      </c>
      <c r="R107" s="1">
        <f>O107*J107/Notes!$F$9</f>
        <v>694.35694158343574</v>
      </c>
      <c r="S107" s="1">
        <f>R107/Notes!$C$2</f>
        <v>5.5548555326674856E-10</v>
      </c>
    </row>
    <row r="108" spans="1:19" x14ac:dyDescent="0.3">
      <c r="A108" t="s">
        <v>65</v>
      </c>
      <c r="C108">
        <v>97</v>
      </c>
      <c r="D108" s="1">
        <v>3778210000</v>
      </c>
      <c r="E108" s="1">
        <v>10860.2</v>
      </c>
      <c r="F108" s="1">
        <v>66.983999999999995</v>
      </c>
      <c r="G108" s="1">
        <v>290.29000000000002</v>
      </c>
      <c r="H108" s="1"/>
      <c r="I108" s="1">
        <f>G108*densities!$B$12/densities!$B$9</f>
        <v>287.72430555555553</v>
      </c>
      <c r="J108" s="14">
        <f t="shared" si="3"/>
        <v>241142.39999999997</v>
      </c>
      <c r="K108" s="15">
        <f>J108/LN(2)/Notes!$F$9*(1-EXP(-Notes!$F$9*LN(2)/J108))</f>
        <v>0.13414072924779996</v>
      </c>
      <c r="L108" s="15">
        <f>EXP(-Notes!$F$10*LN(2)/J108)</f>
        <v>0.97951678747958237</v>
      </c>
      <c r="M108">
        <f t="shared" si="4"/>
        <v>0.13139309618297348</v>
      </c>
      <c r="O108" s="1">
        <f t="shared" si="5"/>
        <v>2189.7977436720162</v>
      </c>
      <c r="P108" s="1">
        <f>O108/Notes!$C$3</f>
        <v>6.7586350113333828E-16</v>
      </c>
      <c r="R108" s="1">
        <f>O108*J108/Notes!$F$9</f>
        <v>203.72418341961989</v>
      </c>
      <c r="S108" s="1">
        <f>R108/Notes!$C$2</f>
        <v>1.6297934673569592E-10</v>
      </c>
    </row>
    <row r="109" spans="1:19" x14ac:dyDescent="0.3">
      <c r="A109" t="s">
        <v>53</v>
      </c>
      <c r="C109">
        <v>74</v>
      </c>
      <c r="D109" s="1">
        <v>22878900000</v>
      </c>
      <c r="E109" s="1">
        <v>10329</v>
      </c>
      <c r="F109" s="1">
        <v>426.48099999999999</v>
      </c>
      <c r="G109" s="1">
        <v>276.09100000000001</v>
      </c>
      <c r="H109" s="1"/>
      <c r="I109" s="1">
        <f>G109*densities!$B$12/densities!$B$9</f>
        <v>273.6508017676768</v>
      </c>
      <c r="J109" s="14">
        <f t="shared" si="3"/>
        <v>1535331.6</v>
      </c>
      <c r="K109" s="15">
        <f>J109/LN(2)/Notes!$F$9*(1-EXP(-Notes!$F$9*LN(2)/J109))</f>
        <v>0.58938343668705162</v>
      </c>
      <c r="L109" s="15">
        <f>EXP(-Notes!$F$10*LN(2)/J109)</f>
        <v>0.99675473538926251</v>
      </c>
      <c r="M109">
        <f t="shared" si="4"/>
        <v>0.58747073147781625</v>
      </c>
      <c r="O109" s="1">
        <f t="shared" si="5"/>
        <v>465.81180492054904</v>
      </c>
      <c r="P109" s="1">
        <f>O109/Notes!$C$3</f>
        <v>1.4376907559276205E-16</v>
      </c>
      <c r="R109" s="1">
        <f>O109*J109/Notes!$F$9</f>
        <v>275.9165060754454</v>
      </c>
      <c r="S109" s="1">
        <f>R109/Notes!$C$2</f>
        <v>2.2073320486035633E-10</v>
      </c>
    </row>
    <row r="110" spans="1:19" x14ac:dyDescent="0.3">
      <c r="A110" t="s">
        <v>47</v>
      </c>
      <c r="C110">
        <v>86</v>
      </c>
      <c r="D110" s="1">
        <v>23397600000</v>
      </c>
      <c r="E110" s="1">
        <v>10069.1</v>
      </c>
      <c r="F110" s="1">
        <v>447.40800000000002</v>
      </c>
      <c r="G110" s="1">
        <v>269.14400000000001</v>
      </c>
      <c r="H110" s="1"/>
      <c r="I110" s="1">
        <f>G110*densities!$B$12/densities!$B$9</f>
        <v>266.76520202020203</v>
      </c>
      <c r="J110" s="14">
        <f t="shared" si="3"/>
        <v>1610668.8</v>
      </c>
      <c r="K110" s="15">
        <f>J110/LN(2)/Notes!$F$9*(1-EXP(-Notes!$F$9*LN(2)/J110))</f>
        <v>0.60265305663725222</v>
      </c>
      <c r="L110" s="15">
        <f>EXP(-Notes!$F$10*LN(2)/J110)</f>
        <v>0.99690629389716712</v>
      </c>
      <c r="M110">
        <f t="shared" si="4"/>
        <v>0.60078862519804266</v>
      </c>
      <c r="O110" s="1">
        <f t="shared" si="5"/>
        <v>444.02505445615941</v>
      </c>
      <c r="P110" s="1">
        <f>O110/Notes!$C$3</f>
        <v>1.3704476989387635E-16</v>
      </c>
      <c r="R110" s="1">
        <f>O110*J110/Notes!$F$9</f>
        <v>275.91716883905747</v>
      </c>
      <c r="S110" s="1">
        <f>R110/Notes!$C$2</f>
        <v>2.2073373507124598E-10</v>
      </c>
    </row>
    <row r="111" spans="1:19" x14ac:dyDescent="0.3">
      <c r="A111" t="s">
        <v>17</v>
      </c>
      <c r="C111">
        <v>91</v>
      </c>
      <c r="D111" s="1">
        <v>13022200</v>
      </c>
      <c r="E111" s="1">
        <v>9711.94</v>
      </c>
      <c r="F111" s="1">
        <v>0.25816699999999998</v>
      </c>
      <c r="G111" s="1">
        <v>259.59800000000001</v>
      </c>
      <c r="H111" s="1"/>
      <c r="I111" s="1">
        <f>G111*densities!$B$12/densities!$B$9</f>
        <v>257.30357323232323</v>
      </c>
      <c r="J111" s="14">
        <f t="shared" si="3"/>
        <v>929.40120000000002</v>
      </c>
      <c r="K111" s="15">
        <f>J111/LN(2)/Notes!$F$9*(1-EXP(-Notes!$F$9*LN(2)/J111))</f>
        <v>5.1730034808497366E-4</v>
      </c>
      <c r="L111" s="15">
        <f>EXP(-Notes!$F$10*LN(2)/J111)</f>
        <v>4.6552568892243591E-3</v>
      </c>
      <c r="M111">
        <f t="shared" si="4"/>
        <v>2.4081660092207325E-6</v>
      </c>
      <c r="O111" s="1">
        <f t="shared" si="5"/>
        <v>106846277.31108333</v>
      </c>
      <c r="P111" s="1">
        <f>O111/Notes!$C$3</f>
        <v>3.2977246083667696E-11</v>
      </c>
      <c r="R111" s="1">
        <f>O111*J111/Notes!$F$9</f>
        <v>38311.365103570075</v>
      </c>
      <c r="S111" s="1">
        <f>R111/Notes!$C$2</f>
        <v>3.0649092082856063E-8</v>
      </c>
    </row>
    <row r="112" spans="1:19" x14ac:dyDescent="0.3">
      <c r="A112" t="s">
        <v>16</v>
      </c>
      <c r="C112">
        <v>63</v>
      </c>
      <c r="D112" s="1">
        <v>42542400000000</v>
      </c>
      <c r="E112" s="1">
        <v>9335.08</v>
      </c>
      <c r="F112" s="1">
        <v>877459</v>
      </c>
      <c r="G112" s="1">
        <v>249.524</v>
      </c>
      <c r="H112" s="1"/>
      <c r="I112" s="1">
        <f>G112*densities!$B$12/densities!$B$9</f>
        <v>247.3186111111111</v>
      </c>
      <c r="J112" s="14">
        <f t="shared" si="3"/>
        <v>3158852400</v>
      </c>
      <c r="K112" s="15">
        <f>J112/LN(2)/Notes!$F$9*(1-EXP(-Notes!$F$9*LN(2)/J112))</f>
        <v>0.99971567254606797</v>
      </c>
      <c r="L112" s="15">
        <f>EXP(-Notes!$F$10*LN(2)/J112)</f>
        <v>0.99999842010479578</v>
      </c>
      <c r="M112">
        <f t="shared" si="4"/>
        <v>0.99971409310007131</v>
      </c>
      <c r="O112" s="1">
        <f t="shared" si="5"/>
        <v>247.38934143079499</v>
      </c>
      <c r="P112" s="1">
        <f>O112/Notes!$C$3</f>
        <v>7.6354735009504624E-17</v>
      </c>
      <c r="R112" s="1">
        <f>O112*J112/Notes!$F$9</f>
        <v>301491.67242017214</v>
      </c>
      <c r="S112" s="1">
        <f>R112/Notes!$C$2</f>
        <v>2.4119333793613773E-7</v>
      </c>
    </row>
    <row r="113" spans="1:19" x14ac:dyDescent="0.3">
      <c r="A113" t="s">
        <v>41</v>
      </c>
      <c r="C113" t="s">
        <v>51</v>
      </c>
      <c r="D113" s="1">
        <v>50292000</v>
      </c>
      <c r="E113" s="1">
        <v>8802.9599999999991</v>
      </c>
      <c r="F113" s="1">
        <v>1.1000000000000001</v>
      </c>
      <c r="G113" s="1">
        <v>235.30099999999999</v>
      </c>
      <c r="H113" s="1"/>
      <c r="I113" s="1">
        <f>G113*densities!$B$12/densities!$B$9</f>
        <v>233.22131944444442</v>
      </c>
      <c r="J113" s="14">
        <f t="shared" si="3"/>
        <v>3960</v>
      </c>
      <c r="K113" s="15">
        <f>J113/LN(2)/Notes!$F$9*(1-EXP(-Notes!$F$9*LN(2)/J113))</f>
        <v>2.2041174235803607E-3</v>
      </c>
      <c r="L113" s="15">
        <f>EXP(-Notes!$F$10*LN(2)/J113)</f>
        <v>0.28357813054886571</v>
      </c>
      <c r="M113">
        <f t="shared" si="4"/>
        <v>6.250394984891011E-4</v>
      </c>
      <c r="O113" s="1">
        <f t="shared" si="5"/>
        <v>373130.53016362473</v>
      </c>
      <c r="P113" s="1">
        <f>O113/Notes!$C$3</f>
        <v>1.1516374387766195E-13</v>
      </c>
      <c r="R113" s="1">
        <f>O113*J113/Notes!$F$9</f>
        <v>570.06053219442663</v>
      </c>
      <c r="S113" s="1">
        <f>R113/Notes!$C$2</f>
        <v>4.560484257555413E-10</v>
      </c>
    </row>
    <row r="114" spans="1:19" x14ac:dyDescent="0.3">
      <c r="A114" t="s">
        <v>43</v>
      </c>
      <c r="C114">
        <v>80</v>
      </c>
      <c r="D114" s="1">
        <v>63218700</v>
      </c>
      <c r="E114" s="1">
        <v>6870.48</v>
      </c>
      <c r="F114" s="1">
        <v>1.77166</v>
      </c>
      <c r="G114" s="1">
        <v>183.64599999999999</v>
      </c>
      <c r="H114" s="1"/>
      <c r="I114" s="1">
        <f>G114*densities!$B$12/densities!$B$9</f>
        <v>182.02286616161615</v>
      </c>
      <c r="J114" s="14">
        <f t="shared" si="3"/>
        <v>6377.9759999999997</v>
      </c>
      <c r="K114" s="15">
        <f>J114/LN(2)/Notes!$F$9*(1-EXP(-Notes!$F$9*LN(2)/J114))</f>
        <v>3.549951522418529E-3</v>
      </c>
      <c r="L114" s="15">
        <f>EXP(-Notes!$F$10*LN(2)/J114)</f>
        <v>0.45726906448934246</v>
      </c>
      <c r="M114">
        <f t="shared" si="4"/>
        <v>1.6232830116388378E-3</v>
      </c>
      <c r="O114" s="1">
        <f t="shared" si="5"/>
        <v>112132.55166013786</v>
      </c>
      <c r="P114" s="1">
        <f>O114/Notes!$C$3</f>
        <v>3.4608812240783291E-14</v>
      </c>
      <c r="R114" s="1">
        <f>O114*J114/Notes!$F$9</f>
        <v>275.91771732527752</v>
      </c>
      <c r="S114" s="1">
        <f>R114/Notes!$C$2</f>
        <v>2.2073417386022203E-10</v>
      </c>
    </row>
    <row r="115" spans="1:19" x14ac:dyDescent="0.3">
      <c r="A115" t="s">
        <v>55</v>
      </c>
      <c r="C115">
        <v>68</v>
      </c>
      <c r="D115" s="1">
        <v>224875000000</v>
      </c>
      <c r="E115" s="1">
        <v>6661.98</v>
      </c>
      <c r="F115" s="1">
        <v>6499.21</v>
      </c>
      <c r="G115" s="1">
        <v>178.07300000000001</v>
      </c>
      <c r="H115" s="1"/>
      <c r="I115" s="1">
        <f>G115*densities!$B$12/densities!$B$9</f>
        <v>176.49912247474748</v>
      </c>
      <c r="J115" s="14">
        <f t="shared" si="3"/>
        <v>23397156</v>
      </c>
      <c r="K115" s="15">
        <f>J115/LN(2)/Notes!$F$9*(1-EXP(-Notes!$F$9*LN(2)/J115))</f>
        <v>0.96256981470189484</v>
      </c>
      <c r="L115" s="15">
        <f>EXP(-Notes!$F$10*LN(2)/J115)</f>
        <v>0.99978672076729858</v>
      </c>
      <c r="M115">
        <f t="shared" si="4"/>
        <v>0.96236451855039362</v>
      </c>
      <c r="O115" s="1">
        <f t="shared" si="5"/>
        <v>183.40152725144887</v>
      </c>
      <c r="P115" s="1">
        <f>O115/Notes!$C$3</f>
        <v>5.6605409645508907E-17</v>
      </c>
      <c r="R115" s="1">
        <f>O115*J115/Notes!$F$9</f>
        <v>1655.5069998998458</v>
      </c>
      <c r="S115" s="1">
        <f>R115/Notes!$C$2</f>
        <v>1.3244055999198766E-9</v>
      </c>
    </row>
    <row r="116" spans="1:19" x14ac:dyDescent="0.3">
      <c r="A116" t="s">
        <v>53</v>
      </c>
      <c r="C116">
        <v>70</v>
      </c>
      <c r="D116" s="1">
        <v>28144800</v>
      </c>
      <c r="E116" s="1">
        <v>6181.38</v>
      </c>
      <c r="F116" s="1">
        <v>0.87666900000000003</v>
      </c>
      <c r="G116" s="1">
        <v>165.227</v>
      </c>
      <c r="H116" s="1"/>
      <c r="I116" s="1">
        <f>G116*densities!$B$12/densities!$B$9</f>
        <v>163.76666035353537</v>
      </c>
      <c r="J116" s="14">
        <f t="shared" si="3"/>
        <v>3156.0084000000002</v>
      </c>
      <c r="K116" s="15">
        <f>J116/LN(2)/Notes!$F$9*(1-EXP(-Notes!$F$9*LN(2)/J116))</f>
        <v>1.7566194705570649E-3</v>
      </c>
      <c r="L116" s="15">
        <f>EXP(-Notes!$F$10*LN(2)/J116)</f>
        <v>0.20570335805187154</v>
      </c>
      <c r="M116">
        <f t="shared" si="4"/>
        <v>3.6134252391288894E-4</v>
      </c>
      <c r="O116" s="1">
        <f t="shared" si="5"/>
        <v>453217.2371525683</v>
      </c>
      <c r="P116" s="1">
        <f>O116/Notes!$C$3</f>
        <v>1.3988186331869393E-13</v>
      </c>
      <c r="R116" s="1">
        <f>O116*J116/Notes!$F$9</f>
        <v>551.83541955181238</v>
      </c>
      <c r="S116" s="1">
        <f>R116/Notes!$C$2</f>
        <v>4.4146833564144993E-10</v>
      </c>
    </row>
    <row r="117" spans="1:19" x14ac:dyDescent="0.3">
      <c r="A117" t="s">
        <v>18</v>
      </c>
      <c r="C117">
        <v>60</v>
      </c>
      <c r="D117" s="1">
        <v>11934200</v>
      </c>
      <c r="E117" s="1">
        <v>5817.25</v>
      </c>
      <c r="F117" s="1">
        <v>0.39500099999999999</v>
      </c>
      <c r="G117" s="1">
        <v>155.494</v>
      </c>
      <c r="H117" s="1"/>
      <c r="I117" s="1">
        <f>G117*densities!$B$12/densities!$B$9</f>
        <v>154.11968434343433</v>
      </c>
      <c r="J117" s="14">
        <f t="shared" si="3"/>
        <v>1422.0036</v>
      </c>
      <c r="K117" s="15">
        <f>J117/LN(2)/Notes!$F$9*(1-EXP(-Notes!$F$9*LN(2)/J117))</f>
        <v>7.914805331196964E-4</v>
      </c>
      <c r="L117" s="15">
        <f>EXP(-Notes!$F$10*LN(2)/J117)</f>
        <v>2.9908962556068595E-2</v>
      </c>
      <c r="M117">
        <f t="shared" si="4"/>
        <v>2.3672361628934209E-5</v>
      </c>
      <c r="O117" s="1">
        <f t="shared" si="5"/>
        <v>6510532.6945942398</v>
      </c>
      <c r="P117" s="1">
        <f>O117/Notes!$C$3</f>
        <v>2.0094236711710616E-12</v>
      </c>
      <c r="R117" s="1">
        <f>O117*J117/Notes!$F$9</f>
        <v>3571.7596179130819</v>
      </c>
      <c r="S117" s="1">
        <f>R117/Notes!$C$2</f>
        <v>2.8574076943304657E-9</v>
      </c>
    </row>
    <row r="118" spans="1:19" x14ac:dyDescent="0.3">
      <c r="A118" t="s">
        <v>43</v>
      </c>
      <c r="C118">
        <v>81</v>
      </c>
      <c r="D118" s="1">
        <v>7653860</v>
      </c>
      <c r="E118" s="1">
        <v>3965.06</v>
      </c>
      <c r="F118" s="1">
        <v>0.37166700000000003</v>
      </c>
      <c r="G118" s="1">
        <v>105.985</v>
      </c>
      <c r="H118" s="1"/>
      <c r="I118" s="1">
        <f>G118*densities!$B$12/densities!$B$9</f>
        <v>105.04826388888888</v>
      </c>
      <c r="J118" s="14">
        <f t="shared" si="3"/>
        <v>1338.0011999999999</v>
      </c>
      <c r="K118" s="15">
        <f>J118/LN(2)/Notes!$F$9*(1-EXP(-Notes!$F$9*LN(2)/J118))</f>
        <v>7.4472519133621988E-4</v>
      </c>
      <c r="L118" s="15">
        <f>EXP(-Notes!$F$10*LN(2)/J118)</f>
        <v>2.3994356074756581E-2</v>
      </c>
      <c r="M118">
        <f t="shared" si="4"/>
        <v>1.7869201418762485E-5</v>
      </c>
      <c r="O118" s="1">
        <f t="shared" si="5"/>
        <v>5878732.9901933521</v>
      </c>
      <c r="P118" s="1">
        <f>O118/Notes!$C$3</f>
        <v>1.8144237624053557E-12</v>
      </c>
      <c r="R118" s="1">
        <f>O118*J118/Notes!$F$9</f>
        <v>3034.6264642586007</v>
      </c>
      <c r="S118" s="1">
        <f>R118/Notes!$C$2</f>
        <v>2.4277011714068806E-9</v>
      </c>
    </row>
    <row r="119" spans="1:19" x14ac:dyDescent="0.3">
      <c r="A119" t="s">
        <v>57</v>
      </c>
      <c r="C119">
        <v>65</v>
      </c>
      <c r="D119" s="1">
        <v>111971000000</v>
      </c>
      <c r="E119" s="1">
        <v>3680.61</v>
      </c>
      <c r="F119" s="1">
        <v>5857.45</v>
      </c>
      <c r="G119" s="1">
        <v>98.381699999999995</v>
      </c>
      <c r="H119" s="1"/>
      <c r="I119" s="1">
        <f>G119*densities!$B$12/densities!$B$9</f>
        <v>97.512164772727274</v>
      </c>
      <c r="J119" s="14">
        <f t="shared" si="3"/>
        <v>21086820</v>
      </c>
      <c r="K119" s="15">
        <f>J119/LN(2)/Notes!$F$9*(1-EXP(-Notes!$F$9*LN(2)/J119))</f>
        <v>0.95858359750171518</v>
      </c>
      <c r="L119" s="15">
        <f>EXP(-Notes!$F$10*LN(2)/J119)</f>
        <v>0.99976335601233701</v>
      </c>
      <c r="M119">
        <f t="shared" si="4"/>
        <v>0.95835675445669399</v>
      </c>
      <c r="O119" s="1">
        <f t="shared" si="5"/>
        <v>101.74933741455007</v>
      </c>
      <c r="P119" s="1">
        <f>O119/Notes!$C$3</f>
        <v>3.1404116485972241E-17</v>
      </c>
      <c r="R119" s="1">
        <f>O119*J119/Notes!$F$9</f>
        <v>827.76618949841156</v>
      </c>
      <c r="S119" s="1">
        <f>R119/Notes!$C$2</f>
        <v>6.6221295159872924E-10</v>
      </c>
    </row>
    <row r="120" spans="1:19" x14ac:dyDescent="0.3">
      <c r="A120" t="s">
        <v>47</v>
      </c>
      <c r="C120">
        <v>79</v>
      </c>
      <c r="D120" s="1">
        <v>7093300</v>
      </c>
      <c r="E120" s="1">
        <v>3578.39</v>
      </c>
      <c r="F120" s="1">
        <v>0.38166600000000001</v>
      </c>
      <c r="G120" s="1">
        <v>95.6494</v>
      </c>
      <c r="H120" s="1"/>
      <c r="I120" s="1">
        <f>G120*densities!$B$12/densities!$B$9</f>
        <v>94.804013888888875</v>
      </c>
      <c r="J120" s="14">
        <f t="shared" si="3"/>
        <v>1373.9975999999999</v>
      </c>
      <c r="K120" s="15">
        <f>J120/LN(2)/Notes!$F$9*(1-EXP(-Notes!$F$9*LN(2)/J120))</f>
        <v>7.6476061871656547E-4</v>
      </c>
      <c r="L120" s="15">
        <f>EXP(-Notes!$F$10*LN(2)/J120)</f>
        <v>2.6457419638964443E-2</v>
      </c>
      <c r="M120">
        <f t="shared" si="4"/>
        <v>2.0233592612738257E-5</v>
      </c>
      <c r="O120" s="1">
        <f t="shared" si="5"/>
        <v>4685476.064651221</v>
      </c>
      <c r="P120" s="1">
        <f>O120/Notes!$C$3</f>
        <v>1.4461345878553151E-12</v>
      </c>
      <c r="R120" s="1">
        <f>O120*J120/Notes!$F$9</f>
        <v>2483.7318162377401</v>
      </c>
      <c r="S120" s="1">
        <f>R120/Notes!$C$2</f>
        <v>1.9869854529901919E-9</v>
      </c>
    </row>
    <row r="121" spans="1:19" x14ac:dyDescent="0.3">
      <c r="A121" t="s">
        <v>57</v>
      </c>
      <c r="C121">
        <v>69</v>
      </c>
      <c r="D121" s="1">
        <v>16785300</v>
      </c>
      <c r="E121" s="1">
        <v>3438.15</v>
      </c>
      <c r="F121" s="1">
        <v>0.93999900000000003</v>
      </c>
      <c r="G121" s="1">
        <v>91.900800000000004</v>
      </c>
      <c r="H121" s="1"/>
      <c r="I121" s="1">
        <f>G121*densities!$B$12/densities!$B$9</f>
        <v>91.088545454545454</v>
      </c>
      <c r="J121" s="14">
        <f t="shared" si="3"/>
        <v>3383.9964</v>
      </c>
      <c r="K121" s="15">
        <f>J121/LN(2)/Notes!$F$9*(1-EXP(-Notes!$F$9*LN(2)/J121))</f>
        <v>1.8835165218619233E-3</v>
      </c>
      <c r="L121" s="15">
        <f>EXP(-Notes!$F$10*LN(2)/J121)</f>
        <v>0.22882842223149116</v>
      </c>
      <c r="M121">
        <f t="shared" si="4"/>
        <v>4.3100211394460981E-4</v>
      </c>
      <c r="O121" s="1">
        <f t="shared" si="5"/>
        <v>211341.29626624449</v>
      </c>
      <c r="P121" s="1">
        <f>O121/Notes!$C$3</f>
        <v>6.5228795143902617E-14</v>
      </c>
      <c r="R121" s="1">
        <f>O121*J121/Notes!$F$9</f>
        <v>275.91750992912995</v>
      </c>
      <c r="S121" s="1">
        <f>R121/Notes!$C$2</f>
        <v>2.2073400794330396E-10</v>
      </c>
    </row>
    <row r="122" spans="1:19" x14ac:dyDescent="0.3">
      <c r="A122" t="s">
        <v>48</v>
      </c>
      <c r="C122">
        <v>74</v>
      </c>
      <c r="D122" s="1">
        <v>7497840</v>
      </c>
      <c r="E122" s="1">
        <v>3410.18</v>
      </c>
      <c r="F122" s="1">
        <v>0.42333300000000001</v>
      </c>
      <c r="G122" s="1">
        <v>91.153199999999998</v>
      </c>
      <c r="H122" s="1"/>
      <c r="I122" s="1">
        <f>G122*densities!$B$12/densities!$B$9</f>
        <v>90.347553030303018</v>
      </c>
      <c r="J122" s="14">
        <f t="shared" si="3"/>
        <v>1523.9987999999998</v>
      </c>
      <c r="K122" s="15">
        <f>J122/LN(2)/Notes!$F$9*(1-EXP(-Notes!$F$9*LN(2)/J122))</f>
        <v>8.482505829786771E-4</v>
      </c>
      <c r="L122" s="15">
        <f>EXP(-Notes!$F$10*LN(2)/J122)</f>
        <v>3.782769896803876E-2</v>
      </c>
      <c r="M122">
        <f t="shared" si="4"/>
        <v>3.2087367702380777E-5</v>
      </c>
      <c r="O122" s="1">
        <f t="shared" si="5"/>
        <v>2815673.5656318585</v>
      </c>
      <c r="P122" s="1">
        <f>O122/Notes!$C$3</f>
        <v>8.69035051120944E-13</v>
      </c>
      <c r="R122" s="1">
        <f>O122*J122/Notes!$F$9</f>
        <v>1655.5104688328213</v>
      </c>
      <c r="S122" s="1">
        <f>R122/Notes!$C$2</f>
        <v>1.324408375066257E-9</v>
      </c>
    </row>
    <row r="123" spans="1:19" x14ac:dyDescent="0.3">
      <c r="A123" t="s">
        <v>23</v>
      </c>
      <c r="C123">
        <v>44</v>
      </c>
      <c r="D123" s="1">
        <v>8802120000000</v>
      </c>
      <c r="E123" s="1">
        <v>3222.31</v>
      </c>
      <c r="F123" s="1">
        <v>525948</v>
      </c>
      <c r="G123" s="1">
        <v>86.131500000000003</v>
      </c>
      <c r="H123" s="1"/>
      <c r="I123" s="1">
        <f>G123*densities!$B$12/densities!$B$9</f>
        <v>85.37023674242424</v>
      </c>
      <c r="J123" s="14">
        <f t="shared" si="3"/>
        <v>1893412800</v>
      </c>
      <c r="K123" s="15">
        <f>J123/LN(2)/Notes!$F$9*(1-EXP(-Notes!$F$9*LN(2)/J123))</f>
        <v>0.99952570581620304</v>
      </c>
      <c r="L123" s="15">
        <f>EXP(-Notes!$F$10*LN(2)/J123)</f>
        <v>0.99999736420228968</v>
      </c>
      <c r="M123">
        <f t="shared" si="4"/>
        <v>0.99952307126863627</v>
      </c>
      <c r="O123" s="1">
        <f t="shared" si="5"/>
        <v>85.410971688796323</v>
      </c>
      <c r="P123" s="1">
        <f>O123/Notes!$C$3</f>
        <v>2.6361411015060595E-17</v>
      </c>
      <c r="R123" s="1">
        <f>O123*J123/Notes!$F$9</f>
        <v>62391.291302470905</v>
      </c>
      <c r="S123" s="1">
        <f>R123/Notes!$C$2</f>
        <v>4.9913033041976722E-8</v>
      </c>
    </row>
    <row r="124" spans="1:19" x14ac:dyDescent="0.3">
      <c r="A124" t="s">
        <v>42</v>
      </c>
      <c r="C124">
        <v>84</v>
      </c>
      <c r="D124" s="1">
        <v>5786420</v>
      </c>
      <c r="E124" s="1">
        <v>2580.98</v>
      </c>
      <c r="F124" s="1">
        <v>0.43166599999999999</v>
      </c>
      <c r="G124" s="1">
        <v>68.988900000000001</v>
      </c>
      <c r="H124" s="1"/>
      <c r="I124" s="1">
        <f>G124*densities!$B$12/densities!$B$9</f>
        <v>68.379149621212122</v>
      </c>
      <c r="J124" s="14">
        <f t="shared" si="3"/>
        <v>1553.9975999999999</v>
      </c>
      <c r="K124" s="15">
        <f>J124/LN(2)/Notes!$F$9*(1-EXP(-Notes!$F$9*LN(2)/J124))</f>
        <v>8.6494777433385455E-4</v>
      </c>
      <c r="L124" s="15">
        <f>EXP(-Notes!$F$10*LN(2)/J124)</f>
        <v>4.0296216883074089E-2</v>
      </c>
      <c r="M124">
        <f t="shared" si="4"/>
        <v>3.4854123107089229E-5</v>
      </c>
      <c r="O124" s="1">
        <f t="shared" si="5"/>
        <v>1961866.8761545746</v>
      </c>
      <c r="P124" s="1">
        <f>O124/Notes!$C$3</f>
        <v>6.0551446794894279E-13</v>
      </c>
      <c r="R124" s="1">
        <f>O124*J124/Notes!$F$9</f>
        <v>1176.2100374474173</v>
      </c>
      <c r="S124" s="1">
        <f>R124/Notes!$C$2</f>
        <v>9.4096802995793396E-10</v>
      </c>
    </row>
    <row r="125" spans="1:19" x14ac:dyDescent="0.3">
      <c r="A125" t="s">
        <v>7</v>
      </c>
      <c r="C125">
        <v>11</v>
      </c>
      <c r="D125" s="1">
        <v>4486690</v>
      </c>
      <c r="E125" s="1">
        <v>2542.04</v>
      </c>
      <c r="F125" s="1">
        <v>0.33983400000000002</v>
      </c>
      <c r="G125" s="1">
        <v>67.948099999999997</v>
      </c>
      <c r="H125" s="1"/>
      <c r="I125" s="1">
        <f>G125*densities!$B$12/densities!$B$9</f>
        <v>67.347548611111108</v>
      </c>
      <c r="J125" s="14">
        <f t="shared" si="3"/>
        <v>1223.4024000000002</v>
      </c>
      <c r="K125" s="15">
        <f>J125/LN(2)/Notes!$F$9*(1-EXP(-Notes!$F$9*LN(2)/J125))</f>
        <v>6.8094003684091681E-4</v>
      </c>
      <c r="L125" s="15">
        <f>EXP(-Notes!$F$10*LN(2)/J125)</f>
        <v>1.6918830811706743E-2</v>
      </c>
      <c r="M125">
        <f t="shared" si="4"/>
        <v>1.1520709276228827E-5</v>
      </c>
      <c r="O125" s="1">
        <f t="shared" si="5"/>
        <v>5845781.4528895533</v>
      </c>
      <c r="P125" s="1">
        <f>O125/Notes!$C$3</f>
        <v>1.8042535348424546E-12</v>
      </c>
      <c r="R125" s="1">
        <f>O125*J125/Notes!$F$9</f>
        <v>2759.1601309184289</v>
      </c>
      <c r="S125" s="1">
        <f>R125/Notes!$C$2</f>
        <v>2.2073281047347432E-9</v>
      </c>
    </row>
    <row r="126" spans="1:19" x14ac:dyDescent="0.3">
      <c r="A126" t="s">
        <v>25</v>
      </c>
      <c r="C126">
        <v>45</v>
      </c>
      <c r="D126" s="1">
        <v>1469470</v>
      </c>
      <c r="E126" s="1">
        <v>981.27200000000005</v>
      </c>
      <c r="F126" s="1">
        <v>0.28833300000000001</v>
      </c>
      <c r="G126" s="1">
        <v>26.229099999999999</v>
      </c>
      <c r="H126" s="1"/>
      <c r="I126" s="1">
        <f>G126*densities!$B$12/densities!$B$9</f>
        <v>25.997277146464643</v>
      </c>
      <c r="J126" s="14">
        <f t="shared" si="3"/>
        <v>1037.9988000000001</v>
      </c>
      <c r="K126" s="15">
        <f>J126/LN(2)/Notes!$F$9*(1-EXP(-Notes!$F$9*LN(2)/J126))</f>
        <v>5.7774526281199662E-4</v>
      </c>
      <c r="L126" s="15">
        <f>EXP(-Notes!$F$10*LN(2)/J126)</f>
        <v>8.1644747821863935E-3</v>
      </c>
      <c r="M126">
        <f t="shared" si="4"/>
        <v>4.7169866287561964E-6</v>
      </c>
      <c r="O126" s="1">
        <f t="shared" si="5"/>
        <v>5511416.3326173695</v>
      </c>
      <c r="P126" s="1">
        <f>O126/Notes!$C$3</f>
        <v>1.7010544236473362E-12</v>
      </c>
      <c r="R126" s="1">
        <f>O126*J126/Notes!$F$9</f>
        <v>2207.1155631007837</v>
      </c>
      <c r="S126" s="1">
        <f>R126/Notes!$C$2</f>
        <v>1.765692450480627E-9</v>
      </c>
    </row>
    <row r="127" spans="1:19" x14ac:dyDescent="0.3">
      <c r="A127" t="s">
        <v>6</v>
      </c>
      <c r="C127">
        <v>53</v>
      </c>
      <c r="D127" s="1">
        <v>683782</v>
      </c>
      <c r="E127" s="1">
        <v>928.24699999999996</v>
      </c>
      <c r="F127" s="1">
        <v>0.14183299999999999</v>
      </c>
      <c r="G127" s="1">
        <v>24.811800000000002</v>
      </c>
      <c r="H127" s="1"/>
      <c r="I127" s="1">
        <f>G127*densities!$B$12/densities!$B$9</f>
        <v>24.592503787878787</v>
      </c>
      <c r="J127" s="14">
        <f t="shared" si="3"/>
        <v>510.59879999999993</v>
      </c>
      <c r="K127" s="15">
        <f>J127/LN(2)/Notes!$F$9*(1-EXP(-Notes!$F$9*LN(2)/J127))</f>
        <v>2.8419689685333933E-4</v>
      </c>
      <c r="L127" s="15">
        <f>EXP(-Notes!$F$10*LN(2)/J127)</f>
        <v>5.6904776493593426E-5</v>
      </c>
      <c r="M127">
        <f t="shared" si="4"/>
        <v>1.6172160895612099E-8</v>
      </c>
      <c r="O127" s="1">
        <f t="shared" si="5"/>
        <v>1520669003.1479549</v>
      </c>
      <c r="P127" s="1">
        <f>O127/Notes!$C$3</f>
        <v>4.6934228492220832E-10</v>
      </c>
      <c r="R127" s="1">
        <f>O127*J127/Notes!$F$9</f>
        <v>299557.00933817204</v>
      </c>
      <c r="S127" s="1">
        <f>R127/Notes!$C$2</f>
        <v>2.3964560747053761E-7</v>
      </c>
    </row>
    <row r="128" spans="1:19" x14ac:dyDescent="0.3">
      <c r="A128" t="s">
        <v>41</v>
      </c>
      <c r="C128">
        <v>88</v>
      </c>
      <c r="D128" s="1">
        <v>1156160</v>
      </c>
      <c r="E128" s="1">
        <v>921.13499999999999</v>
      </c>
      <c r="F128" s="1">
        <v>0.24166699999999999</v>
      </c>
      <c r="G128" s="1">
        <v>24.621700000000001</v>
      </c>
      <c r="H128" s="1"/>
      <c r="I128" s="1">
        <f>G128*densities!$B$12/densities!$B$9</f>
        <v>24.404083964646464</v>
      </c>
      <c r="J128" s="14">
        <f t="shared" si="3"/>
        <v>870.00119999999993</v>
      </c>
      <c r="K128" s="15">
        <f>J128/LN(2)/Notes!$F$9*(1-EXP(-Notes!$F$9*LN(2)/J128))</f>
        <v>4.8423858673126818E-4</v>
      </c>
      <c r="L128" s="15">
        <f>EXP(-Notes!$F$10*LN(2)/J128)</f>
        <v>3.2264186062199766E-3</v>
      </c>
      <c r="M128">
        <f t="shared" si="4"/>
        <v>1.5623563860794295E-6</v>
      </c>
      <c r="O128" s="1">
        <f t="shared" si="5"/>
        <v>15620049.421557376</v>
      </c>
      <c r="P128" s="1">
        <f>O128/Notes!$C$3</f>
        <v>4.821002907888079E-12</v>
      </c>
      <c r="R128" s="1">
        <f>O128*J128/Notes!$F$9</f>
        <v>5242.8478938326471</v>
      </c>
      <c r="S128" s="1">
        <f>R128/Notes!$C$2</f>
        <v>4.1942783150661175E-9</v>
      </c>
    </row>
    <row r="129" spans="1:19" x14ac:dyDescent="0.3">
      <c r="A129" t="s">
        <v>28</v>
      </c>
      <c r="C129">
        <v>39</v>
      </c>
      <c r="D129" s="1">
        <v>10397000000000</v>
      </c>
      <c r="E129" s="1">
        <v>848.96</v>
      </c>
      <c r="F129" s="1">
        <v>2358000</v>
      </c>
      <c r="G129" s="1">
        <v>22.692499999999999</v>
      </c>
      <c r="H129" s="1"/>
      <c r="I129" s="1">
        <f>G129*densities!$B$12/densities!$B$9</f>
        <v>22.491934974747473</v>
      </c>
      <c r="J129" s="14">
        <f t="shared" si="3"/>
        <v>8488800000</v>
      </c>
      <c r="K129" s="15">
        <f>J129/LN(2)/Notes!$F$9*(1-EXP(-Notes!$F$9*LN(2)/J129))</f>
        <v>0.99989418346824699</v>
      </c>
      <c r="L129" s="15">
        <f>EXP(-Notes!$F$10*LN(2)/J129)</f>
        <v>0.99999941208907817</v>
      </c>
      <c r="M129">
        <f t="shared" si="4"/>
        <v>0.99989359561953584</v>
      </c>
      <c r="O129" s="1">
        <f t="shared" si="5"/>
        <v>22.494328469832261</v>
      </c>
      <c r="P129" s="1">
        <f>O129/Notes!$C$3</f>
        <v>6.9426939721704516E-18</v>
      </c>
      <c r="R129" s="1">
        <f>O129*J129/Notes!$F$9</f>
        <v>73668.925738700651</v>
      </c>
      <c r="S129" s="1">
        <f>R129/Notes!$C$2</f>
        <v>5.8935140590960524E-8</v>
      </c>
    </row>
    <row r="130" spans="1:19" x14ac:dyDescent="0.3">
      <c r="A130" t="s">
        <v>17</v>
      </c>
      <c r="C130">
        <v>93</v>
      </c>
      <c r="D130" s="1">
        <v>128738000000000</v>
      </c>
      <c r="E130" s="1">
        <v>706.93100000000004</v>
      </c>
      <c r="F130" s="1">
        <v>35063300</v>
      </c>
      <c r="G130" s="1">
        <v>18.896100000000001</v>
      </c>
      <c r="H130" s="1"/>
      <c r="I130" s="1">
        <f>G130*densities!$B$12/densities!$B$9</f>
        <v>18.729089015151516</v>
      </c>
      <c r="J130" s="14">
        <f t="shared" si="3"/>
        <v>126227880000</v>
      </c>
      <c r="K130" s="15">
        <f>J130/LN(2)/Notes!$F$9*(1-EXP(-Notes!$F$9*LN(2)/J130))</f>
        <v>0.99999288339440995</v>
      </c>
      <c r="L130" s="15">
        <f>EXP(-Notes!$F$10*LN(2)/J130)</f>
        <v>0.9999999604630958</v>
      </c>
      <c r="M130">
        <f t="shared" si="4"/>
        <v>0.99999284385778708</v>
      </c>
      <c r="O130" s="1">
        <f t="shared" si="5"/>
        <v>18.729223044135157</v>
      </c>
      <c r="P130" s="1">
        <f>O130/Notes!$C$3</f>
        <v>5.7806243963380112E-18</v>
      </c>
      <c r="R130" s="1">
        <f>O130*J130/Notes!$F$9</f>
        <v>912094.95328253368</v>
      </c>
      <c r="S130" s="1">
        <f>R130/Notes!$C$2</f>
        <v>7.2967596262602693E-7</v>
      </c>
    </row>
    <row r="131" spans="1:19" x14ac:dyDescent="0.3">
      <c r="A131" t="s">
        <v>41</v>
      </c>
      <c r="C131">
        <v>91</v>
      </c>
      <c r="D131" s="1">
        <v>10322200000000</v>
      </c>
      <c r="E131" s="1">
        <v>333.42099999999999</v>
      </c>
      <c r="F131" s="1">
        <v>5960770</v>
      </c>
      <c r="G131" s="1">
        <v>8.9122599999999998</v>
      </c>
      <c r="H131" s="1"/>
      <c r="I131" s="1">
        <f>G131*densities!$B$12/densities!$B$9</f>
        <v>8.8334900252525248</v>
      </c>
      <c r="J131" s="14">
        <f t="shared" si="3"/>
        <v>21458772000</v>
      </c>
      <c r="K131" s="15">
        <f>J131/LN(2)/Notes!$F$9*(1-EXP(-Notes!$F$9*LN(2)/J131))</f>
        <v>0.99995813862676752</v>
      </c>
      <c r="L131" s="15">
        <f>EXP(-Notes!$F$10*LN(2)/J131)</f>
        <v>0.9999997674303488</v>
      </c>
      <c r="M131">
        <f t="shared" si="4"/>
        <v>0.99995790606685198</v>
      </c>
      <c r="O131" s="1">
        <f t="shared" si="5"/>
        <v>8.8338618772438249</v>
      </c>
      <c r="P131" s="1">
        <f>O131/Notes!$C$3</f>
        <v>2.7265005793962422E-18</v>
      </c>
      <c r="R131" s="1">
        <f>O131*J131/Notes!$F$9</f>
        <v>73134.192863914825</v>
      </c>
      <c r="S131" s="1">
        <f>R131/Notes!$C$2</f>
        <v>5.8507354291131857E-8</v>
      </c>
    </row>
    <row r="132" spans="1:19" x14ac:dyDescent="0.3">
      <c r="A132" t="s">
        <v>47</v>
      </c>
      <c r="C132">
        <v>78</v>
      </c>
      <c r="D132" s="1">
        <v>413674</v>
      </c>
      <c r="E132" s="1">
        <v>270.60899999999998</v>
      </c>
      <c r="F132" s="1">
        <v>0.29433300000000001</v>
      </c>
      <c r="G132" s="1">
        <v>7.2333100000000004</v>
      </c>
      <c r="H132" s="1"/>
      <c r="I132" s="1">
        <f>G132*densities!$B$12/densities!$B$9</f>
        <v>7.1693792297979799</v>
      </c>
      <c r="J132" s="14">
        <f t="shared" ref="J132:J154" si="6">F132*60*60</f>
        <v>1059.5988</v>
      </c>
      <c r="K132" s="15">
        <f>J132/LN(2)/Notes!$F$9*(1-EXP(-Notes!$F$9*LN(2)/J132))</f>
        <v>5.8976772148607124E-4</v>
      </c>
      <c r="L132" s="15">
        <f>EXP(-Notes!$F$10*LN(2)/J132)</f>
        <v>9.005208013832422E-3</v>
      </c>
      <c r="M132">
        <f t="shared" ref="M132:M154" si="7">K132*L132</f>
        <v>5.3109810118260565E-6</v>
      </c>
      <c r="O132" s="1">
        <f t="shared" ref="O132:O154" si="8">I132/M132</f>
        <v>1349916.1856978578</v>
      </c>
      <c r="P132" s="1">
        <f>O132/Notes!$C$3</f>
        <v>4.1664079805489437E-13</v>
      </c>
      <c r="R132" s="1">
        <f>O132*J132/Notes!$F$9</f>
        <v>551.84011206251057</v>
      </c>
      <c r="S132" s="1">
        <f>R132/Notes!$C$2</f>
        <v>4.4147208965000844E-10</v>
      </c>
    </row>
    <row r="133" spans="1:19" x14ac:dyDescent="0.3">
      <c r="A133" t="s">
        <v>28</v>
      </c>
      <c r="C133">
        <v>42</v>
      </c>
      <c r="D133" s="1">
        <v>350263000000</v>
      </c>
      <c r="E133" s="1">
        <v>233.846</v>
      </c>
      <c r="F133" s="1">
        <v>288395</v>
      </c>
      <c r="G133" s="1">
        <v>6.2506399999999998</v>
      </c>
      <c r="H133" s="1"/>
      <c r="I133" s="1">
        <f>G133*densities!$B$12/densities!$B$9</f>
        <v>6.1953944444444442</v>
      </c>
      <c r="J133" s="14">
        <f t="shared" si="6"/>
        <v>1038222000</v>
      </c>
      <c r="K133" s="15">
        <f>J133/LN(2)/Notes!$F$9*(1-EXP(-Notes!$F$9*LN(2)/J133))</f>
        <v>0.99913525162102601</v>
      </c>
      <c r="L133" s="15">
        <f>EXP(-Notes!$F$10*LN(2)/J133)</f>
        <v>0.999995193082303</v>
      </c>
      <c r="M133">
        <f t="shared" si="7"/>
        <v>0.99913044886010327</v>
      </c>
      <c r="O133" s="1">
        <f t="shared" si="8"/>
        <v>6.200786345279238</v>
      </c>
      <c r="P133" s="1">
        <f>O133/Notes!$C$3</f>
        <v>1.9138229460738388E-18</v>
      </c>
      <c r="R133" s="1">
        <f>O133*J133/Notes!$F$9</f>
        <v>2483.7163583983415</v>
      </c>
      <c r="S133" s="1">
        <f>R133/Notes!$C$2</f>
        <v>1.9869730867186731E-9</v>
      </c>
    </row>
    <row r="134" spans="1:19" x14ac:dyDescent="0.3">
      <c r="A134" t="s">
        <v>16</v>
      </c>
      <c r="C134">
        <v>59</v>
      </c>
      <c r="D134" s="1">
        <v>805582000000000</v>
      </c>
      <c r="E134" s="1">
        <v>232.82400000000001</v>
      </c>
      <c r="F134" s="1">
        <v>666201000</v>
      </c>
      <c r="G134" s="1">
        <v>6.2233200000000002</v>
      </c>
      <c r="H134" s="1"/>
      <c r="I134" s="1">
        <f>G134*densities!$B$12/densities!$B$9</f>
        <v>6.168315909090909</v>
      </c>
      <c r="J134" s="14">
        <f t="shared" si="6"/>
        <v>2398323600000</v>
      </c>
      <c r="K134" s="15">
        <f>J134/LN(2)/Notes!$F$9*(1-EXP(-Notes!$F$9*LN(2)/J134))</f>
        <v>0.99999962541192389</v>
      </c>
      <c r="L134" s="15">
        <f>EXP(-Notes!$F$10*LN(2)/J134)</f>
        <v>0.99999999791910499</v>
      </c>
      <c r="M134">
        <f t="shared" si="7"/>
        <v>0.99999962333102965</v>
      </c>
      <c r="O134" s="1">
        <f t="shared" si="8"/>
        <v>6.1683182325049861</v>
      </c>
      <c r="P134" s="1">
        <f>O134/Notes!$C$3</f>
        <v>1.9038019236126499E-18</v>
      </c>
      <c r="R134" s="1">
        <f>O134*J134/Notes!$F$9</f>
        <v>5707416.3539070198</v>
      </c>
      <c r="S134" s="1">
        <f>R134/Notes!$C$2</f>
        <v>4.5659330831256163E-6</v>
      </c>
    </row>
    <row r="135" spans="1:19" x14ac:dyDescent="0.3">
      <c r="A135" t="s">
        <v>41</v>
      </c>
      <c r="C135" t="s">
        <v>58</v>
      </c>
      <c r="D135" s="1">
        <v>102967000</v>
      </c>
      <c r="E135" s="1">
        <v>228.82400000000001</v>
      </c>
      <c r="F135" s="1">
        <v>86.640199999999993</v>
      </c>
      <c r="G135" s="1">
        <v>6.1164100000000001</v>
      </c>
      <c r="H135" s="1"/>
      <c r="I135" s="1">
        <f>G135*densities!$B$12/densities!$B$9</f>
        <v>6.0623508207070707</v>
      </c>
      <c r="J135" s="14">
        <f t="shared" si="6"/>
        <v>311904.71999999997</v>
      </c>
      <c r="K135" s="15">
        <f>J135/LN(2)/Notes!$F$9*(1-EXP(-Notes!$F$9*LN(2)/J135))</f>
        <v>0.1730577724851817</v>
      </c>
      <c r="L135" s="15">
        <f>EXP(-Notes!$F$10*LN(2)/J135)</f>
        <v>0.98412673892734515</v>
      </c>
      <c r="M135">
        <f t="shared" si="7"/>
        <v>0.1703107812818723</v>
      </c>
      <c r="O135" s="1">
        <f t="shared" si="8"/>
        <v>35.595813577260252</v>
      </c>
      <c r="P135" s="1">
        <f>O135/Notes!$C$3</f>
        <v>1.0986362215203782E-17</v>
      </c>
      <c r="R135" s="1">
        <f>O135*J135/Notes!$F$9</f>
        <v>4.2833727881896442</v>
      </c>
      <c r="S135" s="1">
        <f>R135/Notes!$C$2</f>
        <v>3.4266982305517153E-12</v>
      </c>
    </row>
    <row r="136" spans="1:19" x14ac:dyDescent="0.3">
      <c r="A136" t="s">
        <v>56</v>
      </c>
      <c r="C136">
        <v>65</v>
      </c>
      <c r="D136" s="1">
        <v>83067.399999999994</v>
      </c>
      <c r="E136" s="1">
        <v>63.133699999999997</v>
      </c>
      <c r="F136" s="1">
        <v>0.25333299999999997</v>
      </c>
      <c r="G136" s="1">
        <v>1.6875500000000001</v>
      </c>
      <c r="H136" s="1"/>
      <c r="I136" s="1">
        <f>G136*densities!$B$12/densities!$B$9</f>
        <v>1.6726347853535353</v>
      </c>
      <c r="J136" s="14">
        <f t="shared" si="6"/>
        <v>911.99879999999985</v>
      </c>
      <c r="K136" s="15">
        <f>J136/LN(2)/Notes!$F$9*(1-EXP(-Notes!$F$9*LN(2)/J136))</f>
        <v>5.0761425387989409E-4</v>
      </c>
      <c r="L136" s="15">
        <f>EXP(-Notes!$F$10*LN(2)/J136)</f>
        <v>4.2018860975075656E-3</v>
      </c>
      <c r="M136">
        <f t="shared" si="7"/>
        <v>2.1329372762746026E-6</v>
      </c>
      <c r="O136" s="1">
        <f t="shared" si="8"/>
        <v>784193.14246078837</v>
      </c>
      <c r="P136" s="1">
        <f>O136/Notes!$C$3</f>
        <v>2.4203492051258899E-13</v>
      </c>
      <c r="R136" s="1">
        <f>O136*J136/Notes!$F$9</f>
        <v>275.91944633197068</v>
      </c>
      <c r="S136" s="1">
        <f>R136/Notes!$C$2</f>
        <v>2.2073555706557655E-10</v>
      </c>
    </row>
    <row r="137" spans="1:19" x14ac:dyDescent="0.3">
      <c r="A137" t="s">
        <v>37</v>
      </c>
      <c r="C137">
        <v>27</v>
      </c>
      <c r="D137" s="1">
        <v>45712.800000000003</v>
      </c>
      <c r="E137" s="1">
        <v>55.835900000000002</v>
      </c>
      <c r="F137" s="1">
        <v>0.157633</v>
      </c>
      <c r="G137" s="1">
        <v>1.49248</v>
      </c>
      <c r="H137" s="1"/>
      <c r="I137" s="1">
        <f>G137*densities!$B$12/densities!$B$9</f>
        <v>1.4792888888888889</v>
      </c>
      <c r="J137" s="14">
        <f t="shared" si="6"/>
        <v>567.47879999999998</v>
      </c>
      <c r="K137" s="15">
        <f>J137/LN(2)/Notes!$F$9*(1-EXP(-Notes!$F$9*LN(2)/J137))</f>
        <v>3.1585603802840274E-4</v>
      </c>
      <c r="L137" s="15">
        <f>EXP(-Notes!$F$10*LN(2)/J137)</f>
        <v>1.5157309996792048E-4</v>
      </c>
      <c r="M137">
        <f t="shared" si="7"/>
        <v>4.7875278827550382E-8</v>
      </c>
      <c r="O137" s="1">
        <f t="shared" si="8"/>
        <v>30898804.667381175</v>
      </c>
      <c r="P137" s="1">
        <f>O137/Notes!$C$3</f>
        <v>9.5366681072164118E-12</v>
      </c>
      <c r="R137" s="1">
        <f>O137*J137/Notes!$F$9</f>
        <v>6764.8212168518012</v>
      </c>
      <c r="S137" s="1">
        <f>R137/Notes!$C$2</f>
        <v>5.4118569734814406E-9</v>
      </c>
    </row>
    <row r="138" spans="1:19" x14ac:dyDescent="0.3">
      <c r="A138" t="s">
        <v>11</v>
      </c>
      <c r="C138">
        <v>32</v>
      </c>
      <c r="D138" s="1">
        <v>311458000000</v>
      </c>
      <c r="E138" s="1">
        <v>51.826999999999998</v>
      </c>
      <c r="F138" s="1">
        <v>1157090</v>
      </c>
      <c r="G138" s="1">
        <v>1.3853200000000001</v>
      </c>
      <c r="H138" s="1"/>
      <c r="I138" s="1">
        <f>G138*densities!$B$12/densities!$B$9</f>
        <v>1.3730760101010102</v>
      </c>
      <c r="J138" s="14">
        <f t="shared" si="6"/>
        <v>4165524000</v>
      </c>
      <c r="K138" s="15">
        <f>J138/LN(2)/Notes!$F$9*(1-EXP(-Notes!$F$9*LN(2)/J138))</f>
        <v>0.99978437536102116</v>
      </c>
      <c r="L138" s="15">
        <f>EXP(-Notes!$F$10*LN(2)/J138)</f>
        <v>0.9999988019138264</v>
      </c>
      <c r="M138">
        <f t="shared" si="7"/>
        <v>0.99978317753318446</v>
      </c>
      <c r="O138" s="1">
        <f t="shared" si="8"/>
        <v>1.3733737883936696</v>
      </c>
      <c r="P138" s="1">
        <f>O138/Notes!$C$3</f>
        <v>4.2388079888693507E-19</v>
      </c>
      <c r="R138" s="1">
        <f>O138*J138/Notes!$F$9</f>
        <v>2207.107051128377</v>
      </c>
      <c r="S138" s="1">
        <f>R138/Notes!$C$2</f>
        <v>1.7656856409027015E-9</v>
      </c>
    </row>
    <row r="139" spans="1:19" x14ac:dyDescent="0.3">
      <c r="A139" t="s">
        <v>47</v>
      </c>
      <c r="C139" t="s">
        <v>60</v>
      </c>
      <c r="D139" s="1">
        <v>108738</v>
      </c>
      <c r="E139" s="1">
        <v>41.186500000000002</v>
      </c>
      <c r="F139" s="1">
        <v>0.50833399999999995</v>
      </c>
      <c r="G139" s="1">
        <v>1.1009</v>
      </c>
      <c r="H139" s="1"/>
      <c r="I139" s="1">
        <f>G139*densities!$B$12/densities!$B$9</f>
        <v>1.091169823232323</v>
      </c>
      <c r="J139" s="14">
        <f t="shared" si="6"/>
        <v>1830.0023999999999</v>
      </c>
      <c r="K139" s="15">
        <f>J139/LN(2)/Notes!$F$9*(1-EXP(-Notes!$F$9*LN(2)/J139))</f>
        <v>1.018570751271181E-3</v>
      </c>
      <c r="L139" s="15">
        <f>EXP(-Notes!$F$10*LN(2)/J139)</f>
        <v>6.5406550071407596E-2</v>
      </c>
      <c r="M139">
        <f t="shared" si="7"/>
        <v>6.6621198844289759E-5</v>
      </c>
      <c r="O139" s="1">
        <f t="shared" si="8"/>
        <v>16378.717918040729</v>
      </c>
      <c r="P139" s="1">
        <f>O139/Notes!$C$3</f>
        <v>5.0551598512471385E-15</v>
      </c>
      <c r="R139" s="1">
        <f>O139*J139/Notes!$F$9</f>
        <v>11.563693325207382</v>
      </c>
      <c r="S139" s="1">
        <f>R139/Notes!$C$2</f>
        <v>9.2509546601659049E-12</v>
      </c>
    </row>
    <row r="140" spans="1:19" x14ac:dyDescent="0.3">
      <c r="A140" t="s">
        <v>43</v>
      </c>
      <c r="C140">
        <v>90</v>
      </c>
      <c r="D140" s="1">
        <v>38906100000</v>
      </c>
      <c r="E140" s="1">
        <v>29.6829</v>
      </c>
      <c r="F140" s="1">
        <v>252368</v>
      </c>
      <c r="G140" s="1">
        <v>0.79341600000000001</v>
      </c>
      <c r="H140" s="1"/>
      <c r="I140" s="1">
        <f>G140*densities!$B$12/densities!$B$9</f>
        <v>0.78640348484848488</v>
      </c>
      <c r="J140" s="14">
        <f t="shared" si="6"/>
        <v>908524800</v>
      </c>
      <c r="K140" s="15">
        <f>J140/LN(2)/Notes!$F$9*(1-EXP(-Notes!$F$9*LN(2)/J140))</f>
        <v>0.99901188510532246</v>
      </c>
      <c r="L140" s="15">
        <f>EXP(-Notes!$F$10*LN(2)/J140)</f>
        <v>0.99999450686872515</v>
      </c>
      <c r="M140">
        <f t="shared" si="7"/>
        <v>0.99900639740189245</v>
      </c>
      <c r="O140" s="1">
        <f t="shared" si="8"/>
        <v>0.78718563454015689</v>
      </c>
      <c r="P140" s="1">
        <f>O140/Notes!$C$3</f>
        <v>2.4295852917906077E-19</v>
      </c>
      <c r="R140" s="1">
        <f>O140*J140/Notes!$F$9</f>
        <v>275.91731141337544</v>
      </c>
      <c r="S140" s="1">
        <f>R140/Notes!$C$2</f>
        <v>2.2073384913070037E-10</v>
      </c>
    </row>
    <row r="141" spans="1:19" x14ac:dyDescent="0.3">
      <c r="A141" t="s">
        <v>13</v>
      </c>
      <c r="C141">
        <v>13</v>
      </c>
      <c r="D141" s="1">
        <v>18438.7</v>
      </c>
      <c r="E141" s="1">
        <v>21.376000000000001</v>
      </c>
      <c r="F141" s="1">
        <v>0.16608400000000001</v>
      </c>
      <c r="G141" s="1">
        <v>0.57137499999999997</v>
      </c>
      <c r="H141" s="1"/>
      <c r="I141" s="1">
        <f>G141*densities!$B$12/densities!$B$9</f>
        <v>0.56632496843434332</v>
      </c>
      <c r="J141" s="14">
        <f t="shared" si="6"/>
        <v>597.90240000000006</v>
      </c>
      <c r="K141" s="15">
        <f>J141/LN(2)/Notes!$F$9*(1-EXP(-Notes!$F$9*LN(2)/J141))</f>
        <v>3.3278967107083698E-4</v>
      </c>
      <c r="L141" s="15">
        <f>EXP(-Notes!$F$10*LN(2)/J141)</f>
        <v>2.3711931759272384E-4</v>
      </c>
      <c r="M141">
        <f t="shared" si="7"/>
        <v>7.89108597062239E-8</v>
      </c>
      <c r="O141" s="1">
        <f t="shared" si="8"/>
        <v>7176768.4516770747</v>
      </c>
      <c r="P141" s="1">
        <f>O141/Notes!$C$3</f>
        <v>2.2150519912583564E-12</v>
      </c>
      <c r="R141" s="1">
        <f>O141*J141/Notes!$F$9</f>
        <v>1655.4811271226881</v>
      </c>
      <c r="S141" s="1">
        <f>R141/Notes!$C$2</f>
        <v>1.3243849016981506E-9</v>
      </c>
    </row>
    <row r="142" spans="1:19" x14ac:dyDescent="0.3">
      <c r="A142" t="s">
        <v>25</v>
      </c>
      <c r="C142">
        <v>38</v>
      </c>
      <c r="D142" s="1">
        <v>12923.1</v>
      </c>
      <c r="E142" s="1">
        <v>19.551200000000001</v>
      </c>
      <c r="F142" s="1">
        <v>0.12726699999999999</v>
      </c>
      <c r="G142" s="1">
        <v>0.52259800000000001</v>
      </c>
      <c r="H142" s="1"/>
      <c r="I142" s="1">
        <f>G142*densities!$B$12/densities!$B$9</f>
        <v>0.5179790782828283</v>
      </c>
      <c r="J142" s="14">
        <f t="shared" si="6"/>
        <v>458.16119999999995</v>
      </c>
      <c r="K142" s="15">
        <f>J142/LN(2)/Notes!$F$9*(1-EXP(-Notes!$F$9*LN(2)/J142))</f>
        <v>2.5501037467891069E-4</v>
      </c>
      <c r="L142" s="15">
        <f>EXP(-Notes!$F$10*LN(2)/J142)</f>
        <v>1.8591556842439182E-5</v>
      </c>
      <c r="M142">
        <f t="shared" si="7"/>
        <v>4.7410398762546816E-9</v>
      </c>
      <c r="O142" s="1">
        <f t="shared" si="8"/>
        <v>109254317.99827436</v>
      </c>
      <c r="P142" s="1">
        <f>O142/Notes!$C$3</f>
        <v>3.3720468517985915E-11</v>
      </c>
      <c r="R142" s="1">
        <f>O142*J142/Notes!$F$9</f>
        <v>19311.762900953308</v>
      </c>
      <c r="S142" s="1">
        <f>R142/Notes!$C$2</f>
        <v>1.5449410320762645E-8</v>
      </c>
    </row>
    <row r="143" spans="1:19" x14ac:dyDescent="0.3">
      <c r="A143" t="s">
        <v>18</v>
      </c>
      <c r="C143">
        <v>62</v>
      </c>
      <c r="D143" s="1">
        <v>15833.7</v>
      </c>
      <c r="E143" s="1">
        <v>18.916</v>
      </c>
      <c r="F143" s="1">
        <v>0.161167</v>
      </c>
      <c r="G143" s="1">
        <v>0.50561999999999996</v>
      </c>
      <c r="H143" s="1"/>
      <c r="I143" s="1">
        <f>G143*densities!$B$12/densities!$B$9</f>
        <v>0.50115113636363628</v>
      </c>
      <c r="J143" s="14">
        <f t="shared" si="6"/>
        <v>580.20120000000009</v>
      </c>
      <c r="K143" s="15">
        <f>J143/LN(2)/Notes!$F$9*(1-EXP(-Notes!$F$9*LN(2)/J143))</f>
        <v>3.2293726618743275E-4</v>
      </c>
      <c r="L143" s="15">
        <f>EXP(-Notes!$F$10*LN(2)/J143)</f>
        <v>1.838111247112595E-4</v>
      </c>
      <c r="M143">
        <f t="shared" si="7"/>
        <v>5.9359462109091409E-8</v>
      </c>
      <c r="O143" s="1">
        <f t="shared" si="8"/>
        <v>8442649.5550551955</v>
      </c>
      <c r="P143" s="1">
        <f>O143/Notes!$C$3</f>
        <v>2.605756035510863E-12</v>
      </c>
      <c r="R143" s="1">
        <f>O143*J143/Notes!$F$9</f>
        <v>1889.828473388307</v>
      </c>
      <c r="S143" s="1">
        <f>R143/Notes!$C$2</f>
        <v>1.5118627787106456E-9</v>
      </c>
    </row>
    <row r="144" spans="1:19" x14ac:dyDescent="0.3">
      <c r="A144" t="s">
        <v>39</v>
      </c>
      <c r="C144">
        <v>99</v>
      </c>
      <c r="D144" s="1">
        <v>175651000000000</v>
      </c>
      <c r="E144" s="1">
        <v>18.276499999999999</v>
      </c>
      <c r="F144" s="1">
        <v>1850460000</v>
      </c>
      <c r="G144" s="1">
        <v>0.48852600000000002</v>
      </c>
      <c r="H144" s="1"/>
      <c r="I144" s="1">
        <f>G144*densities!$B$12/densities!$B$9</f>
        <v>0.4842082196969697</v>
      </c>
      <c r="J144" s="14">
        <f t="shared" si="6"/>
        <v>6661656000000</v>
      </c>
      <c r="K144" s="15">
        <f>J144/LN(2)/Notes!$F$9*(1-EXP(-Notes!$F$9*LN(2)/J144))</f>
        <v>0.99999986515598838</v>
      </c>
      <c r="L144" s="15">
        <f>EXP(-Notes!$F$10*LN(2)/J144)</f>
        <v>0.99999999925083793</v>
      </c>
      <c r="M144">
        <f t="shared" si="7"/>
        <v>0.99999986440682642</v>
      </c>
      <c r="O144" s="1">
        <f t="shared" si="8"/>
        <v>0.48420828535230781</v>
      </c>
      <c r="P144" s="1">
        <f>O144/Notes!$C$3</f>
        <v>1.4944700165194686E-19</v>
      </c>
      <c r="R144" s="1">
        <f>O144*J144/Notes!$F$9</f>
        <v>1244455.644045877</v>
      </c>
      <c r="S144" s="1">
        <f>R144/Notes!$C$2</f>
        <v>9.9556451523670163E-7</v>
      </c>
    </row>
    <row r="145" spans="1:19" x14ac:dyDescent="0.3">
      <c r="A145" t="s">
        <v>28</v>
      </c>
      <c r="C145">
        <v>44</v>
      </c>
      <c r="D145" s="1">
        <v>13974</v>
      </c>
      <c r="E145" s="1">
        <v>13.600199999999999</v>
      </c>
      <c r="F145" s="1">
        <v>0.19783300000000001</v>
      </c>
      <c r="G145" s="1">
        <v>0.36353000000000002</v>
      </c>
      <c r="H145" s="1"/>
      <c r="I145" s="1">
        <f>G145*densities!$B$12/densities!$B$9</f>
        <v>0.36031698232323234</v>
      </c>
      <c r="J145" s="14">
        <f t="shared" si="6"/>
        <v>712.19880000000001</v>
      </c>
      <c r="K145" s="15">
        <f>J145/LN(2)/Notes!$F$9*(1-EXP(-Notes!$F$9*LN(2)/J145))</f>
        <v>3.964065111447032E-4</v>
      </c>
      <c r="L145" s="15">
        <f>EXP(-Notes!$F$10*LN(2)/J145)</f>
        <v>9.0516170418346894E-4</v>
      </c>
      <c r="M145">
        <f t="shared" si="7"/>
        <v>3.5881199317716282E-7</v>
      </c>
      <c r="O145" s="1">
        <f t="shared" si="8"/>
        <v>1004194.3668959985</v>
      </c>
      <c r="P145" s="1">
        <f>O145/Notes!$C$3</f>
        <v>3.0993653299259213E-13</v>
      </c>
      <c r="R145" s="1">
        <f>O145*J145/Notes!$F$9</f>
        <v>275.92053359185564</v>
      </c>
      <c r="S145" s="1">
        <f>R145/Notes!$C$2</f>
        <v>2.2073642687348453E-10</v>
      </c>
    </row>
    <row r="146" spans="1:19" x14ac:dyDescent="0.3">
      <c r="A146" t="s">
        <v>41</v>
      </c>
      <c r="C146" t="s">
        <v>61</v>
      </c>
      <c r="D146" s="1">
        <v>6270.21</v>
      </c>
      <c r="E146" s="1">
        <v>9.2866800000000005</v>
      </c>
      <c r="F146" s="1">
        <v>0.13</v>
      </c>
      <c r="G146" s="1">
        <v>0.24823100000000001</v>
      </c>
      <c r="H146" s="1"/>
      <c r="I146" s="1">
        <f>G146*densities!$B$12/densities!$B$9</f>
        <v>0.24603703914141414</v>
      </c>
      <c r="J146" s="14">
        <f t="shared" si="6"/>
        <v>468.00000000000006</v>
      </c>
      <c r="K146" s="15">
        <f>J146/LN(2)/Notes!$F$9*(1-EXP(-Notes!$F$9*LN(2)/J146))</f>
        <v>2.6048660460495176E-4</v>
      </c>
      <c r="L146" s="15">
        <f>EXP(-Notes!$F$10*LN(2)/J146)</f>
        <v>2.3375951497436172E-5</v>
      </c>
      <c r="M146">
        <f t="shared" si="7"/>
        <v>6.0891222349771858E-9</v>
      </c>
      <c r="O146" s="1">
        <f t="shared" si="8"/>
        <v>40405994.435146362</v>
      </c>
      <c r="P146" s="1">
        <f>O146/Notes!$C$3</f>
        <v>1.2470985936773568E-11</v>
      </c>
      <c r="R146" s="1">
        <f>O146*J146/Notes!$F$9</f>
        <v>7295.5267730125379</v>
      </c>
      <c r="S146" s="1">
        <f>R146/Notes!$C$2</f>
        <v>5.8364214184100299E-9</v>
      </c>
    </row>
    <row r="147" spans="1:19" x14ac:dyDescent="0.3">
      <c r="A147" t="s">
        <v>30</v>
      </c>
      <c r="C147">
        <v>41</v>
      </c>
      <c r="D147" s="1">
        <v>18665700000000</v>
      </c>
      <c r="E147" s="1">
        <v>4.0195299999999996</v>
      </c>
      <c r="F147" s="1">
        <v>894112000</v>
      </c>
      <c r="G147" s="1">
        <v>0.10744099999999999</v>
      </c>
      <c r="H147" s="1"/>
      <c r="I147" s="1">
        <f>G147*densities!$B$12/densities!$B$9</f>
        <v>0.10649139520202019</v>
      </c>
      <c r="J147" s="14">
        <f t="shared" si="6"/>
        <v>3218803200000</v>
      </c>
      <c r="K147" s="15">
        <f>J147/LN(2)/Notes!$F$9*(1-EXP(-Notes!$F$9*LN(2)/J147))</f>
        <v>0.99999972096756617</v>
      </c>
      <c r="L147" s="15">
        <f>EXP(-Notes!$F$10*LN(2)/J147)</f>
        <v>0.99999999844952936</v>
      </c>
      <c r="M147">
        <f t="shared" si="7"/>
        <v>0.99999971941709598</v>
      </c>
      <c r="O147" s="1">
        <f t="shared" si="8"/>
        <v>0.1064914250816935</v>
      </c>
      <c r="P147" s="1">
        <f>O147/Notes!$C$3</f>
        <v>3.2867723790646141E-20</v>
      </c>
      <c r="R147" s="1">
        <f>O147*J147/Notes!$F$9</f>
        <v>132243.41814255991</v>
      </c>
      <c r="S147" s="1">
        <f>R147/Notes!$C$2</f>
        <v>1.0579473451404793E-7</v>
      </c>
    </row>
    <row r="148" spans="1:19" x14ac:dyDescent="0.3">
      <c r="A148" t="s">
        <v>42</v>
      </c>
      <c r="C148">
        <v>85</v>
      </c>
      <c r="D148" s="1">
        <v>2374.4299999999998</v>
      </c>
      <c r="E148" s="1">
        <v>3.4899</v>
      </c>
      <c r="F148" s="1">
        <v>0.130999</v>
      </c>
      <c r="G148" s="1">
        <v>9.3284099999999995E-2</v>
      </c>
      <c r="H148" s="1"/>
      <c r="I148" s="1">
        <f>G148*densities!$B$12/densities!$B$9</f>
        <v>9.2459619318181807E-2</v>
      </c>
      <c r="J148" s="14">
        <f t="shared" si="6"/>
        <v>471.59640000000002</v>
      </c>
      <c r="K148" s="15">
        <f>J148/LN(2)/Notes!$F$9*(1-EXP(-Notes!$F$9*LN(2)/J148))</f>
        <v>2.6248834397418519E-4</v>
      </c>
      <c r="L148" s="15">
        <f>EXP(-Notes!$F$10*LN(2)/J148)</f>
        <v>2.5356372331335606E-5</v>
      </c>
      <c r="M148">
        <f t="shared" si="7"/>
        <v>6.6557521824451327E-9</v>
      </c>
      <c r="O148" s="1">
        <f t="shared" si="8"/>
        <v>13891685.985852735</v>
      </c>
      <c r="P148" s="1">
        <f>O148/Notes!$C$3</f>
        <v>4.2875574030409672E-12</v>
      </c>
      <c r="R148" s="1">
        <f>O148*J148/Notes!$F$9</f>
        <v>2527.4957950843368</v>
      </c>
      <c r="S148" s="1">
        <f>R148/Notes!$C$2</f>
        <v>2.0219966360674694E-9</v>
      </c>
    </row>
    <row r="149" spans="1:19" x14ac:dyDescent="0.3">
      <c r="A149" t="s">
        <v>41</v>
      </c>
      <c r="C149">
        <v>94</v>
      </c>
      <c r="D149" s="1">
        <v>2847630000000</v>
      </c>
      <c r="E149" s="1">
        <v>3.0811899999999999</v>
      </c>
      <c r="F149" s="1">
        <v>177946000</v>
      </c>
      <c r="G149" s="1">
        <v>8.2359399999999999E-2</v>
      </c>
      <c r="H149" s="1"/>
      <c r="I149" s="1">
        <f>G149*densities!$B$12/densities!$B$9</f>
        <v>8.1631476010100998E-2</v>
      </c>
      <c r="J149" s="14">
        <f t="shared" si="6"/>
        <v>640605600000</v>
      </c>
      <c r="K149" s="15">
        <f>J149/LN(2)/Notes!$F$9*(1-EXP(-Notes!$F$9*LN(2)/J149))</f>
        <v>0.99999859771975785</v>
      </c>
      <c r="L149" s="15">
        <f>EXP(-Notes!$F$10*LN(2)/J149)</f>
        <v>0.999999992209466</v>
      </c>
      <c r="M149">
        <f t="shared" si="7"/>
        <v>0.99999858992923474</v>
      </c>
      <c r="O149" s="1">
        <f t="shared" si="8"/>
        <v>8.1631591116421154E-2</v>
      </c>
      <c r="P149" s="1">
        <f>O149/Notes!$C$3</f>
        <v>2.5194935529759614E-20</v>
      </c>
      <c r="R149" s="1">
        <f>O149*J149/Notes!$F$9</f>
        <v>20175.020990003723</v>
      </c>
      <c r="S149" s="1">
        <f>R149/Notes!$C$2</f>
        <v>1.614001679200298E-8</v>
      </c>
    </row>
    <row r="150" spans="1:19" x14ac:dyDescent="0.3">
      <c r="A150" t="s">
        <v>8</v>
      </c>
      <c r="C150">
        <v>53</v>
      </c>
      <c r="D150" s="1">
        <v>328406000000000</v>
      </c>
      <c r="E150" s="1">
        <v>1.9287300000000001</v>
      </c>
      <c r="F150" s="1">
        <v>32784100000</v>
      </c>
      <c r="G150" s="1">
        <v>5.15544E-2</v>
      </c>
      <c r="H150" s="1"/>
      <c r="I150" s="1">
        <f>G150*densities!$B$12/densities!$B$9</f>
        <v>5.1098742424242422E-2</v>
      </c>
      <c r="J150" s="14">
        <f t="shared" si="6"/>
        <v>118022760000000</v>
      </c>
      <c r="K150" s="15">
        <f>J150/LN(2)/Notes!$F$9*(1-EXP(-Notes!$F$9*LN(2)/J150))</f>
        <v>0.99999999114182303</v>
      </c>
      <c r="L150" s="15">
        <f>EXP(-Notes!$F$10*LN(2)/J150)</f>
        <v>0.99999999995771438</v>
      </c>
      <c r="M150">
        <f t="shared" si="7"/>
        <v>0.99999999109953741</v>
      </c>
      <c r="O150" s="1">
        <f t="shared" si="8"/>
        <v>5.1098742879044874E-2</v>
      </c>
      <c r="P150" s="1">
        <f>O150/Notes!$C$3</f>
        <v>1.5771216937976812E-20</v>
      </c>
      <c r="R150" s="1">
        <f>O150*J150/Notes!$F$9</f>
        <v>2326703.1894734656</v>
      </c>
      <c r="S150" s="1">
        <f>R150/Notes!$C$2</f>
        <v>1.8613625515787724E-6</v>
      </c>
    </row>
    <row r="151" spans="1:19" x14ac:dyDescent="0.3">
      <c r="A151" t="s">
        <v>12</v>
      </c>
      <c r="C151">
        <v>29</v>
      </c>
      <c r="D151" s="1">
        <v>829.63599999999997</v>
      </c>
      <c r="E151" s="1">
        <v>1.46102</v>
      </c>
      <c r="F151" s="1">
        <v>0.109334</v>
      </c>
      <c r="G151" s="1">
        <v>3.9052700000000003E-2</v>
      </c>
      <c r="H151" s="1"/>
      <c r="I151" s="1">
        <f>G151*densities!$B$12/densities!$B$9</f>
        <v>3.8707537247474749E-2</v>
      </c>
      <c r="J151" s="14">
        <f t="shared" si="6"/>
        <v>393.60239999999999</v>
      </c>
      <c r="K151" s="15">
        <f>J151/LN(2)/Notes!$F$9*(1-EXP(-Notes!$F$9*LN(2)/J151))</f>
        <v>2.1907724944521378E-4</v>
      </c>
      <c r="L151" s="15">
        <f>EXP(-Notes!$F$10*LN(2)/J151)</f>
        <v>3.1144926819554706E-6</v>
      </c>
      <c r="M151">
        <f t="shared" si="7"/>
        <v>6.8231449018005151E-10</v>
      </c>
      <c r="O151" s="1">
        <f t="shared" si="8"/>
        <v>56729759.963415802</v>
      </c>
      <c r="P151" s="1">
        <f>O151/Notes!$C$3</f>
        <v>1.7509185173893767E-11</v>
      </c>
      <c r="R151" s="1">
        <f>O151*J151/Notes!$F$9</f>
        <v>8614.5716331112544</v>
      </c>
      <c r="S151" s="1">
        <f>R151/Notes!$C$2</f>
        <v>6.8916573064890033E-9</v>
      </c>
    </row>
    <row r="152" spans="1:19" x14ac:dyDescent="0.3">
      <c r="A152" t="s">
        <v>41</v>
      </c>
      <c r="C152" t="s">
        <v>59</v>
      </c>
      <c r="D152" s="1">
        <v>883380000</v>
      </c>
      <c r="E152" s="1">
        <v>1.2029399999999999</v>
      </c>
      <c r="F152" s="1">
        <v>141393</v>
      </c>
      <c r="G152" s="1">
        <v>3.2154299999999997E-2</v>
      </c>
      <c r="H152" s="1"/>
      <c r="I152" s="1">
        <f>G152*densities!$B$12/densities!$B$9</f>
        <v>3.1870107954545451E-2</v>
      </c>
      <c r="J152" s="14">
        <f t="shared" si="6"/>
        <v>509014800</v>
      </c>
      <c r="K152" s="15">
        <f>J152/LN(2)/Notes!$F$9*(1-EXP(-Notes!$F$9*LN(2)/J152))</f>
        <v>0.9982372560386632</v>
      </c>
      <c r="L152" s="15">
        <f>EXP(-Notes!$F$10*LN(2)/J152)</f>
        <v>0.99999019550073098</v>
      </c>
      <c r="M152">
        <f t="shared" si="7"/>
        <v>0.99822746882221602</v>
      </c>
      <c r="O152" s="1">
        <f t="shared" si="8"/>
        <v>3.1926699023969163E-2</v>
      </c>
      <c r="P152" s="1">
        <f>O152/Notes!$C$3</f>
        <v>9.8539194518423336E-21</v>
      </c>
      <c r="R152" s="1">
        <f>O152*J152/Notes!$F$9</f>
        <v>6.2697385487445443</v>
      </c>
      <c r="S152" s="1">
        <f>R152/Notes!$C$2</f>
        <v>5.0157908389956351E-12</v>
      </c>
    </row>
    <row r="153" spans="1:19" x14ac:dyDescent="0.3">
      <c r="A153" t="s">
        <v>33</v>
      </c>
      <c r="C153">
        <v>36</v>
      </c>
      <c r="D153" s="1">
        <v>15895400000000</v>
      </c>
      <c r="E153" s="1">
        <v>1.15994</v>
      </c>
      <c r="F153" s="1">
        <v>2638510000</v>
      </c>
      <c r="G153" s="1">
        <v>3.1004899999999998E-2</v>
      </c>
      <c r="H153" s="1"/>
      <c r="I153" s="1">
        <f>G153*densities!$B$12/densities!$B$9</f>
        <v>3.0730866792929291E-2</v>
      </c>
      <c r="J153" s="14">
        <f t="shared" si="6"/>
        <v>9498636000000</v>
      </c>
      <c r="K153" s="15">
        <f>J153/LN(2)/Notes!$F$9*(1-EXP(-Notes!$F$9*LN(2)/J153))</f>
        <v>0.99999990533016248</v>
      </c>
      <c r="L153" s="15">
        <f>EXP(-Notes!$F$10*LN(2)/J153)</f>
        <v>0.99999999947459195</v>
      </c>
      <c r="M153">
        <f t="shared" si="7"/>
        <v>0.99999990480475442</v>
      </c>
      <c r="O153" s="1">
        <f t="shared" si="8"/>
        <v>3.0730869718361982E-2</v>
      </c>
      <c r="P153" s="1">
        <f>O153/Notes!$C$3</f>
        <v>9.4848363328277715E-21</v>
      </c>
      <c r="R153" s="1">
        <f>O153*J153/Notes!$F$9</f>
        <v>112616.25980638234</v>
      </c>
      <c r="S153" s="1">
        <f>R153/Notes!$C$2</f>
        <v>9.0093007845105865E-8</v>
      </c>
    </row>
    <row r="154" spans="1:19" x14ac:dyDescent="0.3">
      <c r="A154" t="s">
        <v>30</v>
      </c>
      <c r="C154">
        <v>49</v>
      </c>
      <c r="D154" s="1">
        <v>814.66700000000003</v>
      </c>
      <c r="E154" s="1">
        <v>1.0795399999999999</v>
      </c>
      <c r="F154" s="1">
        <v>0.14530000000000001</v>
      </c>
      <c r="G154" s="1">
        <v>2.8855800000000001E-2</v>
      </c>
      <c r="H154" s="1"/>
      <c r="I154" s="1">
        <f>G154*densities!$B$12/densities!$B$9</f>
        <v>2.8600761363636366E-2</v>
      </c>
      <c r="J154" s="14">
        <f t="shared" si="6"/>
        <v>523.08000000000004</v>
      </c>
      <c r="K154" s="15">
        <f>J154/LN(2)/Notes!$F$9*(1-EXP(-Notes!$F$9*LN(2)/J154))</f>
        <v>2.9114387422384224E-4</v>
      </c>
      <c r="L154" s="15">
        <f>EXP(-Notes!$F$10*LN(2)/J154)</f>
        <v>7.1851364793293555E-5</v>
      </c>
      <c r="M154">
        <f t="shared" si="7"/>
        <v>2.0919084714190064E-8</v>
      </c>
      <c r="O154" s="1">
        <f t="shared" si="8"/>
        <v>1367209.0224977951</v>
      </c>
      <c r="P154" s="1">
        <f>O154/Notes!$C$3</f>
        <v>4.2197809336351697E-13</v>
      </c>
      <c r="R154" s="1">
        <f>O154*J154/Notes!$F$9</f>
        <v>275.91037634573559</v>
      </c>
      <c r="S154" s="1">
        <f>R154/Notes!$C$2</f>
        <v>2.2072830107658846E-10</v>
      </c>
    </row>
  </sheetData>
  <mergeCells count="3">
    <mergeCell ref="K1:M1"/>
    <mergeCell ref="O1:P1"/>
    <mergeCell ref="R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Charts</vt:lpstr>
      </vt:variant>
      <vt:variant>
        <vt:i4>6</vt:i4>
      </vt:variant>
    </vt:vector>
  </HeadingPairs>
  <TitlesOfParts>
    <vt:vector size="21" baseType="lpstr">
      <vt:lpstr>Notes</vt:lpstr>
      <vt:lpstr>steel</vt:lpstr>
      <vt:lpstr>densities</vt:lpstr>
      <vt:lpstr>shi8srt</vt:lpstr>
      <vt:lpstr>shi9srt</vt:lpstr>
      <vt:lpstr>shi10srt</vt:lpstr>
      <vt:lpstr>shi11srt</vt:lpstr>
      <vt:lpstr>uns4srt</vt:lpstr>
      <vt:lpstr>uns5srt</vt:lpstr>
      <vt:lpstr>uns6srt</vt:lpstr>
      <vt:lpstr>uns7srt</vt:lpstr>
      <vt:lpstr>CompareSteel</vt:lpstr>
      <vt:lpstr>UnsOShielded</vt:lpstr>
      <vt:lpstr>FeOAll</vt:lpstr>
      <vt:lpstr>MnFraction</vt:lpstr>
      <vt:lpstr>UnshOShChart</vt:lpstr>
      <vt:lpstr>FeOMISteel</vt:lpstr>
      <vt:lpstr>FeOSS316</vt:lpstr>
      <vt:lpstr>FeOCAST</vt:lpstr>
      <vt:lpstr>FEOOtherShielded</vt:lpstr>
      <vt:lpstr>FeOOtherUnshielded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Bruce C. Brown x4404 02237N</cp:lastModifiedBy>
  <dcterms:created xsi:type="dcterms:W3CDTF">2018-10-19T15:58:08Z</dcterms:created>
  <dcterms:modified xsi:type="dcterms:W3CDTF">2019-05-03T18:10:46Z</dcterms:modified>
</cp:coreProperties>
</file>