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cel_meas\ApertureLoss\Beams-doc-ToyModel\Analysis_20190312\"/>
    </mc:Choice>
  </mc:AlternateContent>
  <xr:revisionPtr revIDLastSave="0" documentId="13_ncr:1_{D3FE04E7-7ED4-4BCB-972E-52409B4E924D}" xr6:coauthVersionLast="41" xr6:coauthVersionMax="41" xr10:uidLastSave="{00000000-0000-0000-0000-000000000000}"/>
  <bookViews>
    <workbookView xWindow="-1224" yWindow="1320" windowWidth="15384" windowHeight="16704" activeTab="1" xr2:uid="{A5BCB426-3DF2-443D-B372-1E6AF6F04CE9}"/>
  </bookViews>
  <sheets>
    <sheet name="Notes" sheetId="1" r:id="rId1"/>
    <sheet name="Resul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3" i="2" l="1"/>
  <c r="L32" i="2"/>
  <c r="K32" i="2"/>
  <c r="L29" i="2"/>
  <c r="L28" i="2"/>
  <c r="L26" i="2"/>
  <c r="L25" i="2"/>
  <c r="L24" i="2"/>
  <c r="K23" i="2"/>
  <c r="L22" i="2"/>
  <c r="K22" i="2"/>
  <c r="L21" i="2"/>
  <c r="K20" i="2"/>
  <c r="L19" i="2"/>
  <c r="K19" i="2"/>
  <c r="L18" i="2"/>
  <c r="K17" i="2"/>
  <c r="K16" i="2"/>
  <c r="L15" i="2"/>
  <c r="K15" i="2"/>
  <c r="L14" i="2"/>
  <c r="K14" i="2"/>
  <c r="L13" i="2"/>
  <c r="K13" i="2"/>
  <c r="K35" i="2" s="1"/>
  <c r="L12" i="2"/>
  <c r="L35" i="2" l="1"/>
  <c r="G33" i="2"/>
  <c r="G32" i="2"/>
  <c r="G31" i="2"/>
  <c r="G29" i="2"/>
  <c r="G28" i="2"/>
  <c r="G27" i="2"/>
  <c r="G26" i="2"/>
  <c r="G25" i="2"/>
  <c r="G24" i="2"/>
  <c r="G22" i="2"/>
  <c r="G21" i="2"/>
  <c r="G19" i="2"/>
  <c r="G18" i="2"/>
  <c r="G15" i="2"/>
  <c r="G14" i="2"/>
  <c r="G13" i="2"/>
  <c r="F32" i="2"/>
  <c r="F30" i="2"/>
  <c r="F23" i="2"/>
  <c r="F22" i="2"/>
  <c r="F20" i="2"/>
  <c r="F19" i="2"/>
  <c r="F17" i="2"/>
  <c r="F16" i="2"/>
  <c r="F15" i="2"/>
  <c r="F14" i="2"/>
  <c r="F13" i="2"/>
  <c r="F11" i="2"/>
  <c r="G12" i="2"/>
  <c r="F10" i="2"/>
  <c r="E9" i="1" l="1"/>
  <c r="E11" i="1" s="1"/>
  <c r="G8" i="1"/>
  <c r="G7" i="1"/>
  <c r="G11" i="1" s="1"/>
</calcChain>
</file>

<file path=xl/sharedStrings.xml><?xml version="1.0" encoding="utf-8"?>
<sst xmlns="http://schemas.openxmlformats.org/spreadsheetml/2006/main" count="76" uniqueCount="56">
  <si>
    <t>Compare Measurements of Activation to MARS simulations - Copper</t>
  </si>
  <si>
    <t>Measurements from CopperActData_2017 as stored in Beams-doc-4046-v3</t>
  </si>
  <si>
    <t>MARS from Analysis_Steels_Oct2018.xlsx</t>
  </si>
  <si>
    <t>MARS from Analysis_Copper_July2019.xlsx</t>
  </si>
  <si>
    <t>From Beams-doc-4867</t>
  </si>
  <si>
    <t>Rads/proton</t>
  </si>
  <si>
    <t>protons/Rad</t>
  </si>
  <si>
    <t>LI307/C307 from Al Tags (Table 5)</t>
  </si>
  <si>
    <t>LI307/C307 from Residual Radiation (Table 6)</t>
  </si>
  <si>
    <t>LI307/C307 from Fit (Table 9)</t>
  </si>
  <si>
    <t xml:space="preserve">    Average</t>
  </si>
  <si>
    <t>Comparison with Measurements in SteelActData_2017</t>
  </si>
  <si>
    <t>See Beams-doc-4046-v3</t>
  </si>
  <si>
    <t>Measured</t>
  </si>
  <si>
    <t>MARS</t>
  </si>
  <si>
    <t>Meas/MARS</t>
  </si>
  <si>
    <t>Sample</t>
  </si>
  <si>
    <t>Half Life</t>
  </si>
  <si>
    <t>days</t>
  </si>
  <si>
    <t>Shielded</t>
  </si>
  <si>
    <t>Unsh</t>
  </si>
  <si>
    <t>pCi/gm / (Rad/sec)</t>
  </si>
  <si>
    <t>pCi/gm/(p/sec)</t>
  </si>
  <si>
    <t>(convert using Al Tag Calibration)</t>
  </si>
  <si>
    <t>Unshielded</t>
  </si>
  <si>
    <t>Ag-110m</t>
  </si>
  <si>
    <t>Au-198</t>
  </si>
  <si>
    <t xml:space="preserve">Co-55  </t>
  </si>
  <si>
    <t xml:space="preserve">Co-56  </t>
  </si>
  <si>
    <t xml:space="preserve">Co-57  </t>
  </si>
  <si>
    <t xml:space="preserve">Co-58  </t>
  </si>
  <si>
    <t>Co-60</t>
  </si>
  <si>
    <t>Cr-51</t>
  </si>
  <si>
    <t xml:space="preserve">Cu-61  </t>
  </si>
  <si>
    <t>Cu-64</t>
  </si>
  <si>
    <t>Fe-59</t>
  </si>
  <si>
    <t xml:space="preserve">K-43   </t>
  </si>
  <si>
    <t xml:space="preserve">Mn-52  </t>
  </si>
  <si>
    <t>Mn-54</t>
  </si>
  <si>
    <t xml:space="preserve">Mn-56  </t>
  </si>
  <si>
    <t xml:space="preserve">Na-24  </t>
  </si>
  <si>
    <t xml:space="preserve">Ni-57  </t>
  </si>
  <si>
    <t xml:space="preserve">Sc-44m </t>
  </si>
  <si>
    <t xml:space="preserve">Sc-47  </t>
  </si>
  <si>
    <t xml:space="preserve">Sc-48  </t>
  </si>
  <si>
    <t>Se-75</t>
  </si>
  <si>
    <t>Ti-44/Sc-44</t>
  </si>
  <si>
    <t xml:space="preserve">V-48   </t>
  </si>
  <si>
    <t>Sc-44</t>
  </si>
  <si>
    <t>shi8</t>
  </si>
  <si>
    <t>Cu_1617</t>
  </si>
  <si>
    <t>Cu 7/32</t>
  </si>
  <si>
    <t>----------</t>
  </si>
  <si>
    <t>Average</t>
  </si>
  <si>
    <t>s8u4rat</t>
  </si>
  <si>
    <t>uns7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</si>
</sst>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E+00"/>
    <numFmt numFmtId="165" formatCode="0.000E+00"/>
    <numFmt numFmtId="166" formatCode="0.0000"/>
    <numFmt numFmtId="167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Border="1" applyAlignment="1"/>
    <xf numFmtId="11" fontId="0" fillId="0" borderId="0" xfId="0" applyNumberFormat="1"/>
    <xf numFmtId="165" fontId="0" fillId="0" borderId="0" xfId="0" applyNumberFormat="1"/>
    <xf numFmtId="165" fontId="0" fillId="0" borderId="0" xfId="0" quotePrefix="1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1990-4789-4351-8DA5-A8107F05A749}">
  <dimension ref="A1:G11"/>
  <sheetViews>
    <sheetView workbookViewId="0">
      <selection activeCell="B15" sqref="B15"/>
    </sheetView>
  </sheetViews>
  <sheetFormatPr defaultRowHeight="14.4" x14ac:dyDescent="0.3"/>
  <cols>
    <col min="5" max="5" width="10.109375" customWidth="1"/>
    <col min="7" max="7" width="10.33203125" customWidth="1"/>
  </cols>
  <sheetData>
    <row r="1" spans="1:7" x14ac:dyDescent="0.3">
      <c r="A1" t="s">
        <v>0</v>
      </c>
    </row>
    <row r="3" spans="1:7" x14ac:dyDescent="0.3">
      <c r="A3" t="s">
        <v>1</v>
      </c>
    </row>
    <row r="4" spans="1:7" x14ac:dyDescent="0.3">
      <c r="A4" t="s">
        <v>3</v>
      </c>
    </row>
    <row r="6" spans="1:7" x14ac:dyDescent="0.3">
      <c r="A6" t="s">
        <v>4</v>
      </c>
      <c r="E6" t="s">
        <v>5</v>
      </c>
      <c r="G6" s="1" t="s">
        <v>6</v>
      </c>
    </row>
    <row r="7" spans="1:7" x14ac:dyDescent="0.3">
      <c r="A7" t="s">
        <v>7</v>
      </c>
      <c r="E7" s="1">
        <v>2.0970000000000001E-13</v>
      </c>
      <c r="G7" s="1">
        <f>1/E7</f>
        <v>4768717215069.1465</v>
      </c>
    </row>
    <row r="8" spans="1:7" x14ac:dyDescent="0.3">
      <c r="A8" t="s">
        <v>8</v>
      </c>
      <c r="E8" s="1">
        <v>1.48E-13</v>
      </c>
      <c r="G8" s="1">
        <f>1/E8</f>
        <v>6756756756756.7568</v>
      </c>
    </row>
    <row r="9" spans="1:7" x14ac:dyDescent="0.3">
      <c r="A9" t="s">
        <v>9</v>
      </c>
      <c r="E9" s="1">
        <f>1/G9</f>
        <v>1.0777023386140748E-13</v>
      </c>
      <c r="G9" s="1">
        <v>9279000000000</v>
      </c>
    </row>
    <row r="10" spans="1:7" x14ac:dyDescent="0.3">
      <c r="E10" s="1"/>
    </row>
    <row r="11" spans="1:7" x14ac:dyDescent="0.3">
      <c r="A11" t="s">
        <v>10</v>
      </c>
      <c r="E11" s="1">
        <f>AVERAGE(E7:E9)</f>
        <v>1.5515674462046914E-13</v>
      </c>
      <c r="G11" s="1">
        <f>AVERAGE(G7:G9)</f>
        <v>6934824657275.3008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C26C-7908-4502-8F57-37CBCDE742C4}">
  <dimension ref="A1:N35"/>
  <sheetViews>
    <sheetView tabSelected="1" topLeftCell="A7" workbookViewId="0">
      <selection activeCell="M37" sqref="M37"/>
    </sheetView>
  </sheetViews>
  <sheetFormatPr defaultRowHeight="14.4" x14ac:dyDescent="0.3"/>
  <cols>
    <col min="1" max="1" width="10.109375" customWidth="1"/>
    <col min="4" max="4" width="9.5546875" customWidth="1"/>
    <col min="5" max="5" width="9.77734375" customWidth="1"/>
    <col min="6" max="6" width="9.6640625" customWidth="1"/>
    <col min="7" max="7" width="9.6640625" style="3" customWidth="1"/>
    <col min="9" max="9" width="9.21875" style="4" bestFit="1" customWidth="1"/>
    <col min="10" max="10" width="9.6640625" style="4" customWidth="1"/>
    <col min="11" max="11" width="9.5546875" style="6" bestFit="1" customWidth="1"/>
    <col min="12" max="12" width="9.77734375" style="6" customWidth="1"/>
    <col min="13" max="13" width="12" bestFit="1" customWidth="1"/>
    <col min="14" max="14" width="8.88671875" style="7"/>
  </cols>
  <sheetData>
    <row r="1" spans="1:14" x14ac:dyDescent="0.3">
      <c r="A1" t="s">
        <v>11</v>
      </c>
    </row>
    <row r="2" spans="1:14" x14ac:dyDescent="0.3">
      <c r="A2" t="s">
        <v>12</v>
      </c>
    </row>
    <row r="3" spans="1:14" x14ac:dyDescent="0.3">
      <c r="A3" t="s">
        <v>2</v>
      </c>
    </row>
    <row r="4" spans="1:14" x14ac:dyDescent="0.3">
      <c r="D4" s="8" t="s">
        <v>13</v>
      </c>
      <c r="E4" s="8"/>
      <c r="F4" s="8"/>
      <c r="G4" s="8"/>
      <c r="I4" s="9" t="s">
        <v>14</v>
      </c>
      <c r="J4" s="9"/>
      <c r="K4" s="10" t="s">
        <v>15</v>
      </c>
      <c r="L4" s="10"/>
    </row>
    <row r="5" spans="1:14" x14ac:dyDescent="0.3">
      <c r="A5" t="s">
        <v>16</v>
      </c>
      <c r="B5" t="s">
        <v>17</v>
      </c>
      <c r="D5" t="s">
        <v>50</v>
      </c>
      <c r="E5" t="s">
        <v>51</v>
      </c>
      <c r="F5" t="s">
        <v>50</v>
      </c>
      <c r="G5" t="s">
        <v>51</v>
      </c>
      <c r="I5" s="4" t="s">
        <v>49</v>
      </c>
      <c r="J5" s="4" t="s">
        <v>55</v>
      </c>
      <c r="K5" s="6" t="s">
        <v>49</v>
      </c>
      <c r="L5" s="6" t="s">
        <v>55</v>
      </c>
    </row>
    <row r="6" spans="1:14" x14ac:dyDescent="0.3">
      <c r="B6" t="s">
        <v>18</v>
      </c>
      <c r="D6" t="s">
        <v>19</v>
      </c>
      <c r="E6" t="s">
        <v>20</v>
      </c>
      <c r="F6" t="s">
        <v>19</v>
      </c>
      <c r="G6" s="3" t="s">
        <v>20</v>
      </c>
      <c r="I6" s="4" t="s">
        <v>19</v>
      </c>
      <c r="J6" s="4" t="s">
        <v>20</v>
      </c>
      <c r="K6" s="6" t="s">
        <v>19</v>
      </c>
      <c r="L6" s="6" t="s">
        <v>20</v>
      </c>
    </row>
    <row r="7" spans="1:14" x14ac:dyDescent="0.3">
      <c r="D7" s="11" t="s">
        <v>21</v>
      </c>
      <c r="E7" s="12"/>
      <c r="F7" s="13" t="s">
        <v>22</v>
      </c>
      <c r="G7" s="14"/>
      <c r="H7" s="2"/>
      <c r="I7" s="9" t="s">
        <v>22</v>
      </c>
      <c r="J7" s="9"/>
      <c r="K7" s="10" t="s">
        <v>15</v>
      </c>
      <c r="L7" s="10"/>
    </row>
    <row r="8" spans="1:14" x14ac:dyDescent="0.3">
      <c r="F8" t="s">
        <v>23</v>
      </c>
    </row>
    <row r="9" spans="1:14" x14ac:dyDescent="0.3">
      <c r="D9" t="s">
        <v>19</v>
      </c>
      <c r="E9" t="s">
        <v>24</v>
      </c>
      <c r="F9" t="s">
        <v>19</v>
      </c>
      <c r="G9" s="3" t="s">
        <v>24</v>
      </c>
      <c r="I9" s="4" t="s">
        <v>19</v>
      </c>
      <c r="J9" s="4" t="s">
        <v>24</v>
      </c>
      <c r="K9" s="6" t="s">
        <v>19</v>
      </c>
      <c r="L9" s="6" t="s">
        <v>24</v>
      </c>
      <c r="N9" s="7" t="s">
        <v>54</v>
      </c>
    </row>
    <row r="10" spans="1:14" x14ac:dyDescent="0.3">
      <c r="A10" t="s">
        <v>25</v>
      </c>
      <c r="B10">
        <v>249.95</v>
      </c>
      <c r="D10">
        <v>204370.09479066925</v>
      </c>
      <c r="F10">
        <f>D10*Notes!$E$7</f>
        <v>4.285640887760334E-8</v>
      </c>
    </row>
    <row r="11" spans="1:14" x14ac:dyDescent="0.3">
      <c r="A11" t="s">
        <v>26</v>
      </c>
      <c r="B11">
        <v>2.6951700000000001</v>
      </c>
      <c r="D11">
        <v>9870.0670151736194</v>
      </c>
      <c r="F11">
        <f>D11*Notes!$E$7</f>
        <v>2.0697530530819082E-9</v>
      </c>
    </row>
    <row r="12" spans="1:14" x14ac:dyDescent="0.3">
      <c r="A12" t="s">
        <v>27</v>
      </c>
      <c r="B12">
        <v>0.73041666666666671</v>
      </c>
      <c r="E12">
        <v>388516.76215721073</v>
      </c>
      <c r="G12" s="3">
        <f>E12*Notes!$E$7</f>
        <v>8.1471965024367095E-8</v>
      </c>
      <c r="I12" s="4">
        <v>2.5924390775150843E-9</v>
      </c>
      <c r="J12" s="4">
        <v>4.0694508818279458E-8</v>
      </c>
      <c r="L12" s="6">
        <f>G12/J12</f>
        <v>2.0020382943600223</v>
      </c>
      <c r="N12" s="7">
        <v>15.853899999999999</v>
      </c>
    </row>
    <row r="13" spans="1:14" x14ac:dyDescent="0.3">
      <c r="A13" t="s">
        <v>28</v>
      </c>
      <c r="B13">
        <v>77.233000000000004</v>
      </c>
      <c r="D13">
        <v>22946.188805646805</v>
      </c>
      <c r="E13">
        <v>4642456.526509014</v>
      </c>
      <c r="F13">
        <f>D13*Notes!$E$7</f>
        <v>4.8118157925441351E-9</v>
      </c>
      <c r="G13" s="3">
        <f>E13*Notes!$E$7</f>
        <v>9.7352313360894028E-7</v>
      </c>
      <c r="I13" s="4">
        <v>1.6907732950685615E-8</v>
      </c>
      <c r="J13" s="4">
        <v>1.8340563704339773E-7</v>
      </c>
      <c r="K13" s="6">
        <f t="shared" ref="K13:K32" si="0">F13/I13</f>
        <v>0.28459260662435609</v>
      </c>
      <c r="L13" s="6">
        <f t="shared" ref="L13:L33" si="1">G13/J13</f>
        <v>5.3080327807949743</v>
      </c>
      <c r="N13" s="7">
        <v>10.7529</v>
      </c>
    </row>
    <row r="14" spans="1:14" x14ac:dyDescent="0.3">
      <c r="A14" t="s">
        <v>29</v>
      </c>
      <c r="B14">
        <v>271.74</v>
      </c>
      <c r="D14">
        <v>120019.25029121988</v>
      </c>
      <c r="E14">
        <v>13500904.060696593</v>
      </c>
      <c r="F14">
        <f>D14*Notes!$E$7</f>
        <v>2.5168036786068809E-8</v>
      </c>
      <c r="G14" s="3">
        <f>E14*Notes!$E$7</f>
        <v>2.8311395815280757E-6</v>
      </c>
      <c r="I14" s="4">
        <v>8.2440425039908019E-8</v>
      </c>
      <c r="J14" s="4">
        <v>6.9188468435396895E-7</v>
      </c>
      <c r="K14" s="6">
        <f t="shared" si="0"/>
        <v>0.30528756703868748</v>
      </c>
      <c r="L14" s="6">
        <f t="shared" si="1"/>
        <v>4.0919240525920673</v>
      </c>
      <c r="N14" s="7">
        <v>8.9873100000000008</v>
      </c>
    </row>
    <row r="15" spans="1:14" x14ac:dyDescent="0.3">
      <c r="A15" t="s">
        <v>30</v>
      </c>
      <c r="B15">
        <v>70.86</v>
      </c>
      <c r="D15">
        <v>193035.61602468372</v>
      </c>
      <c r="E15">
        <v>21993176.463372152</v>
      </c>
      <c r="F15">
        <f>D15*Notes!$E$7</f>
        <v>4.0479568680376181E-8</v>
      </c>
      <c r="G15" s="3">
        <f>E15*Notes!$E$7</f>
        <v>4.6119691043691401E-6</v>
      </c>
      <c r="I15" s="4">
        <v>1.3601644214338635E-7</v>
      </c>
      <c r="J15" s="4">
        <v>9.2800618418402705E-7</v>
      </c>
      <c r="K15" s="6">
        <f t="shared" si="0"/>
        <v>0.29760790712128221</v>
      </c>
      <c r="L15" s="6">
        <f t="shared" si="1"/>
        <v>4.9697611750554556</v>
      </c>
      <c r="N15" s="7">
        <v>7.7440199999999999</v>
      </c>
    </row>
    <row r="16" spans="1:14" x14ac:dyDescent="0.3">
      <c r="A16" t="s">
        <v>31</v>
      </c>
      <c r="B16">
        <v>1925.8</v>
      </c>
      <c r="D16">
        <v>131544.73546807616</v>
      </c>
      <c r="F16">
        <f>D16*Notes!$E$7</f>
        <v>2.7584931027655572E-8</v>
      </c>
      <c r="I16" s="4">
        <v>8.8425123876842295E-8</v>
      </c>
      <c r="J16" s="4">
        <v>4.9362701568813039E-7</v>
      </c>
      <c r="K16" s="6">
        <f t="shared" si="0"/>
        <v>0.31195807049222357</v>
      </c>
      <c r="N16" s="7">
        <v>6.4635899999999999</v>
      </c>
    </row>
    <row r="17" spans="1:14" x14ac:dyDescent="0.3">
      <c r="A17" t="s">
        <v>32</v>
      </c>
      <c r="B17">
        <v>27.7</v>
      </c>
      <c r="D17">
        <v>20318.749309421371</v>
      </c>
      <c r="F17">
        <f>D17*Notes!$E$7</f>
        <v>4.2608417301856619E-9</v>
      </c>
      <c r="I17" s="4">
        <v>1.2465043741388182E-8</v>
      </c>
      <c r="J17" s="4">
        <v>2.5713790954038915E-7</v>
      </c>
      <c r="K17" s="6">
        <f t="shared" si="0"/>
        <v>0.34182324736159719</v>
      </c>
      <c r="N17" s="7">
        <v>23.5077</v>
      </c>
    </row>
    <row r="18" spans="1:14" x14ac:dyDescent="0.3">
      <c r="A18" t="s">
        <v>33</v>
      </c>
      <c r="B18">
        <v>0.138875</v>
      </c>
      <c r="E18">
        <v>19978161.867075089</v>
      </c>
      <c r="G18" s="3">
        <f>E18*Notes!$E$7</f>
        <v>4.1894205435256464E-6</v>
      </c>
      <c r="I18" s="4">
        <v>1.7613551039905655E-7</v>
      </c>
      <c r="J18" s="4">
        <v>1.0020591104466646E-6</v>
      </c>
      <c r="L18" s="6">
        <f t="shared" si="1"/>
        <v>4.180811790292716</v>
      </c>
      <c r="N18" s="7">
        <v>6.2864500000000003</v>
      </c>
    </row>
    <row r="19" spans="1:14" x14ac:dyDescent="0.3">
      <c r="A19" t="s">
        <v>34</v>
      </c>
      <c r="B19">
        <v>0.52916666666666667</v>
      </c>
      <c r="D19">
        <v>260902631.28485811</v>
      </c>
      <c r="E19">
        <v>494392081.59683508</v>
      </c>
      <c r="F19">
        <f>D19*Notes!$E$7</f>
        <v>5.4711281780434745E-5</v>
      </c>
      <c r="G19" s="3">
        <f>E19*Notes!$E$7</f>
        <v>1.0367401951085632E-4</v>
      </c>
      <c r="I19" s="4">
        <v>5.0607906898855572E-5</v>
      </c>
      <c r="J19" s="4">
        <v>4.7739484356098264E-5</v>
      </c>
      <c r="K19" s="6">
        <f t="shared" si="0"/>
        <v>1.0810816951939968</v>
      </c>
      <c r="L19" s="6">
        <f t="shared" si="1"/>
        <v>2.171661904379429</v>
      </c>
      <c r="N19" s="7">
        <v>1.3869100000000001</v>
      </c>
    </row>
    <row r="20" spans="1:14" x14ac:dyDescent="0.3">
      <c r="A20" t="s">
        <v>35</v>
      </c>
      <c r="B20">
        <v>44.5</v>
      </c>
      <c r="D20">
        <v>13874.203931151886</v>
      </c>
      <c r="F20">
        <f>D20*Notes!$E$7</f>
        <v>2.9094205643625506E-9</v>
      </c>
      <c r="I20" s="4">
        <v>7.1149817179945064E-9</v>
      </c>
      <c r="J20" s="4">
        <v>4.5796966602246856E-8</v>
      </c>
      <c r="K20" s="6">
        <f t="shared" si="0"/>
        <v>0.40891469292244736</v>
      </c>
      <c r="N20" s="7">
        <v>7.6093400000000004</v>
      </c>
    </row>
    <row r="21" spans="1:14" x14ac:dyDescent="0.3">
      <c r="A21" t="s">
        <v>36</v>
      </c>
      <c r="B21">
        <v>0.92920000000000003</v>
      </c>
      <c r="E21">
        <v>209229.60767293329</v>
      </c>
      <c r="G21" s="3">
        <f>E21*Notes!$E$7</f>
        <v>4.3875448729014111E-8</v>
      </c>
      <c r="I21" s="4">
        <v>8.0417793433869587E-11</v>
      </c>
      <c r="J21" s="4">
        <v>7.9490181780987751E-9</v>
      </c>
      <c r="L21" s="6">
        <f t="shared" si="1"/>
        <v>5.519606037623646</v>
      </c>
      <c r="N21" s="7">
        <v>104.054</v>
      </c>
    </row>
    <row r="22" spans="1:14" x14ac:dyDescent="0.3">
      <c r="A22" t="s">
        <v>37</v>
      </c>
      <c r="B22">
        <v>5.5910000000000002</v>
      </c>
      <c r="D22">
        <v>8664.7188082342909</v>
      </c>
      <c r="E22">
        <v>1601733.8609385947</v>
      </c>
      <c r="F22">
        <f>D22*Notes!$E$7</f>
        <v>1.8169915340867308E-9</v>
      </c>
      <c r="G22" s="3">
        <f>E22*Notes!$E$7</f>
        <v>3.3588359063882332E-7</v>
      </c>
      <c r="I22" s="4">
        <v>6.2585156040072387E-9</v>
      </c>
      <c r="J22" s="4">
        <v>1.2225041968029497E-7</v>
      </c>
      <c r="K22" s="6">
        <f t="shared" si="0"/>
        <v>0.29032308123084921</v>
      </c>
      <c r="L22" s="6">
        <f t="shared" si="1"/>
        <v>2.747504601760995</v>
      </c>
      <c r="N22" s="7">
        <v>19.807200000000002</v>
      </c>
    </row>
    <row r="23" spans="1:14" x14ac:dyDescent="0.3">
      <c r="A23" t="s">
        <v>38</v>
      </c>
      <c r="B23">
        <v>312.2</v>
      </c>
      <c r="D23">
        <v>48838.183601098834</v>
      </c>
      <c r="F23">
        <f>D23*Notes!$E$7</f>
        <v>1.0241367101150426E-8</v>
      </c>
      <c r="I23" s="4">
        <v>2.8901839522183058E-8</v>
      </c>
      <c r="J23" s="4">
        <v>3.5808645475333517E-7</v>
      </c>
      <c r="K23" s="6">
        <f t="shared" si="0"/>
        <v>0.35435000921965054</v>
      </c>
      <c r="N23" s="7">
        <v>13.7096</v>
      </c>
    </row>
    <row r="24" spans="1:14" x14ac:dyDescent="0.3">
      <c r="A24" t="s">
        <v>39</v>
      </c>
      <c r="B24">
        <v>0.1074</v>
      </c>
      <c r="E24">
        <v>2742752.6393367257</v>
      </c>
      <c r="G24" s="3">
        <f>E24*Notes!$E$7</f>
        <v>5.7515522846891143E-7</v>
      </c>
      <c r="I24" s="4">
        <v>7.7725345864764755E-9</v>
      </c>
      <c r="J24" s="4">
        <v>8.6771889829953321E-8</v>
      </c>
      <c r="L24" s="6">
        <f t="shared" si="1"/>
        <v>6.6283589028202776</v>
      </c>
      <c r="N24" s="7">
        <v>11.9704</v>
      </c>
    </row>
    <row r="25" spans="1:14" x14ac:dyDescent="0.3">
      <c r="A25" t="s">
        <v>40</v>
      </c>
      <c r="B25">
        <v>0.62329000000000001</v>
      </c>
      <c r="E25">
        <v>61163.435485647962</v>
      </c>
      <c r="G25" s="3">
        <f>E25*Notes!$E$7</f>
        <v>1.2825972421340378E-8</v>
      </c>
      <c r="J25" s="4">
        <v>2.9291990924992055E-9</v>
      </c>
      <c r="L25" s="6">
        <f t="shared" si="1"/>
        <v>4.3786618854907546</v>
      </c>
    </row>
    <row r="26" spans="1:14" x14ac:dyDescent="0.3">
      <c r="A26" t="s">
        <v>41</v>
      </c>
      <c r="B26">
        <v>1.4833333333333334</v>
      </c>
      <c r="E26">
        <v>370667.27635608672</v>
      </c>
      <c r="G26" s="3">
        <f>E26*Notes!$E$7</f>
        <v>7.7728927851871392E-8</v>
      </c>
      <c r="I26" s="4">
        <v>2.6859446155885517E-9</v>
      </c>
      <c r="J26" s="4">
        <v>3.2399853789026174E-8</v>
      </c>
      <c r="L26" s="6">
        <f t="shared" si="1"/>
        <v>2.3990518092460702</v>
      </c>
      <c r="N26" s="7">
        <v>13.748900000000001</v>
      </c>
    </row>
    <row r="27" spans="1:14" x14ac:dyDescent="0.3">
      <c r="A27" t="s">
        <v>42</v>
      </c>
      <c r="B27">
        <v>2.44</v>
      </c>
      <c r="E27">
        <v>376679.0631017072</v>
      </c>
      <c r="G27" s="3">
        <f>E27*Notes!$E$7</f>
        <v>7.8989599532428006E-8</v>
      </c>
    </row>
    <row r="28" spans="1:14" x14ac:dyDescent="0.3">
      <c r="A28" t="s">
        <v>43</v>
      </c>
      <c r="B28">
        <v>3.3410000000000002</v>
      </c>
      <c r="E28">
        <v>221766.55516357988</v>
      </c>
      <c r="G28" s="3">
        <f>E28*Notes!$E$7</f>
        <v>4.6504446617802704E-8</v>
      </c>
      <c r="I28" s="4">
        <v>8.3718318150096058E-10</v>
      </c>
      <c r="J28" s="4">
        <v>3.3883546447638988E-8</v>
      </c>
      <c r="L28" s="6">
        <f t="shared" si="1"/>
        <v>1.3724787247305144</v>
      </c>
      <c r="N28" s="7">
        <v>45.968499999999999</v>
      </c>
    </row>
    <row r="29" spans="1:14" x14ac:dyDescent="0.3">
      <c r="A29" t="s">
        <v>44</v>
      </c>
      <c r="B29">
        <v>1.82</v>
      </c>
      <c r="E29">
        <v>130584.38356712318</v>
      </c>
      <c r="G29" s="3">
        <f>E29*Notes!$E$7</f>
        <v>2.738354523402573E-8</v>
      </c>
      <c r="I29" s="4">
        <v>2.6801352884464277E-10</v>
      </c>
      <c r="J29" s="4">
        <v>1.0041378128831829E-8</v>
      </c>
      <c r="L29" s="6">
        <f t="shared" si="1"/>
        <v>2.7270704163006574</v>
      </c>
      <c r="N29" s="7">
        <v>43.704000000000001</v>
      </c>
    </row>
    <row r="30" spans="1:14" x14ac:dyDescent="0.3">
      <c r="A30" t="s">
        <v>45</v>
      </c>
      <c r="B30">
        <v>119.779</v>
      </c>
      <c r="D30">
        <v>6835.8562807527915</v>
      </c>
      <c r="F30">
        <f>D30*Notes!$E$7</f>
        <v>1.4334790620738603E-9</v>
      </c>
    </row>
    <row r="31" spans="1:14" x14ac:dyDescent="0.3">
      <c r="A31" t="s">
        <v>46</v>
      </c>
      <c r="B31">
        <v>17275.849999999999</v>
      </c>
      <c r="E31">
        <v>2338644365.7709188</v>
      </c>
      <c r="G31" s="3">
        <f>E31*Notes!$E$7</f>
        <v>4.904137235021617E-4</v>
      </c>
      <c r="I31" s="5" t="s">
        <v>52</v>
      </c>
      <c r="J31" s="5" t="s">
        <v>52</v>
      </c>
    </row>
    <row r="32" spans="1:14" x14ac:dyDescent="0.3">
      <c r="A32" t="s">
        <v>47</v>
      </c>
      <c r="B32">
        <v>15.98</v>
      </c>
      <c r="D32">
        <v>5313.9174445087183</v>
      </c>
      <c r="E32">
        <v>827081.94265118497</v>
      </c>
      <c r="F32">
        <f>D32*Notes!$E$7</f>
        <v>1.1143284881134782E-9</v>
      </c>
      <c r="G32" s="3">
        <f>E32*Notes!$E$7</f>
        <v>1.7343908337395348E-7</v>
      </c>
      <c r="I32" s="4">
        <v>3.3747306013892417E-9</v>
      </c>
      <c r="J32" s="4">
        <v>1.0030792675979112E-7</v>
      </c>
      <c r="K32" s="6">
        <f t="shared" si="0"/>
        <v>0.33019776086860197</v>
      </c>
      <c r="L32" s="6">
        <f t="shared" si="1"/>
        <v>1.7290665750603202</v>
      </c>
      <c r="N32" s="7">
        <v>29.279</v>
      </c>
    </row>
    <row r="33" spans="1:14" x14ac:dyDescent="0.3">
      <c r="A33" t="s">
        <v>48</v>
      </c>
      <c r="B33">
        <v>0.16541666666666668</v>
      </c>
      <c r="E33">
        <v>552609.79173662385</v>
      </c>
      <c r="G33" s="3">
        <f>E33*Notes!$E$7</f>
        <v>1.1588227332717003E-7</v>
      </c>
      <c r="I33" s="4">
        <v>9.5619015890423206E-10</v>
      </c>
      <c r="J33" s="4">
        <v>5.2721057023943194E-8</v>
      </c>
      <c r="L33" s="6">
        <f t="shared" si="1"/>
        <v>2.198026364959683</v>
      </c>
      <c r="N33" s="7">
        <v>62.194499999999998</v>
      </c>
    </row>
    <row r="35" spans="1:14" x14ac:dyDescent="0.3">
      <c r="A35" t="s">
        <v>53</v>
      </c>
      <c r="K35" s="6">
        <f>AVERAGE(K13:K32)</f>
        <v>0.40061366380736912</v>
      </c>
      <c r="L35" s="6">
        <f>AVERAGE(L12:L33)</f>
        <v>3.4949370210311721</v>
      </c>
    </row>
  </sheetData>
  <mergeCells count="7">
    <mergeCell ref="D4:G4"/>
    <mergeCell ref="I4:J4"/>
    <mergeCell ref="K4:L4"/>
    <mergeCell ref="D7:E7"/>
    <mergeCell ref="F7:G7"/>
    <mergeCell ref="I7:J7"/>
    <mergeCell ref="K7:L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dcterms:created xsi:type="dcterms:W3CDTF">2019-07-19T20:32:56Z</dcterms:created>
  <dcterms:modified xsi:type="dcterms:W3CDTF">2019-07-24T23:50:24Z</dcterms:modified>
</cp:coreProperties>
</file>