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Documents\Instrumentation\Linac BPMs\"/>
    </mc:Choice>
  </mc:AlternateContent>
  <bookViews>
    <workbookView xWindow="-375" yWindow="525" windowWidth="14130" windowHeight="9420" tabRatio="766" activeTab="3"/>
  </bookViews>
  <sheets>
    <sheet name="Module Locations" sheetId="2" r:id="rId1"/>
    <sheet name="BPM Names" sheetId="12" r:id="rId2"/>
    <sheet name="BPM Names and IP" sheetId="17" r:id="rId3"/>
    <sheet name="Name Change 12-2016" sheetId="19" r:id="rId4"/>
    <sheet name="Module Summary" sheetId="16" r:id="rId5"/>
    <sheet name="Drennan List" sheetId="15" r:id="rId6"/>
    <sheet name="Detailed Status" sheetId="13" r:id="rId7"/>
    <sheet name="Status Summary" sheetId="14" r:id="rId8"/>
    <sheet name="Dabbel worksheet" sheetId="3" r:id="rId9"/>
    <sheet name="805MHz System Power Levels" sheetId="4" r:id="rId10"/>
    <sheet name="Jumper Cables" sheetId="5" r:id="rId11"/>
    <sheet name="Sheet1" sheetId="6" r:id="rId12"/>
    <sheet name="Sheet2" sheetId="7" r:id="rId13"/>
    <sheet name="Sheet3" sheetId="8" r:id="rId14"/>
    <sheet name="Sheet4" sheetId="9" r:id="rId15"/>
    <sheet name="Sheet5" sheetId="10" r:id="rId16"/>
    <sheet name="Sheet6" sheetId="11" r:id="rId17"/>
    <sheet name="Sheet7" sheetId="18" r:id="rId18"/>
  </sheets>
  <definedNames>
    <definedName name="_xlnm.Print_Area" localSheetId="1">'BPM Names'!$A$1:$O$23</definedName>
    <definedName name="_xlnm.Print_Area" localSheetId="2">'BPM Names and IP'!$A$1:$Q$19</definedName>
    <definedName name="_xlnm.Print_Area" localSheetId="0">'Module Locations'!$A$1:$I$22</definedName>
    <definedName name="_xlnm.Print_Area" localSheetId="13">Sheet3!$B$1:$C$27</definedName>
  </definedNames>
  <calcPr calcId="171027"/>
</workbook>
</file>

<file path=xl/calcChain.xml><?xml version="1.0" encoding="utf-8"?>
<calcChain xmlns="http://schemas.openxmlformats.org/spreadsheetml/2006/main">
  <c r="D3" i="18" l="1"/>
  <c r="G5" i="18"/>
  <c r="H5" i="18"/>
  <c r="I5" i="18"/>
  <c r="J5" i="18"/>
  <c r="K5" i="18"/>
  <c r="L5" i="18"/>
  <c r="M5" i="18"/>
  <c r="N5" i="18"/>
  <c r="O5" i="18"/>
  <c r="P5" i="18"/>
  <c r="I6" i="18"/>
  <c r="J6" i="18"/>
  <c r="K6" i="18"/>
  <c r="L6" i="18"/>
  <c r="M6" i="18"/>
  <c r="N6" i="18"/>
  <c r="O6" i="18"/>
  <c r="P6" i="18"/>
  <c r="G7" i="18"/>
  <c r="H7" i="18"/>
  <c r="I7" i="18"/>
  <c r="J7" i="18"/>
  <c r="K7" i="18"/>
  <c r="L7" i="18"/>
  <c r="M7" i="18"/>
  <c r="N7" i="18"/>
  <c r="O7" i="18"/>
  <c r="P7" i="18"/>
  <c r="I8" i="18"/>
  <c r="J8" i="18"/>
  <c r="K8" i="18"/>
  <c r="L8" i="18"/>
  <c r="M8" i="18"/>
  <c r="N8" i="18"/>
  <c r="O8" i="18"/>
  <c r="P8" i="18"/>
  <c r="M14" i="18"/>
  <c r="N14" i="18"/>
  <c r="O14" i="18"/>
  <c r="P14" i="18"/>
  <c r="M16" i="18"/>
  <c r="N16" i="18"/>
  <c r="O16" i="18"/>
  <c r="P16" i="18"/>
  <c r="O17" i="18"/>
  <c r="P17" i="18"/>
  <c r="O18" i="18"/>
  <c r="P18" i="18"/>
  <c r="O19" i="18"/>
  <c r="P19" i="18"/>
  <c r="D19" i="18"/>
  <c r="C19" i="18"/>
  <c r="D18" i="18"/>
  <c r="C18" i="18"/>
  <c r="D17" i="18"/>
  <c r="C17" i="18"/>
  <c r="D16" i="18"/>
  <c r="C16" i="18"/>
  <c r="D15" i="18"/>
  <c r="C15" i="18"/>
  <c r="D14" i="18"/>
  <c r="C14" i="18"/>
  <c r="B14" i="18"/>
  <c r="D13" i="18"/>
  <c r="C13" i="18"/>
  <c r="D12" i="18"/>
  <c r="C12" i="18"/>
  <c r="D11" i="18"/>
  <c r="C11" i="18"/>
  <c r="D10" i="18"/>
  <c r="C10" i="18"/>
  <c r="D9" i="18"/>
  <c r="C9" i="18"/>
  <c r="B9" i="18"/>
  <c r="D8" i="18"/>
  <c r="C8" i="18"/>
  <c r="D7" i="18"/>
  <c r="C7" i="18"/>
  <c r="D6" i="18"/>
  <c r="C6" i="18"/>
  <c r="D5" i="18"/>
  <c r="C5" i="18"/>
  <c r="B5" i="18"/>
  <c r="A5" i="18"/>
  <c r="B3" i="18"/>
  <c r="A3" i="18"/>
  <c r="C5" i="17" l="1"/>
  <c r="C6" i="17"/>
  <c r="C7" i="17"/>
  <c r="C8" i="17"/>
  <c r="J18" i="17"/>
  <c r="P18" i="17"/>
  <c r="A3" i="17" l="1"/>
  <c r="E4" i="17"/>
  <c r="D3" i="17"/>
  <c r="D4" i="17"/>
  <c r="B3" i="17"/>
  <c r="P5" i="17"/>
  <c r="Q5" i="17"/>
  <c r="P6" i="17"/>
  <c r="Q6" i="17"/>
  <c r="P7" i="17"/>
  <c r="Q7" i="17"/>
  <c r="P8" i="17"/>
  <c r="Q8" i="17"/>
  <c r="P9" i="17"/>
  <c r="Q9" i="17"/>
  <c r="P10" i="17"/>
  <c r="Q10" i="17"/>
  <c r="P11" i="17"/>
  <c r="Q11" i="17"/>
  <c r="P12" i="17"/>
  <c r="Q12" i="17"/>
  <c r="P13" i="17"/>
  <c r="Q13" i="17"/>
  <c r="P14" i="17"/>
  <c r="Q14" i="17"/>
  <c r="P15" i="17"/>
  <c r="Q15" i="17"/>
  <c r="P16" i="17"/>
  <c r="Q16" i="17"/>
  <c r="P17" i="17"/>
  <c r="Q17" i="17"/>
  <c r="Q18" i="17"/>
  <c r="P19" i="17"/>
  <c r="Q19" i="17"/>
  <c r="G5" i="17"/>
  <c r="H5" i="17"/>
  <c r="I5" i="17"/>
  <c r="J5" i="17"/>
  <c r="K5" i="17"/>
  <c r="L5" i="17"/>
  <c r="M5" i="17"/>
  <c r="N5" i="17"/>
  <c r="O5" i="17"/>
  <c r="G6" i="17"/>
  <c r="H6" i="17"/>
  <c r="I6" i="17"/>
  <c r="J6" i="17"/>
  <c r="K6" i="17"/>
  <c r="L6" i="17"/>
  <c r="M6" i="17"/>
  <c r="N6" i="17"/>
  <c r="O6" i="17"/>
  <c r="G7" i="17"/>
  <c r="H7" i="17"/>
  <c r="I7" i="17"/>
  <c r="J7" i="17"/>
  <c r="K7" i="17"/>
  <c r="L7" i="17"/>
  <c r="M7" i="17"/>
  <c r="N7" i="17"/>
  <c r="O7" i="17"/>
  <c r="G8" i="17"/>
  <c r="H8" i="17"/>
  <c r="I8" i="17"/>
  <c r="J8" i="17"/>
  <c r="K8" i="17"/>
  <c r="L8" i="17"/>
  <c r="M8" i="17"/>
  <c r="N8" i="17"/>
  <c r="O8" i="17"/>
  <c r="G9" i="17"/>
  <c r="H9" i="17"/>
  <c r="I9" i="17"/>
  <c r="J9" i="17"/>
  <c r="K9" i="17"/>
  <c r="L9" i="17"/>
  <c r="M9" i="17"/>
  <c r="N9" i="17"/>
  <c r="O9" i="17"/>
  <c r="G10" i="17"/>
  <c r="H10" i="17"/>
  <c r="I10" i="17"/>
  <c r="J10" i="17"/>
  <c r="K10" i="17"/>
  <c r="L10" i="17"/>
  <c r="M10" i="17"/>
  <c r="N10" i="17"/>
  <c r="O10" i="17"/>
  <c r="G11" i="17"/>
  <c r="H11" i="17"/>
  <c r="I11" i="17"/>
  <c r="J11" i="17"/>
  <c r="K11" i="17"/>
  <c r="L11" i="17"/>
  <c r="M11" i="17"/>
  <c r="N11" i="17"/>
  <c r="O11" i="17"/>
  <c r="G12" i="17"/>
  <c r="H12" i="17"/>
  <c r="I12" i="17"/>
  <c r="J12" i="17"/>
  <c r="K12" i="17"/>
  <c r="L12" i="17"/>
  <c r="M12" i="17"/>
  <c r="N12" i="17"/>
  <c r="O12" i="17"/>
  <c r="G13" i="17"/>
  <c r="H13" i="17"/>
  <c r="I13" i="17"/>
  <c r="J13" i="17"/>
  <c r="K13" i="17"/>
  <c r="L13" i="17"/>
  <c r="M13" i="17"/>
  <c r="N13" i="17"/>
  <c r="O13" i="17"/>
  <c r="G14" i="17"/>
  <c r="H14" i="17"/>
  <c r="I14" i="17"/>
  <c r="J14" i="17"/>
  <c r="K14" i="17"/>
  <c r="L14" i="17"/>
  <c r="M14" i="17"/>
  <c r="N14" i="17"/>
  <c r="O14" i="17"/>
  <c r="G15" i="17"/>
  <c r="H15" i="17"/>
  <c r="I15" i="17"/>
  <c r="J15" i="17"/>
  <c r="K15" i="17"/>
  <c r="L15" i="17"/>
  <c r="M15" i="17"/>
  <c r="N15" i="17"/>
  <c r="O15" i="17"/>
  <c r="G16" i="17"/>
  <c r="H16" i="17"/>
  <c r="I16" i="17"/>
  <c r="J16" i="17"/>
  <c r="K16" i="17"/>
  <c r="L16" i="17"/>
  <c r="M16" i="17"/>
  <c r="N16" i="17"/>
  <c r="O16" i="17"/>
  <c r="G17" i="17"/>
  <c r="H17" i="17"/>
  <c r="I17" i="17"/>
  <c r="J17" i="17"/>
  <c r="K17" i="17"/>
  <c r="L17" i="17"/>
  <c r="M17" i="17"/>
  <c r="N17" i="17"/>
  <c r="O17" i="17"/>
  <c r="G18" i="17"/>
  <c r="H18" i="17"/>
  <c r="I18" i="17"/>
  <c r="K18" i="17"/>
  <c r="L18" i="17"/>
  <c r="M18" i="17"/>
  <c r="N18" i="17"/>
  <c r="O18" i="17"/>
  <c r="G19" i="17"/>
  <c r="H19" i="17"/>
  <c r="I19" i="17"/>
  <c r="J19" i="17"/>
  <c r="K19" i="17"/>
  <c r="L19" i="17"/>
  <c r="M19" i="17"/>
  <c r="N19" i="17"/>
  <c r="O19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5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C9" i="17"/>
  <c r="C10" i="17"/>
  <c r="C11" i="17"/>
  <c r="C12" i="17"/>
  <c r="C13" i="17"/>
  <c r="C14" i="17"/>
  <c r="C15" i="17"/>
  <c r="C16" i="17"/>
  <c r="C17" i="17"/>
  <c r="C18" i="17"/>
  <c r="C19" i="17"/>
  <c r="B5" i="17"/>
  <c r="B9" i="17"/>
  <c r="B14" i="17"/>
  <c r="A5" i="17"/>
  <c r="AA19" i="12" l="1"/>
  <c r="AA18" i="12"/>
  <c r="AA17" i="12"/>
  <c r="AA16" i="12"/>
  <c r="AA15" i="12"/>
  <c r="AA14" i="12"/>
  <c r="AA13" i="12"/>
  <c r="AA12" i="12"/>
  <c r="AA11" i="12"/>
  <c r="AA10" i="12"/>
  <c r="AA9" i="12"/>
  <c r="AA8" i="12"/>
  <c r="AA7" i="12"/>
  <c r="AA6" i="12"/>
  <c r="AA5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W19" i="12"/>
  <c r="W18" i="12"/>
  <c r="W17" i="12"/>
  <c r="W16" i="12"/>
  <c r="W15" i="12"/>
  <c r="W14" i="12"/>
  <c r="W13" i="12"/>
  <c r="W12" i="12"/>
  <c r="W11" i="12"/>
  <c r="W10" i="12"/>
  <c r="W9" i="12"/>
  <c r="W8" i="12"/>
  <c r="W7" i="12"/>
  <c r="W6" i="12"/>
  <c r="W5" i="12"/>
  <c r="U19" i="12"/>
  <c r="U18" i="12"/>
  <c r="U17" i="12"/>
  <c r="U16" i="12"/>
  <c r="U15" i="12"/>
  <c r="U14" i="12"/>
  <c r="U13" i="12"/>
  <c r="U12" i="12"/>
  <c r="U11" i="12"/>
  <c r="U10" i="12"/>
  <c r="U9" i="12"/>
  <c r="U8" i="12"/>
  <c r="U7" i="12"/>
  <c r="U6" i="12"/>
  <c r="U5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5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5" i="12"/>
  <c r="Q6" i="12"/>
  <c r="N25" i="12" l="1"/>
  <c r="L25" i="12"/>
  <c r="J25" i="12"/>
  <c r="H25" i="12"/>
  <c r="F25" i="12"/>
  <c r="D25" i="12"/>
  <c r="E5" i="15" l="1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4" i="15"/>
  <c r="B137" i="15" l="1"/>
  <c r="F137" i="15"/>
  <c r="C137" i="15"/>
  <c r="A137" i="15"/>
  <c r="P25" i="12" l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7" i="11"/>
  <c r="A18" i="11"/>
  <c r="B18" i="11" s="1"/>
  <c r="F18" i="11" s="1"/>
  <c r="A16" i="12" l="1"/>
  <c r="A17" i="12" s="1"/>
  <c r="A18" i="12" s="1"/>
  <c r="A19" i="12" s="1"/>
  <c r="E18" i="11"/>
  <c r="I18" i="11" s="1"/>
  <c r="C18" i="11"/>
  <c r="G18" i="11" s="1"/>
  <c r="D18" i="11"/>
  <c r="H18" i="11" s="1"/>
  <c r="J18" i="11" l="1"/>
  <c r="E22" i="2" s="1"/>
  <c r="A2" i="11"/>
  <c r="A3" i="11"/>
  <c r="B3" i="11" s="1"/>
  <c r="F3" i="11" s="1"/>
  <c r="A4" i="11"/>
  <c r="A5" i="11"/>
  <c r="A6" i="11"/>
  <c r="A7" i="11"/>
  <c r="B7" i="11" s="1"/>
  <c r="F7" i="11" s="1"/>
  <c r="A8" i="11"/>
  <c r="A9" i="11"/>
  <c r="B9" i="11" s="1"/>
  <c r="F9" i="11" s="1"/>
  <c r="A10" i="11"/>
  <c r="A11" i="11"/>
  <c r="E11" i="11" s="1"/>
  <c r="I11" i="11" s="1"/>
  <c r="A12" i="11"/>
  <c r="A13" i="11"/>
  <c r="E13" i="11" s="1"/>
  <c r="I13" i="11" s="1"/>
  <c r="A14" i="11"/>
  <c r="A15" i="11"/>
  <c r="E15" i="11" s="1"/>
  <c r="I15" i="11" s="1"/>
  <c r="A16" i="11"/>
  <c r="A1" i="11"/>
  <c r="D3" i="11" l="1"/>
  <c r="H3" i="11" s="1"/>
  <c r="D9" i="11"/>
  <c r="H9" i="11" s="1"/>
  <c r="D7" i="11"/>
  <c r="H7" i="11" s="1"/>
  <c r="B16" i="11"/>
  <c r="F16" i="11" s="1"/>
  <c r="C16" i="11"/>
  <c r="G16" i="11" s="1"/>
  <c r="B14" i="11"/>
  <c r="F14" i="11" s="1"/>
  <c r="C14" i="11"/>
  <c r="G14" i="11" s="1"/>
  <c r="B12" i="11"/>
  <c r="F12" i="11" s="1"/>
  <c r="C12" i="11"/>
  <c r="G12" i="11" s="1"/>
  <c r="B10" i="11"/>
  <c r="F10" i="11" s="1"/>
  <c r="C10" i="11"/>
  <c r="G10" i="11" s="1"/>
  <c r="B8" i="11"/>
  <c r="F8" i="11" s="1"/>
  <c r="C8" i="11"/>
  <c r="G8" i="11" s="1"/>
  <c r="B6" i="11"/>
  <c r="F6" i="11" s="1"/>
  <c r="C6" i="11"/>
  <c r="G6" i="11" s="1"/>
  <c r="B4" i="11"/>
  <c r="F4" i="11" s="1"/>
  <c r="C4" i="11"/>
  <c r="G4" i="11" s="1"/>
  <c r="B2" i="11"/>
  <c r="F2" i="11" s="1"/>
  <c r="C2" i="11"/>
  <c r="G2" i="11" s="1"/>
  <c r="B1" i="11"/>
  <c r="F1" i="11" s="1"/>
  <c r="C1" i="11"/>
  <c r="G1" i="11" s="1"/>
  <c r="B15" i="11"/>
  <c r="F15" i="11" s="1"/>
  <c r="C15" i="11"/>
  <c r="G15" i="11" s="1"/>
  <c r="B13" i="11"/>
  <c r="F13" i="11" s="1"/>
  <c r="C13" i="11"/>
  <c r="G13" i="11" s="1"/>
  <c r="B11" i="11"/>
  <c r="F11" i="11" s="1"/>
  <c r="C11" i="11"/>
  <c r="G11" i="11" s="1"/>
  <c r="C9" i="11"/>
  <c r="G9" i="11" s="1"/>
  <c r="C7" i="11"/>
  <c r="G7" i="11" s="1"/>
  <c r="B5" i="11"/>
  <c r="F5" i="11" s="1"/>
  <c r="C5" i="11"/>
  <c r="G5" i="11" s="1"/>
  <c r="C3" i="11"/>
  <c r="G3" i="11" s="1"/>
  <c r="B17" i="11"/>
  <c r="F17" i="11" s="1"/>
  <c r="C17" i="11"/>
  <c r="G17" i="11" s="1"/>
  <c r="D15" i="11"/>
  <c r="H15" i="11" s="1"/>
  <c r="D13" i="11"/>
  <c r="H13" i="11" s="1"/>
  <c r="D11" i="11"/>
  <c r="H11" i="11" s="1"/>
  <c r="E9" i="11"/>
  <c r="I9" i="11" s="1"/>
  <c r="E7" i="11"/>
  <c r="I7" i="11" s="1"/>
  <c r="E5" i="11"/>
  <c r="I5" i="11" s="1"/>
  <c r="E3" i="11"/>
  <c r="I3" i="11" s="1"/>
  <c r="E16" i="11"/>
  <c r="I16" i="11" s="1"/>
  <c r="E14" i="11"/>
  <c r="I14" i="11" s="1"/>
  <c r="E12" i="11"/>
  <c r="I12" i="11" s="1"/>
  <c r="E10" i="11"/>
  <c r="I10" i="11" s="1"/>
  <c r="E8" i="11"/>
  <c r="I8" i="11" s="1"/>
  <c r="E6" i="11"/>
  <c r="I6" i="11" s="1"/>
  <c r="E4" i="11"/>
  <c r="I4" i="11" s="1"/>
  <c r="E2" i="11"/>
  <c r="I2" i="11" s="1"/>
  <c r="E17" i="11"/>
  <c r="I17" i="11" s="1"/>
  <c r="D17" i="11"/>
  <c r="H17" i="11" s="1"/>
  <c r="D5" i="11"/>
  <c r="H5" i="11" s="1"/>
  <c r="D16" i="11"/>
  <c r="H16" i="11" s="1"/>
  <c r="D14" i="11"/>
  <c r="H14" i="11" s="1"/>
  <c r="D12" i="11"/>
  <c r="H12" i="11" s="1"/>
  <c r="D10" i="11"/>
  <c r="H10" i="11" s="1"/>
  <c r="D8" i="11"/>
  <c r="H8" i="11" s="1"/>
  <c r="D6" i="11"/>
  <c r="H6" i="11" s="1"/>
  <c r="D4" i="11"/>
  <c r="H4" i="11" s="1"/>
  <c r="D2" i="11"/>
  <c r="H2" i="11" s="1"/>
  <c r="E1" i="11"/>
  <c r="I1" i="11" s="1"/>
  <c r="D1" i="11"/>
  <c r="H1" i="11" s="1"/>
  <c r="J8" i="11" l="1"/>
  <c r="E12" i="2" s="1"/>
  <c r="J16" i="11"/>
  <c r="J4" i="11"/>
  <c r="E8" i="2" s="1"/>
  <c r="J3" i="11"/>
  <c r="E7" i="2" s="1"/>
  <c r="J7" i="11"/>
  <c r="E11" i="2" s="1"/>
  <c r="J11" i="11"/>
  <c r="E15" i="2" s="1"/>
  <c r="J15" i="11"/>
  <c r="E19" i="2" s="1"/>
  <c r="J2" i="11"/>
  <c r="E6" i="2" s="1"/>
  <c r="J6" i="11"/>
  <c r="E10" i="2" s="1"/>
  <c r="J12" i="11"/>
  <c r="E16" i="2" s="1"/>
  <c r="J9" i="11"/>
  <c r="E13" i="2" s="1"/>
  <c r="J13" i="11"/>
  <c r="E17" i="2" s="1"/>
  <c r="J10" i="11"/>
  <c r="E14" i="2" s="1"/>
  <c r="J14" i="11"/>
  <c r="E18" i="2" s="1"/>
  <c r="J5" i="11"/>
  <c r="E9" i="2" s="1"/>
  <c r="J17" i="11"/>
  <c r="E21" i="2" s="1"/>
  <c r="J1" i="11"/>
  <c r="E5" i="2" s="1"/>
  <c r="C22" i="8"/>
  <c r="C23" i="8"/>
  <c r="C24" i="8"/>
  <c r="C25" i="8"/>
  <c r="C26" i="8"/>
  <c r="C27" i="8"/>
  <c r="C17" i="8"/>
  <c r="B27" i="8"/>
  <c r="B26" i="8"/>
  <c r="B22" i="8"/>
  <c r="B23" i="8"/>
  <c r="B24" i="8"/>
  <c r="B25" i="8"/>
  <c r="B17" i="8"/>
  <c r="C2" i="8"/>
  <c r="C3" i="8"/>
  <c r="C7" i="8"/>
  <c r="C8" i="8"/>
  <c r="C9" i="8"/>
  <c r="C10" i="8"/>
  <c r="C11" i="8"/>
  <c r="C12" i="8"/>
  <c r="C13" i="8"/>
  <c r="C14" i="8"/>
  <c r="C15" i="8"/>
  <c r="C1" i="8"/>
  <c r="B2" i="8"/>
  <c r="B3" i="8"/>
  <c r="B7" i="8"/>
  <c r="B8" i="8"/>
  <c r="B9" i="8"/>
  <c r="B10" i="8"/>
  <c r="B11" i="8"/>
  <c r="B12" i="8"/>
  <c r="B13" i="8"/>
  <c r="B14" i="8"/>
  <c r="B15" i="8"/>
  <c r="B1" i="8"/>
  <c r="E20" i="2" l="1"/>
  <c r="B17" i="6"/>
  <c r="A17" i="6"/>
  <c r="I10" i="5" l="1"/>
  <c r="J10" i="5"/>
  <c r="K10" i="5"/>
  <c r="I11" i="5"/>
  <c r="J11" i="5"/>
  <c r="K11" i="5"/>
  <c r="I12" i="5"/>
  <c r="I70" i="5" s="1"/>
  <c r="J12" i="5"/>
  <c r="K12" i="5"/>
  <c r="I13" i="5"/>
  <c r="J13" i="5"/>
  <c r="K13" i="5"/>
  <c r="I14" i="5"/>
  <c r="J14" i="5"/>
  <c r="K14" i="5"/>
  <c r="I15" i="5"/>
  <c r="J15" i="5"/>
  <c r="K15" i="5"/>
  <c r="I16" i="5"/>
  <c r="J16" i="5"/>
  <c r="K16" i="5"/>
  <c r="I17" i="5"/>
  <c r="J17" i="5"/>
  <c r="K17" i="5"/>
  <c r="I18" i="5"/>
  <c r="J18" i="5"/>
  <c r="K18" i="5"/>
  <c r="I19" i="5"/>
  <c r="J19" i="5"/>
  <c r="K19" i="5"/>
  <c r="I20" i="5"/>
  <c r="J20" i="5"/>
  <c r="K20" i="5"/>
  <c r="I21" i="5"/>
  <c r="J21" i="5"/>
  <c r="K21" i="5"/>
  <c r="I22" i="5"/>
  <c r="J22" i="5"/>
  <c r="K22" i="5"/>
  <c r="I23" i="5"/>
  <c r="J23" i="5"/>
  <c r="K23" i="5"/>
  <c r="I24" i="5"/>
  <c r="J24" i="5"/>
  <c r="K24" i="5"/>
  <c r="I25" i="5"/>
  <c r="J25" i="5"/>
  <c r="K25" i="5"/>
  <c r="I26" i="5"/>
  <c r="J26" i="5"/>
  <c r="K26" i="5"/>
  <c r="I27" i="5"/>
  <c r="J27" i="5"/>
  <c r="K27" i="5"/>
  <c r="I28" i="5"/>
  <c r="J28" i="5"/>
  <c r="K28" i="5"/>
  <c r="I29" i="5"/>
  <c r="J29" i="5"/>
  <c r="K29" i="5"/>
  <c r="I30" i="5"/>
  <c r="J30" i="5"/>
  <c r="K30" i="5"/>
  <c r="I31" i="5"/>
  <c r="J31" i="5"/>
  <c r="K31" i="5"/>
  <c r="I32" i="5"/>
  <c r="J32" i="5"/>
  <c r="K32" i="5"/>
  <c r="I33" i="5"/>
  <c r="J33" i="5"/>
  <c r="K33" i="5"/>
  <c r="I34" i="5"/>
  <c r="J34" i="5"/>
  <c r="K34" i="5"/>
  <c r="I35" i="5"/>
  <c r="J35" i="5"/>
  <c r="K35" i="5"/>
  <c r="I36" i="5"/>
  <c r="J36" i="5"/>
  <c r="K36" i="5"/>
  <c r="I37" i="5"/>
  <c r="J37" i="5"/>
  <c r="K37" i="5"/>
  <c r="I38" i="5"/>
  <c r="J38" i="5"/>
  <c r="K38" i="5"/>
  <c r="K9" i="5"/>
  <c r="K70" i="5" s="1"/>
  <c r="J9" i="5"/>
  <c r="J70" i="5" s="1"/>
  <c r="I9" i="5"/>
  <c r="E70" i="5"/>
  <c r="D70" i="5"/>
  <c r="C11" i="4" l="1"/>
  <c r="C9" i="4"/>
  <c r="C8" i="4"/>
  <c r="C7" i="4"/>
  <c r="C6" i="4"/>
  <c r="C4" i="4"/>
  <c r="F61" i="3"/>
  <c r="F60" i="3"/>
  <c r="F59" i="3"/>
  <c r="F58" i="3"/>
  <c r="F57" i="3"/>
  <c r="F128" i="3"/>
  <c r="F127" i="3"/>
  <c r="F126" i="3"/>
  <c r="F125" i="3"/>
  <c r="F124" i="3"/>
  <c r="F195" i="3"/>
  <c r="F194" i="3"/>
  <c r="F193" i="3"/>
  <c r="F192" i="3"/>
  <c r="F191" i="3"/>
  <c r="F262" i="3"/>
  <c r="F261" i="3"/>
  <c r="F260" i="3"/>
  <c r="F259" i="3"/>
  <c r="F258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3" i="3"/>
  <c r="F54" i="3"/>
  <c r="F55" i="3"/>
  <c r="F68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3" i="3"/>
  <c r="F114" i="3"/>
  <c r="F115" i="3"/>
  <c r="F116" i="3"/>
  <c r="F117" i="3"/>
  <c r="F118" i="3"/>
  <c r="F119" i="3"/>
  <c r="F120" i="3"/>
  <c r="F121" i="3"/>
  <c r="F122" i="3"/>
  <c r="F135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80" i="3"/>
  <c r="F181" i="3"/>
  <c r="F182" i="3"/>
  <c r="F183" i="3"/>
  <c r="F184" i="3"/>
  <c r="F185" i="3"/>
  <c r="F186" i="3"/>
  <c r="F187" i="3"/>
  <c r="F188" i="3"/>
  <c r="F189" i="3"/>
  <c r="F202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7" i="3"/>
  <c r="F248" i="3"/>
  <c r="F249" i="3"/>
  <c r="F250" i="3"/>
  <c r="F251" i="3"/>
  <c r="F252" i="3"/>
  <c r="F253" i="3"/>
  <c r="F254" i="3"/>
  <c r="F255" i="3"/>
  <c r="F256" i="3"/>
  <c r="F269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4" i="3"/>
  <c r="F315" i="3"/>
  <c r="F316" i="3"/>
  <c r="F317" i="3"/>
  <c r="F318" i="3"/>
  <c r="F319" i="3"/>
  <c r="F320" i="3"/>
  <c r="F321" i="3"/>
  <c r="F322" i="3"/>
  <c r="F323" i="3"/>
  <c r="F325" i="3"/>
  <c r="F326" i="3"/>
  <c r="F327" i="3"/>
  <c r="F328" i="3"/>
  <c r="F329" i="3"/>
  <c r="F336" i="3"/>
  <c r="F3" i="3"/>
  <c r="A6" i="2"/>
  <c r="A6" i="18" l="1"/>
  <c r="A6" i="17"/>
  <c r="A7" i="2"/>
  <c r="A8" i="2" l="1"/>
  <c r="A7" i="18"/>
  <c r="A7" i="17"/>
  <c r="A9" i="2" l="1"/>
  <c r="A8" i="18"/>
  <c r="A8" i="17"/>
  <c r="A10" i="2" l="1"/>
  <c r="A9" i="18"/>
  <c r="A9" i="17"/>
  <c r="A11" i="2" l="1"/>
  <c r="A10" i="18"/>
  <c r="A10" i="17"/>
  <c r="A12" i="2" l="1"/>
  <c r="A11" i="18"/>
  <c r="A11" i="17"/>
  <c r="A13" i="2" l="1"/>
  <c r="A12" i="18"/>
  <c r="A12" i="17"/>
  <c r="A14" i="2" l="1"/>
  <c r="A13" i="18"/>
  <c r="A13" i="17"/>
  <c r="A15" i="2" l="1"/>
  <c r="A14" i="18"/>
  <c r="A14" i="17"/>
  <c r="A16" i="2" l="1"/>
  <c r="A15" i="18"/>
  <c r="A15" i="17"/>
  <c r="A16" i="18" l="1"/>
  <c r="A16" i="17"/>
  <c r="A17" i="2"/>
  <c r="A17" i="18" l="1"/>
  <c r="A17" i="17"/>
  <c r="A18" i="2"/>
  <c r="A19" i="2" l="1"/>
  <c r="A18" i="18"/>
  <c r="A18" i="17"/>
  <c r="A20" i="2" l="1"/>
  <c r="A21" i="2" s="1"/>
  <c r="A22" i="2" s="1"/>
  <c r="A19" i="18"/>
  <c r="A19" i="17"/>
</calcChain>
</file>

<file path=xl/comments1.xml><?xml version="1.0" encoding="utf-8"?>
<comments xmlns="http://schemas.openxmlformats.org/spreadsheetml/2006/main">
  <authors>
    <author>Elliott S. McCrory</author>
  </authors>
  <commentList>
    <comment ref="F20" authorId="0" shapeId="0">
      <text>
        <r>
          <rPr>
            <b/>
            <sz val="9"/>
            <color indexed="81"/>
            <rFont val="Tahoma"/>
            <family val="2"/>
          </rPr>
          <t>Elliott S. McCrory:</t>
        </r>
        <r>
          <rPr>
            <sz val="9"/>
            <color indexed="81"/>
            <rFont val="Tahoma"/>
            <family val="2"/>
          </rPr>
          <t xml:space="preserve">
These are read from the existing MTA BPM modules directly, via USB.  IMHO, these numbers do not look right!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Elliott S. McCrory:</t>
        </r>
        <r>
          <rPr>
            <sz val="9"/>
            <color indexed="81"/>
            <rFont val="Tahoma"/>
            <family val="2"/>
          </rPr>
          <t xml:space="preserve">
As you are looking at the front of the NIM crates, 03 is on the left and 02 is on the right.</t>
        </r>
      </text>
    </comment>
  </commentList>
</comments>
</file>

<file path=xl/comments2.xml><?xml version="1.0" encoding="utf-8"?>
<comments xmlns="http://schemas.openxmlformats.org/spreadsheetml/2006/main">
  <authors>
    <author>Elliott S. McCrory</author>
  </authors>
  <commentList>
    <comment ref="N11" authorId="0" shapeId="0">
      <text>
        <r>
          <rPr>
            <b/>
            <sz val="9"/>
            <color indexed="81"/>
            <rFont val="Tahoma"/>
            <family val="2"/>
          </rPr>
          <t>Elliott S. McCrory:</t>
        </r>
        <r>
          <rPr>
            <sz val="9"/>
            <color indexed="81"/>
            <rFont val="Tahoma"/>
            <family val="2"/>
          </rPr>
          <t xml:space="preserve">
The jumper cable here is too short to reach to the left-side of the NIM crate.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Elliott S. McCrory:</t>
        </r>
        <r>
          <rPr>
            <sz val="9"/>
            <color indexed="81"/>
            <rFont val="Tahoma"/>
            <family val="2"/>
          </rPr>
          <t xml:space="preserve">
The tag number of this module is missing.  I will assume it was supposed to be "2"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Elliott S. McCrory:</t>
        </r>
        <r>
          <rPr>
            <sz val="9"/>
            <color indexed="81"/>
            <rFont val="Tahoma"/>
            <family val="2"/>
          </rPr>
          <t xml:space="preserve">
The cable attached to this BPM, in the tunnel, is labeled "BPM7-5 HP/VP", but this goes to the Diagnostice room.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Elliott S. McCrory:</t>
        </r>
        <r>
          <rPr>
            <sz val="9"/>
            <color indexed="81"/>
            <rFont val="Tahoma"/>
            <family val="2"/>
          </rPr>
          <t xml:space="preserve">
Q1, Q2, LAM, Q3, A4 and Q5 are in the same NIM crate.  It may be necessary someday to split these, but at this moment, this is thought to be OK.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Elliott S. McCrory:</t>
        </r>
        <r>
          <rPr>
            <sz val="9"/>
            <color indexed="81"/>
            <rFont val="Tahoma"/>
            <family val="2"/>
          </rPr>
          <t xml:space="preserve">
Vertical Only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Elliott S. McCrory:</t>
        </r>
        <r>
          <rPr>
            <sz val="9"/>
            <color indexed="81"/>
            <rFont val="Tahoma"/>
            <family val="2"/>
          </rPr>
          <t xml:space="preserve">
The cable is labeled H23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Elliott S. McCrory:</t>
        </r>
        <r>
          <rPr>
            <sz val="9"/>
            <color indexed="81"/>
            <rFont val="Tahoma"/>
            <family val="2"/>
          </rPr>
          <t xml:space="preserve">
B:HPINJ and B:VPINJ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>Elliott S. McCrory:</t>
        </r>
        <r>
          <rPr>
            <sz val="9"/>
            <color indexed="81"/>
            <rFont val="Tahoma"/>
            <family val="2"/>
          </rPr>
          <t xml:space="preserve">
It seems that this BPM no longer exists. The injection septum was replaced several years ago.</t>
        </r>
      </text>
    </comment>
  </commentList>
</comments>
</file>

<file path=xl/comments3.xml><?xml version="1.0" encoding="utf-8"?>
<comments xmlns="http://schemas.openxmlformats.org/spreadsheetml/2006/main">
  <authors>
    <author>Elliott S. McCrory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Elliott S. McCrory:</t>
        </r>
        <r>
          <rPr>
            <sz val="9"/>
            <color indexed="81"/>
            <rFont val="Tahoma"/>
            <family val="2"/>
          </rPr>
          <t xml:space="preserve">
There assumes that each module has two 8-way splitters between it and this power level.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Elliott S. McCrory:</t>
        </r>
        <r>
          <rPr>
            <sz val="9"/>
            <color indexed="81"/>
            <rFont val="Tahoma"/>
            <family val="2"/>
          </rPr>
          <t xml:space="preserve">
This assumes a +20 dB amplification, and two 8-way splitters between this signal and the signal that gets to each module.</t>
        </r>
      </text>
    </comment>
  </commentList>
</comments>
</file>

<file path=xl/comments4.xml><?xml version="1.0" encoding="utf-8"?>
<comments xmlns="http://schemas.openxmlformats.org/spreadsheetml/2006/main">
  <authors>
    <author>Elliott S. McCrory</author>
  </authors>
  <commentList>
    <comment ref="C54" authorId="0" shapeId="0">
      <text>
        <r>
          <rPr>
            <b/>
            <sz val="9"/>
            <color indexed="81"/>
            <rFont val="Tahoma"/>
            <family val="2"/>
          </rPr>
          <t>Elliott S. McCrory:</t>
        </r>
        <r>
          <rPr>
            <sz val="9"/>
            <color indexed="81"/>
            <rFont val="Tahoma"/>
            <family val="2"/>
          </rPr>
          <t xml:space="preserve">
Vertical Only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Elliott S. McCrory:</t>
        </r>
        <r>
          <rPr>
            <sz val="9"/>
            <color indexed="81"/>
            <rFont val="Tahoma"/>
            <family val="2"/>
          </rPr>
          <t xml:space="preserve">
Horizontal Only</t>
        </r>
      </text>
    </comment>
  </commentList>
</comments>
</file>

<file path=xl/sharedStrings.xml><?xml version="1.0" encoding="utf-8"?>
<sst xmlns="http://schemas.openxmlformats.org/spreadsheetml/2006/main" count="3391" uniqueCount="640">
  <si>
    <t>Key</t>
  </si>
  <si>
    <t>Registers</t>
  </si>
  <si>
    <t>IP Address</t>
  </si>
  <si>
    <t>Hex</t>
  </si>
  <si>
    <t>Master</t>
  </si>
  <si>
    <t>Slave 1</t>
  </si>
  <si>
    <t>Slave 2</t>
  </si>
  <si>
    <t>Slave 3</t>
  </si>
  <si>
    <t>Slave 4</t>
  </si>
  <si>
    <t>Slave 5</t>
  </si>
  <si>
    <t>131.225.138.105</t>
  </si>
  <si>
    <t>131.225.138.106</t>
  </si>
  <si>
    <t>131.225.138.107</t>
  </si>
  <si>
    <t>131.225.138.108</t>
  </si>
  <si>
    <t>131.225.138.109</t>
  </si>
  <si>
    <t>131.225.138.110</t>
  </si>
  <si>
    <t>131.225.138.111</t>
  </si>
  <si>
    <t>HEL 0-1</t>
  </si>
  <si>
    <t>HEL 0-2</t>
  </si>
  <si>
    <t>HEL 1-1</t>
  </si>
  <si>
    <t>HEL 1-2</t>
  </si>
  <si>
    <t>HEL 2-1</t>
  </si>
  <si>
    <t>HEL 2-2</t>
  </si>
  <si>
    <t>HEL 3-1</t>
  </si>
  <si>
    <t>HEL 1-3</t>
  </si>
  <si>
    <t>HEL 2-3</t>
  </si>
  <si>
    <t>HEL 3-2</t>
  </si>
  <si>
    <t>HEL 3-3</t>
  </si>
  <si>
    <t>HEL 3-4</t>
  </si>
  <si>
    <t>HEL 4-1</t>
  </si>
  <si>
    <t>HEL 4-2</t>
  </si>
  <si>
    <t>HEL 4-3</t>
  </si>
  <si>
    <t>HEL 4-4</t>
  </si>
  <si>
    <t>HEL 5-1</t>
  </si>
  <si>
    <t>HEL 5-2</t>
  </si>
  <si>
    <t>HEL 5-3</t>
  </si>
  <si>
    <t>HEL 5-4</t>
  </si>
  <si>
    <t>HEL 6-1</t>
  </si>
  <si>
    <t>HEL 6-2</t>
  </si>
  <si>
    <t>HEL 6-3</t>
  </si>
  <si>
    <t>HEL 6-4</t>
  </si>
  <si>
    <t>HEL 7-1</t>
  </si>
  <si>
    <t>HEL 7-2</t>
  </si>
  <si>
    <t>HEL 7-3</t>
  </si>
  <si>
    <t>HEL 7-4</t>
  </si>
  <si>
    <t>LEL 2 Out</t>
  </si>
  <si>
    <t>LEL 4 In</t>
  </si>
  <si>
    <t>LEL 3 In</t>
  </si>
  <si>
    <t>LEL 5 In</t>
  </si>
  <si>
    <t>LEL 3 Out</t>
  </si>
  <si>
    <t>LEL 5 Out</t>
  </si>
  <si>
    <t>LEL</t>
  </si>
  <si>
    <t>Low-Energy Linac</t>
  </si>
  <si>
    <t>HEL</t>
  </si>
  <si>
    <t>High-Energy Linac</t>
  </si>
  <si>
    <t>HEL 0-3</t>
  </si>
  <si>
    <t>HEL 7-5</t>
  </si>
  <si>
    <t>Location</t>
  </si>
  <si>
    <t>Q10</t>
  </si>
  <si>
    <t>Q12</t>
  </si>
  <si>
    <t>DEB</t>
  </si>
  <si>
    <t>Q13</t>
  </si>
  <si>
    <t>Q1</t>
  </si>
  <si>
    <t>Q2</t>
  </si>
  <si>
    <t>LAM</t>
  </si>
  <si>
    <t>Q3</t>
  </si>
  <si>
    <t>Q4</t>
  </si>
  <si>
    <t>Q5</t>
  </si>
  <si>
    <t>Q15</t>
  </si>
  <si>
    <t>Q16</t>
  </si>
  <si>
    <t>Q17</t>
  </si>
  <si>
    <t>SEPU</t>
  </si>
  <si>
    <t>Q23</t>
  </si>
  <si>
    <t>HSEPD</t>
  </si>
  <si>
    <t>V-Q11</t>
  </si>
  <si>
    <t>FPOIL</t>
  </si>
  <si>
    <t>L1D</t>
  </si>
  <si>
    <t>S01</t>
  </si>
  <si>
    <t>L1U</t>
  </si>
  <si>
    <t>S24</t>
  </si>
  <si>
    <t>Diagnostics Room</t>
  </si>
  <si>
    <t>400 MeV Line</t>
  </si>
  <si>
    <t>Tank 2</t>
  </si>
  <si>
    <t>Tank 3</t>
  </si>
  <si>
    <t>Tank 4</t>
  </si>
  <si>
    <t>Tank 5</t>
  </si>
  <si>
    <t>GR24-RR6-3</t>
  </si>
  <si>
    <t>BP201</t>
  </si>
  <si>
    <t>BP202</t>
  </si>
  <si>
    <t>BP203</t>
  </si>
  <si>
    <t>BP204</t>
  </si>
  <si>
    <t>LDR-0</t>
  </si>
  <si>
    <t>LDR-1</t>
  </si>
  <si>
    <t>LG1-RR-1</t>
  </si>
  <si>
    <t>LG1-RR6-1</t>
  </si>
  <si>
    <t>GR24-RR4-1</t>
  </si>
  <si>
    <t>Q6</t>
  </si>
  <si>
    <t>Q7</t>
  </si>
  <si>
    <t>Q8</t>
  </si>
  <si>
    <t>Q9</t>
  </si>
  <si>
    <t>DABBEL work page</t>
  </si>
  <si>
    <t>L</t>
  </si>
  <si>
    <t>TG</t>
  </si>
  <si>
    <t>E2</t>
  </si>
  <si>
    <t>E3</t>
  </si>
  <si>
    <t>E4</t>
  </si>
  <si>
    <t>B</t>
  </si>
  <si>
    <t>DB</t>
  </si>
  <si>
    <t>SU</t>
  </si>
  <si>
    <t>SD</t>
  </si>
  <si>
    <t>FL</t>
  </si>
  <si>
    <t>LD</t>
  </si>
  <si>
    <t>S1</t>
  </si>
  <si>
    <t>LU</t>
  </si>
  <si>
    <t>E1</t>
  </si>
  <si>
    <t>MW</t>
  </si>
  <si>
    <t>PW</t>
  </si>
  <si>
    <t>RG</t>
  </si>
  <si>
    <t>Trig</t>
  </si>
  <si>
    <t>2Out</t>
  </si>
  <si>
    <t>3In</t>
  </si>
  <si>
    <t>3Out</t>
  </si>
  <si>
    <t>4In</t>
  </si>
  <si>
    <t>5In</t>
  </si>
  <si>
    <t>5Out</t>
  </si>
  <si>
    <t>MagWv</t>
  </si>
  <si>
    <t>PhasW</t>
  </si>
  <si>
    <t>Flash</t>
  </si>
  <si>
    <t>LM</t>
  </si>
  <si>
    <t>Lamb</t>
  </si>
  <si>
    <t>Foil</t>
  </si>
  <si>
    <t>SepU</t>
  </si>
  <si>
    <t>Deb</t>
  </si>
  <si>
    <t>SepD</t>
  </si>
  <si>
    <t>83.E1.8A.70</t>
  </si>
  <si>
    <t>83.E1.8A.71</t>
  </si>
  <si>
    <t>83.E1.8A.72</t>
  </si>
  <si>
    <t>83.E1.8A.73</t>
  </si>
  <si>
    <t>83.E1.8A.6B</t>
  </si>
  <si>
    <t>83.E1.8A.6C</t>
  </si>
  <si>
    <t>83.E1.8A.6D</t>
  </si>
  <si>
    <t>83.E1.8A.6E</t>
  </si>
  <si>
    <t>83.E1.8A.6F</t>
  </si>
  <si>
    <t>805MHz Power Readings at each location</t>
  </si>
  <si>
    <t>Output of the amp at Station 2 (source)</t>
  </si>
  <si>
    <t>Power (dBm)</t>
  </si>
  <si>
    <t>Output of the coupler at Station 2</t>
  </si>
  <si>
    <t>Output of the coupler at Station 3</t>
  </si>
  <si>
    <t>Output of the coupler at Station 4</t>
  </si>
  <si>
    <t>Output of the splitter at Station 5</t>
  </si>
  <si>
    <t>Output of the splitter at Station 3</t>
  </si>
  <si>
    <t>Input of the 8-way splitter in Diags Room</t>
  </si>
  <si>
    <t>Input to the long heliax from the Debuncher Room</t>
  </si>
  <si>
    <t>The other end of the Debuncher Room Heliax</t>
  </si>
  <si>
    <t>HEL Controls Racks have an 805MHz spigot</t>
  </si>
  <si>
    <t>Power at BPM Module (dBm)</t>
  </si>
  <si>
    <t>n/a</t>
  </si>
  <si>
    <t>Jumper cables: N to SMB</t>
  </si>
  <si>
    <t>Rack Address</t>
  </si>
  <si>
    <t>BPM</t>
  </si>
  <si>
    <t>Crate #</t>
  </si>
  <si>
    <t>J1</t>
  </si>
  <si>
    <t>J2</t>
  </si>
  <si>
    <t>N socket to SMB plug</t>
  </si>
  <si>
    <t>N plug to SMB plug</t>
  </si>
  <si>
    <t>L (in)</t>
  </si>
  <si>
    <t>Totals:</t>
  </si>
  <si>
    <t>Jumper Cable Lengths</t>
  </si>
  <si>
    <t>131.225.138.103</t>
  </si>
  <si>
    <t>131.225.138.104</t>
  </si>
  <si>
    <t>Mac Address</t>
  </si>
  <si>
    <t>Decimal</t>
  </si>
  <si>
    <t>LG1-RR2-3</t>
  </si>
  <si>
    <t>LG1-RR4-1</t>
  </si>
  <si>
    <t>GR24-RR6-1</t>
  </si>
  <si>
    <t>Splitters</t>
  </si>
  <si>
    <t>Ports</t>
  </si>
  <si>
    <t>LDR-0 Top</t>
  </si>
  <si>
    <t>LDR-0 Crate 1</t>
  </si>
  <si>
    <t>LDR-0 Crate 2</t>
  </si>
  <si>
    <t>LDR-0 Crate 3</t>
  </si>
  <si>
    <t>LDR-1 Crate 1</t>
  </si>
  <si>
    <t>LDR-1 Crate 2</t>
  </si>
  <si>
    <t>GR24-RR6-3 Crate 1</t>
  </si>
  <si>
    <t>GR24-RR6-3 Crate 2</t>
  </si>
  <si>
    <t>GR24-RR6-3 Crate 3</t>
  </si>
  <si>
    <t xml:space="preserve">GR24-RR6-1 </t>
  </si>
  <si>
    <t>GR24-RR6-3 Top</t>
  </si>
  <si>
    <t>S/N</t>
  </si>
  <si>
    <t>Name</t>
  </si>
  <si>
    <t>LNBP01</t>
  </si>
  <si>
    <t>LNBP02</t>
  </si>
  <si>
    <t>LNBP03</t>
  </si>
  <si>
    <t>LNBP04</t>
  </si>
  <si>
    <t>LNBP05</t>
  </si>
  <si>
    <t>LNBP06</t>
  </si>
  <si>
    <t>LNBP07</t>
  </si>
  <si>
    <t>LNBP08</t>
  </si>
  <si>
    <t>LNBP09</t>
  </si>
  <si>
    <t>LNBP10</t>
  </si>
  <si>
    <t>LNBP11</t>
  </si>
  <si>
    <t>LNBP12</t>
  </si>
  <si>
    <t>LNBP13</t>
  </si>
  <si>
    <t>LNBP14</t>
  </si>
  <si>
    <t>LNBP15</t>
  </si>
  <si>
    <t>lnbp01</t>
  </si>
  <si>
    <t>lnbp02</t>
  </si>
  <si>
    <t>lnbp03</t>
  </si>
  <si>
    <t>lnbp04</t>
  </si>
  <si>
    <t>mtabp1</t>
  </si>
  <si>
    <t>mtabp2</t>
  </si>
  <si>
    <t>mtabp3</t>
  </si>
  <si>
    <t>mtabp4</t>
  </si>
  <si>
    <t>mtabp5</t>
  </si>
  <si>
    <t>mtabp6</t>
  </si>
  <si>
    <t>mtabp7</t>
  </si>
  <si>
    <t>mtabp8</t>
  </si>
  <si>
    <t>mtabp9</t>
  </si>
  <si>
    <t>mtabp10</t>
  </si>
  <si>
    <t>mtabp11</t>
  </si>
  <si>
    <t>131.225.131.162</t>
  </si>
  <si>
    <t>131.225.131.163</t>
  </si>
  <si>
    <t>131.225.131.164</t>
  </si>
  <si>
    <t>131.225.131.165</t>
  </si>
  <si>
    <t>131.225.131.193</t>
  </si>
  <si>
    <t>131.225.131.157</t>
  </si>
  <si>
    <t>00-80-55-BD-0C</t>
  </si>
  <si>
    <t>00-80-55-BD-0D</t>
  </si>
  <si>
    <t>00-80-55-BD-0E</t>
  </si>
  <si>
    <t>00-80-55-BD-0F</t>
  </si>
  <si>
    <t>00-80-55-BD-01</t>
  </si>
  <si>
    <t>00-80-55-BD-02</t>
  </si>
  <si>
    <t>00-80-55-BD-03</t>
  </si>
  <si>
    <t>00-80-55-BD-04</t>
  </si>
  <si>
    <t>00-80-55-BD-05</t>
  </si>
  <si>
    <t>00-80-55-BD-06</t>
  </si>
  <si>
    <t>00-80-55-BD-07</t>
  </si>
  <si>
    <t>00-80-55-BD-08</t>
  </si>
  <si>
    <t>00-80-55-BD-09</t>
  </si>
  <si>
    <t>00-80-55-BD-0A</t>
  </si>
  <si>
    <t>00-80-55-BD-0B</t>
  </si>
  <si>
    <t>83.E1.83.A2</t>
  </si>
  <si>
    <t>83.E1.83.A3</t>
  </si>
  <si>
    <t>83.E1.83.A4</t>
  </si>
  <si>
    <t>83.E1.83.A5</t>
  </si>
  <si>
    <t>83.E1.83.C1</t>
  </si>
  <si>
    <t>83.E1.83.9D</t>
  </si>
  <si>
    <t>Old Name</t>
  </si>
  <si>
    <t>New Name</t>
  </si>
  <si>
    <t>MAC Address</t>
  </si>
  <si>
    <t>HEX IP Addr.</t>
  </si>
  <si>
    <t>101  ad109020-rr.fnal.gov.</t>
  </si>
  <si>
    <t>102  rich.fnal.gov.</t>
  </si>
  <si>
    <t>107  mtabp7.fnal.gov.</t>
  </si>
  <si>
    <t>108  mtabp8.fnal.gov.</t>
  </si>
  <si>
    <t>109  mtabp9.fnal.gov.</t>
  </si>
  <si>
    <t>110  mtabp10.fnal.gov.</t>
  </si>
  <si>
    <t>111  mtabp11.fnal.gov.</t>
  </si>
  <si>
    <t>112  node0649.fnal.gov.</t>
  </si>
  <si>
    <t>113  preaccpm.fnal.gov.</t>
  </si>
  <si>
    <t>114  ltron-rfqvac2.fnal.gov.</t>
  </si>
  <si>
    <t>115  ni-crio9074-016a8608.fnal.gov.</t>
  </si>
  <si>
    <t>mtabp 1  131.225.131.193</t>
  </si>
  <si>
    <t>mtabp 7  131.225.138.107</t>
  </si>
  <si>
    <t>mtabp 8  131.225.138.108</t>
  </si>
  <si>
    <t>mtabp 9  131.225.138.109</t>
  </si>
  <si>
    <t>mtabp 10  131.225.138.110</t>
  </si>
  <si>
    <t>mtabp 11  131.225.138.111</t>
  </si>
  <si>
    <t>mtabp 6  131.225.138.106</t>
  </si>
  <si>
    <t>103  mtabp6.fnal.gov.</t>
  </si>
  <si>
    <t>mtabp2.fnal.gov</t>
  </si>
  <si>
    <t>mtabp3.fnal.gov</t>
  </si>
  <si>
    <t>mtabp4.fnal.gov</t>
  </si>
  <si>
    <t>mtabp5.fnal.gov</t>
  </si>
  <si>
    <t>Messages from Conlon, 11/6/2012</t>
  </si>
  <si>
    <t>IP</t>
  </si>
  <si>
    <t>MAC</t>
  </si>
  <si>
    <t>00-80-55-BD-02-0C</t>
  </si>
  <si>
    <t>LINBP01</t>
  </si>
  <si>
    <t>Node Req #</t>
  </si>
  <si>
    <t>00-80-55-BD-02-0D</t>
  </si>
  <si>
    <t>LINBP02</t>
  </si>
  <si>
    <t>131.225.131.205</t>
  </si>
  <si>
    <t>131.225.131.199</t>
  </si>
  <si>
    <t>00-80-55-BD-02-0E</t>
  </si>
  <si>
    <t>LINBP03</t>
  </si>
  <si>
    <t>131.225.131.207</t>
  </si>
  <si>
    <t>00-80-55-BD-02-0F</t>
  </si>
  <si>
    <t>131.225.131.209</t>
  </si>
  <si>
    <t>LINBP04</t>
  </si>
  <si>
    <t>00-80-55-BD-02-02</t>
  </si>
  <si>
    <t>131.225.131.218</t>
  </si>
  <si>
    <t>LINBP06</t>
  </si>
  <si>
    <t>LINBP05</t>
  </si>
  <si>
    <t>LINBP07</t>
  </si>
  <si>
    <t>LINBP08</t>
  </si>
  <si>
    <t>131.225.131.242</t>
  </si>
  <si>
    <t>00-80-55-BD-02-03</t>
  </si>
  <si>
    <t>131.225.131.243</t>
  </si>
  <si>
    <t>00-80-55-BD-02-04</t>
  </si>
  <si>
    <t>Was</t>
  </si>
  <si>
    <t>MTABP4</t>
  </si>
  <si>
    <t>MTABP3</t>
  </si>
  <si>
    <t>MTABP2</t>
  </si>
  <si>
    <t>00-80-55-BD-02-05</t>
  </si>
  <si>
    <t>131.225.131.248</t>
  </si>
  <si>
    <t>LINBP09</t>
  </si>
  <si>
    <t>System Number</t>
  </si>
  <si>
    <t>System Name</t>
  </si>
  <si>
    <t>Node Name(s)</t>
  </si>
  <si>
    <t>N64771</t>
  </si>
  <si>
    <t>HLS-MI10A</t>
  </si>
  <si>
    <t>hls-mi10a (131.225.117.6)</t>
  </si>
  <si>
    <t>008055BD0210</t>
  </si>
  <si>
    <t>N57601</t>
  </si>
  <si>
    <t>lnbp01 (131.225.131.199)</t>
  </si>
  <si>
    <t>N57602</t>
  </si>
  <si>
    <t>lnbp02 (131.225.131.205)</t>
  </si>
  <si>
    <t>008055BD020D</t>
  </si>
  <si>
    <t>N57603</t>
  </si>
  <si>
    <t>lnbp03 (131.225.131.207)</t>
  </si>
  <si>
    <t>008055BD020E</t>
  </si>
  <si>
    <t>N57604</t>
  </si>
  <si>
    <t>lnbp04 (131.225.131.209)</t>
  </si>
  <si>
    <t>008055BD020F</t>
  </si>
  <si>
    <t>N57591</t>
  </si>
  <si>
    <t>lnbp06 (131.225.131.218)</t>
  </si>
  <si>
    <t>008055BD0202</t>
  </si>
  <si>
    <t>N57592</t>
  </si>
  <si>
    <t>lnbp07 (131.225.131.242)</t>
  </si>
  <si>
    <t>008055BD0203</t>
  </si>
  <si>
    <t>N57593</t>
  </si>
  <si>
    <t>lnbp08 (131.225.131.243)</t>
  </si>
  <si>
    <t>008055BD0204</t>
  </si>
  <si>
    <t>N57594</t>
  </si>
  <si>
    <t>lnbp09 (131.225.131.248)</t>
  </si>
  <si>
    <t>008055BD0205</t>
  </si>
  <si>
    <t>N57590</t>
  </si>
  <si>
    <t>MTABP1</t>
  </si>
  <si>
    <t>mtabp1 (131.225.131.193)</t>
  </si>
  <si>
    <t>008055BD0201</t>
  </si>
  <si>
    <t>N57599</t>
  </si>
  <si>
    <t>MTABP10</t>
  </si>
  <si>
    <t>mtabp10 (131.225.138.110)</t>
  </si>
  <si>
    <t>008055BD020A</t>
  </si>
  <si>
    <t>N57600</t>
  </si>
  <si>
    <t>MTABP11</t>
  </si>
  <si>
    <t>mtabp11 (131.225.138.111)</t>
  </si>
  <si>
    <t>008055BD020B</t>
  </si>
  <si>
    <t>N57595</t>
  </si>
  <si>
    <t>MTABP6</t>
  </si>
  <si>
    <t>mtabp6 (131.225.138.106)</t>
  </si>
  <si>
    <t>008055BD0206</t>
  </si>
  <si>
    <t>N57596</t>
  </si>
  <si>
    <t>MTABP7</t>
  </si>
  <si>
    <t>mtabp7 (131.225.138.107)</t>
  </si>
  <si>
    <t>008055BD0207</t>
  </si>
  <si>
    <t>N57597</t>
  </si>
  <si>
    <t>MTABP8</t>
  </si>
  <si>
    <t>mtabp8 (131.225.138.108)</t>
  </si>
  <si>
    <t>008055BD0208</t>
  </si>
  <si>
    <t>N57598</t>
  </si>
  <si>
    <t>MTABP9</t>
  </si>
  <si>
    <t>mtabp9 (131.225.138.109)</t>
  </si>
  <si>
    <t>008055BD0209</t>
  </si>
  <si>
    <t>00-80-55-BD-02-01</t>
  </si>
  <si>
    <t>00-80-55-BD-02-06</t>
  </si>
  <si>
    <t>00-80-55-BD-02-07</t>
  </si>
  <si>
    <t>00-80-55-BD-02-08</t>
  </si>
  <si>
    <t>00-80-55-BD-02-09</t>
  </si>
  <si>
    <t>00-80-55-BD-02-0A</t>
  </si>
  <si>
    <t>00-80-55-BD-02-0B</t>
  </si>
  <si>
    <t>Actual MSCOMP database values, 11-6-2012</t>
  </si>
  <si>
    <t>131.225.138.193</t>
  </si>
  <si>
    <t>Missing:</t>
  </si>
  <si>
    <t>131.225.117.6</t>
  </si>
  <si>
    <t>008055BD020C</t>
  </si>
  <si>
    <t>MTA</t>
  </si>
  <si>
    <t>00-80-55-BD-02-12</t>
  </si>
  <si>
    <t>00-80-55-BD-02-13</t>
  </si>
  <si>
    <t>131.225.131.249</t>
  </si>
  <si>
    <t>LiG-MTA03</t>
  </si>
  <si>
    <t>LiG-MTA02</t>
  </si>
  <si>
    <t>Gateway</t>
  </si>
  <si>
    <t>NETMASK</t>
  </si>
  <si>
    <t>131.225.138.200</t>
  </si>
  <si>
    <t>255.255.255.0</t>
  </si>
  <si>
    <t>131.225.131.254</t>
  </si>
  <si>
    <t>255.255.255.192</t>
  </si>
  <si>
    <t>HEL-3-3</t>
  </si>
  <si>
    <t>BPM Names &amp; S/N</t>
  </si>
  <si>
    <t>LG1-RR2-0</t>
  </si>
  <si>
    <t>Muon Test Area</t>
  </si>
  <si>
    <t>Arrangement of Linac BPM Modules</t>
  </si>
  <si>
    <t>Ethernet Addresses of Linac BPM Modules</t>
  </si>
  <si>
    <t>HEL 0-4</t>
  </si>
  <si>
    <t>131.225.131.190</t>
  </si>
  <si>
    <t>255.255.255.190</t>
  </si>
  <si>
    <t>MTABP12</t>
  </si>
  <si>
    <t>00-08-55-BD-02-14</t>
  </si>
  <si>
    <t>131.225.138.025</t>
  </si>
  <si>
    <t>BPM Commissioning Checklist</t>
  </si>
  <si>
    <t>BPM Name</t>
  </si>
  <si>
    <t>?</t>
  </si>
  <si>
    <t>ACNET</t>
  </si>
  <si>
    <t>OAC</t>
  </si>
  <si>
    <t>Clock</t>
  </si>
  <si>
    <t>Online</t>
  </si>
  <si>
    <t>þ</t>
  </si>
  <si>
    <t>TimeIn</t>
  </si>
  <si>
    <t>Readings</t>
  </si>
  <si>
    <t>Module #</t>
  </si>
  <si>
    <t>VME Crate #</t>
  </si>
  <si>
    <t>Seen</t>
  </si>
  <si>
    <t>Analyzed</t>
  </si>
  <si>
    <t>Fully Commissioned</t>
  </si>
  <si>
    <t>Comments</t>
  </si>
  <si>
    <t>Partially analyzed</t>
  </si>
  <si>
    <t>·</t>
  </si>
  <si>
    <t>Ready</t>
  </si>
  <si>
    <t>Need ACNET devices defined in Dabbel</t>
  </si>
  <si>
    <t>Dabbel</t>
  </si>
  <si>
    <t>PFOIL</t>
  </si>
  <si>
    <t>Linac Beam Position Monitors</t>
  </si>
  <si>
    <t>ACNET Name</t>
  </si>
  <si>
    <t>L:BPH2OT</t>
  </si>
  <si>
    <t>L:BPV2OT</t>
  </si>
  <si>
    <t>L:BPHNTF</t>
  </si>
  <si>
    <t>L:BPH3IN</t>
  </si>
  <si>
    <t>L:BPV3IN</t>
  </si>
  <si>
    <t>L:BPH3OT</t>
  </si>
  <si>
    <t>L:BPV3OT</t>
  </si>
  <si>
    <t>L:BPH4IN</t>
  </si>
  <si>
    <t>L:BPV4IN</t>
  </si>
  <si>
    <t>L:UPHNTF</t>
  </si>
  <si>
    <t>L:UPVNTF</t>
  </si>
  <si>
    <t>L:BPH5IN</t>
  </si>
  <si>
    <t>L:BPV5IN</t>
  </si>
  <si>
    <t>L:BPH5OT</t>
  </si>
  <si>
    <t>L:BPV5OT</t>
  </si>
  <si>
    <t>L:D02BPH</t>
  </si>
  <si>
    <t>L:D02BPV</t>
  </si>
  <si>
    <t>L:D03BPH</t>
  </si>
  <si>
    <t>L:D03BPV</t>
  </si>
  <si>
    <t>L:D04BPH</t>
  </si>
  <si>
    <t>L:D04BPV</t>
  </si>
  <si>
    <t>L:D11BPH</t>
  </si>
  <si>
    <t>L:D11BPV</t>
  </si>
  <si>
    <t>L:D12BPH</t>
  </si>
  <si>
    <t>L:D12BPV</t>
  </si>
  <si>
    <t>L:D13BPH</t>
  </si>
  <si>
    <t>L:D13BPV</t>
  </si>
  <si>
    <t>L:D21BPH</t>
  </si>
  <si>
    <t>L:D21BPV</t>
  </si>
  <si>
    <t>L:D22BPV</t>
  </si>
  <si>
    <t>L:D22BPH</t>
  </si>
  <si>
    <t>L:D23BPV</t>
  </si>
  <si>
    <t>L:D23BPH</t>
  </si>
  <si>
    <t>L:D31BPH</t>
  </si>
  <si>
    <t>L:D31BPV</t>
  </si>
  <si>
    <t>L:D32BPV</t>
  </si>
  <si>
    <t>L:D32BPH</t>
  </si>
  <si>
    <t>L:D33BPH</t>
  </si>
  <si>
    <t>L:D33BPV</t>
  </si>
  <si>
    <t>L:D34BPH</t>
  </si>
  <si>
    <t>L:D34BPV</t>
  </si>
  <si>
    <t>L:D41BPH</t>
  </si>
  <si>
    <t>L:D41BPV</t>
  </si>
  <si>
    <t>L:D42BPV</t>
  </si>
  <si>
    <t>L:D42BPH</t>
  </si>
  <si>
    <t>L:D43BPH</t>
  </si>
  <si>
    <t>L:D43BPV</t>
  </si>
  <si>
    <t>L:D44BPH</t>
  </si>
  <si>
    <t>L:D44BPV</t>
  </si>
  <si>
    <t>L:D51BPH</t>
  </si>
  <si>
    <t>L:D51BPV</t>
  </si>
  <si>
    <t>L:D52BPV</t>
  </si>
  <si>
    <t>L:D52BPH</t>
  </si>
  <si>
    <t>L:D53BPH</t>
  </si>
  <si>
    <t>L:D53BPV</t>
  </si>
  <si>
    <t>L:D54BPH</t>
  </si>
  <si>
    <t>L:D54BPV</t>
  </si>
  <si>
    <t>L:D61BPH</t>
  </si>
  <si>
    <t>L:D61BPV</t>
  </si>
  <si>
    <t>L:D62BPV</t>
  </si>
  <si>
    <t>L:D62BPH</t>
  </si>
  <si>
    <t>L:D63BPV</t>
  </si>
  <si>
    <t>L:D63BPH</t>
  </si>
  <si>
    <t>L:D64BPH</t>
  </si>
  <si>
    <t>L:D64BPV</t>
  </si>
  <si>
    <t>L:D71BPH</t>
  </si>
  <si>
    <t>L:D71BPV</t>
  </si>
  <si>
    <t>L:D72BPH</t>
  </si>
  <si>
    <t>L:D72BPV</t>
  </si>
  <si>
    <t>L:D73BPH</t>
  </si>
  <si>
    <t>L:D73BPV</t>
  </si>
  <si>
    <t>L:D74BPH</t>
  </si>
  <si>
    <t>L:D74BPV</t>
  </si>
  <si>
    <t>L:D75BPH</t>
  </si>
  <si>
    <t>L:D75BPV</t>
  </si>
  <si>
    <t>L:BPH201</t>
  </si>
  <si>
    <t>L:BPH202</t>
  </si>
  <si>
    <t>L:BPH203</t>
  </si>
  <si>
    <t>L:BPH204</t>
  </si>
  <si>
    <t>L:BPV201</t>
  </si>
  <si>
    <t>L:BPV202</t>
  </si>
  <si>
    <t>L:BPV203</t>
  </si>
  <si>
    <t>L:BPV204</t>
  </si>
  <si>
    <t>B:HPQ1</t>
  </si>
  <si>
    <t>B:VPQ1</t>
  </si>
  <si>
    <t>B:HPQ2</t>
  </si>
  <si>
    <t>B:VPQ2</t>
  </si>
  <si>
    <t>B:HPLAM</t>
  </si>
  <si>
    <t>B:VPLAM</t>
  </si>
  <si>
    <t>B:HPQ3</t>
  </si>
  <si>
    <t>B:VPQ3</t>
  </si>
  <si>
    <t>B:HPQ4</t>
  </si>
  <si>
    <t>B:VPQ4</t>
  </si>
  <si>
    <t>B:HPQ5</t>
  </si>
  <si>
    <t>B:VPQ5</t>
  </si>
  <si>
    <t>B:HPQ6</t>
  </si>
  <si>
    <t>B:VPQ6</t>
  </si>
  <si>
    <t>B:HPQ7</t>
  </si>
  <si>
    <t>B:VPQ7</t>
  </si>
  <si>
    <t>B:HPQ8</t>
  </si>
  <si>
    <t>B:VPQ8</t>
  </si>
  <si>
    <t>B:HPQ9</t>
  </si>
  <si>
    <t>B:VPQ9</t>
  </si>
  <si>
    <t>B:HPQ10</t>
  </si>
  <si>
    <t>B:VPQ10</t>
  </si>
  <si>
    <t>B:VPQ11</t>
  </si>
  <si>
    <t>B:HPQ12</t>
  </si>
  <si>
    <t>B:VPQ12</t>
  </si>
  <si>
    <t>B:HPDEB</t>
  </si>
  <si>
    <t>B:VPDEB</t>
  </si>
  <si>
    <t>B:HPQ13</t>
  </si>
  <si>
    <t>B:VPQ13</t>
  </si>
  <si>
    <t>B:HPQ15</t>
  </si>
  <si>
    <t>B:VPQ15</t>
  </si>
  <si>
    <t>B:HPQ16</t>
  </si>
  <si>
    <t>B:VPQ16</t>
  </si>
  <si>
    <t>B:HPQ17</t>
  </si>
  <si>
    <t>B:VPQ17</t>
  </si>
  <si>
    <t>B:HPINJ</t>
  </si>
  <si>
    <t>B:VPINJ</t>
  </si>
  <si>
    <t>B:HPFOIL</t>
  </si>
  <si>
    <t>B:VPFOIL</t>
  </si>
  <si>
    <t>B:HPH23</t>
  </si>
  <si>
    <t>B:VPH23</t>
  </si>
  <si>
    <t>B:HPL1D</t>
  </si>
  <si>
    <t>B:VPL1D</t>
  </si>
  <si>
    <t>B:HPS01</t>
  </si>
  <si>
    <t>B:VPS01</t>
  </si>
  <si>
    <t>B:HPL1U</t>
  </si>
  <si>
    <t>B:VPL1U</t>
  </si>
  <si>
    <t>B:HPS24</t>
  </si>
  <si>
    <t>B:VPS24</t>
  </si>
  <si>
    <t>LEL Tank2</t>
  </si>
  <si>
    <t>NTF?</t>
  </si>
  <si>
    <t>LEL Tank 3</t>
  </si>
  <si>
    <t>LEL Tank 4</t>
  </si>
  <si>
    <t>LEL Tank 5</t>
  </si>
  <si>
    <t>HEL Transition</t>
  </si>
  <si>
    <t>HEL Module 1</t>
  </si>
  <si>
    <t>HEL Module 2</t>
  </si>
  <si>
    <t>HEL Module 3</t>
  </si>
  <si>
    <t>HEL Module 4</t>
  </si>
  <si>
    <t>HEL Module 5</t>
  </si>
  <si>
    <t>HEL Module 6</t>
  </si>
  <si>
    <t>HEL Module 7</t>
  </si>
  <si>
    <t>400 MeV Straight</t>
  </si>
  <si>
    <t>400 MeV Beyond Spect</t>
  </si>
  <si>
    <t>400 MeV Before Spect</t>
  </si>
  <si>
    <t>400 MeV Momentum</t>
  </si>
  <si>
    <t>400 MeV to Booster</t>
  </si>
  <si>
    <t>Present?</t>
  </si>
  <si>
    <t>NOT INSTALLED</t>
  </si>
  <si>
    <t>does not exist</t>
  </si>
  <si>
    <t>M#</t>
  </si>
  <si>
    <t>x</t>
  </si>
  <si>
    <t>a.k.a., SEPU</t>
  </si>
  <si>
    <t>Q14</t>
  </si>
  <si>
    <t>a.k.a, Q14</t>
  </si>
  <si>
    <t>Last updated: January 23, 2013</t>
  </si>
  <si>
    <t>X</t>
  </si>
  <si>
    <t>Neither plane of this BPM updates, ever.</t>
  </si>
  <si>
    <t>D44BPV has a bad plate; D44BPH seems to be reading random values</t>
  </si>
  <si>
    <t>N/A</t>
  </si>
  <si>
    <t>Note to self:  This table was created by hand from the table on the "BPM Names" worksheet.  The "N/A" modules were added by hand to make the list complete.  Whether or not the "N/A" modules exist is unknown at this moment.</t>
  </si>
  <si>
    <t>Number of Modules:</t>
  </si>
  <si>
    <t>Status, last update: January 28, 2013</t>
  </si>
  <si>
    <t>Last Updated:</t>
  </si>
  <si>
    <t>Might be BPH201</t>
  </si>
  <si>
    <t>Might be BPV201</t>
  </si>
  <si>
    <t>Might be D75BPH</t>
  </si>
  <si>
    <t>400 MeV After Lamb'n</t>
  </si>
  <si>
    <t>A0</t>
  </si>
  <si>
    <t>B0</t>
  </si>
  <si>
    <t>A1</t>
  </si>
  <si>
    <t>B1</t>
  </si>
  <si>
    <t>Scaling</t>
  </si>
  <si>
    <t>BPM Raw [dB/mm]</t>
  </si>
  <si>
    <t>New Controls</t>
  </si>
  <si>
    <t>∞</t>
  </si>
  <si>
    <t>Signal Cable Resistance, Ohms</t>
  </si>
  <si>
    <t>Spare</t>
  </si>
  <si>
    <t>??</t>
  </si>
  <si>
    <t>Last Update: 1-Feb-2013</t>
  </si>
  <si>
    <t>No beam to straight dump …</t>
  </si>
  <si>
    <t>Need to do SVD with Linac Studies beam</t>
  </si>
  <si>
    <t>Need to do SVD with Booster beam</t>
  </si>
  <si>
    <t>Failed</t>
  </si>
  <si>
    <t>Last updated: February 12, 2013</t>
  </si>
  <si>
    <t>Double check of the validity of values in "Module Summary" worksheet</t>
  </si>
  <si>
    <t>BPM Names</t>
  </si>
  <si>
    <t>Linac/Booster BPMs</t>
  </si>
  <si>
    <t>Ethernet and name summary</t>
  </si>
  <si>
    <t>Do not change values in this worksheet.  Every value is referenced to other values elsewhere.</t>
  </si>
  <si>
    <t>LE2-RR4-1</t>
  </si>
  <si>
    <t>LE3-RR3-1</t>
  </si>
  <si>
    <t>LE4-RR3-1</t>
  </si>
  <si>
    <t>LE5-RR3-1</t>
  </si>
  <si>
    <t>Running version number and FPGA Checksum</t>
  </si>
  <si>
    <t>9e5f</t>
  </si>
  <si>
    <t>9d60</t>
  </si>
  <si>
    <t>bf32</t>
  </si>
  <si>
    <t>c5d6</t>
  </si>
  <si>
    <t>935f</t>
  </si>
  <si>
    <t>System version number &amp; FPGA Checksum</t>
  </si>
  <si>
    <t>0142</t>
  </si>
  <si>
    <t>Firm Ver.</t>
  </si>
  <si>
    <t>0143</t>
  </si>
  <si>
    <t>Rack</t>
  </si>
  <si>
    <t>Old name</t>
  </si>
  <si>
    <t>B400BPM1</t>
  </si>
  <si>
    <t>B400BPM2</t>
  </si>
  <si>
    <t>B400BPM3</t>
  </si>
  <si>
    <t>B400BPM4</t>
  </si>
  <si>
    <t>B400BPM5</t>
  </si>
  <si>
    <t>B400BPM6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</si>
</sst>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"/>
    <numFmt numFmtId="165" formatCode="000"/>
    <numFmt numFmtId="166" formatCode="00"/>
    <numFmt numFmtId="167" formatCode="0.000"/>
    <numFmt numFmtId="168" formatCode="0_);[Red]\(0\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theme="1"/>
      <name val="Consolas"/>
      <family val="3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onsolas"/>
      <family val="3"/>
    </font>
    <font>
      <b/>
      <i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theme="1"/>
      <name val="Consolas"/>
      <family val="3"/>
    </font>
    <font>
      <i/>
      <sz val="10"/>
      <color theme="1"/>
      <name val="Consolas"/>
      <family val="3"/>
    </font>
    <font>
      <b/>
      <sz val="10"/>
      <color theme="1"/>
      <name val="Consolas"/>
      <family val="3"/>
    </font>
    <font>
      <b/>
      <i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Wingdings"/>
      <charset val="2"/>
    </font>
    <font>
      <i/>
      <sz val="12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onsolas"/>
      <family val="3"/>
    </font>
    <font>
      <b/>
      <sz val="11"/>
      <color theme="1"/>
      <name val="Consolas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1" fillId="0" borderId="1" xfId="0" applyFont="1" applyBorder="1"/>
    <xf numFmtId="0" fontId="0" fillId="0" borderId="0" xfId="0" quotePrefix="1"/>
    <xf numFmtId="0" fontId="1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" fillId="0" borderId="17" xfId="0" applyFont="1" applyBorder="1"/>
    <xf numFmtId="0" fontId="1" fillId="0" borderId="9" xfId="0" applyFont="1" applyBorder="1"/>
    <xf numFmtId="0" fontId="0" fillId="0" borderId="13" xfId="0" applyBorder="1"/>
    <xf numFmtId="0" fontId="0" fillId="0" borderId="10" xfId="0" applyBorder="1"/>
    <xf numFmtId="0" fontId="0" fillId="0" borderId="17" xfId="0" applyBorder="1"/>
    <xf numFmtId="0" fontId="0" fillId="0" borderId="1" xfId="0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5" fillId="0" borderId="12" xfId="0" applyFont="1" applyBorder="1"/>
    <xf numFmtId="0" fontId="17" fillId="2" borderId="12" xfId="0" applyFont="1" applyFill="1" applyBorder="1"/>
    <xf numFmtId="0" fontId="1" fillId="0" borderId="0" xfId="0" applyFont="1" applyFill="1" applyBorder="1"/>
    <xf numFmtId="0" fontId="0" fillId="0" borderId="16" xfId="0" applyBorder="1"/>
    <xf numFmtId="0" fontId="8" fillId="3" borderId="0" xfId="0" applyFont="1" applyFill="1"/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2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7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2" borderId="0" xfId="0" applyFill="1" applyBorder="1"/>
    <xf numFmtId="0" fontId="25" fillId="6" borderId="0" xfId="0" applyFont="1" applyFill="1" applyBorder="1" applyAlignment="1">
      <alignment horizontal="center"/>
    </xf>
    <xf numFmtId="168" fontId="0" fillId="0" borderId="0" xfId="0" applyNumberFormat="1"/>
    <xf numFmtId="0" fontId="8" fillId="7" borderId="0" xfId="0" applyFont="1" applyFill="1" applyAlignment="1">
      <alignment horizontal="center"/>
    </xf>
    <xf numFmtId="0" fontId="0" fillId="7" borderId="0" xfId="0" applyFill="1" applyAlignment="1">
      <alignment horizontal="right"/>
    </xf>
    <xf numFmtId="0" fontId="26" fillId="0" borderId="1" xfId="0" applyFont="1" applyBorder="1" applyAlignment="1">
      <alignment horizontal="right"/>
    </xf>
    <xf numFmtId="168" fontId="0" fillId="0" borderId="0" xfId="0" applyNumberFormat="1" applyAlignment="1">
      <alignment vertical="top" wrapText="1"/>
    </xf>
    <xf numFmtId="15" fontId="0" fillId="0" borderId="0" xfId="0" applyNumberFormat="1" applyAlignment="1">
      <alignment horizontal="left"/>
    </xf>
    <xf numFmtId="0" fontId="27" fillId="0" borderId="0" xfId="0" applyFont="1" applyAlignment="1">
      <alignment horizontal="center"/>
    </xf>
    <xf numFmtId="0" fontId="0" fillId="2" borderId="0" xfId="0" applyFill="1"/>
    <xf numFmtId="0" fontId="28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4" fillId="0" borderId="0" xfId="0" applyFont="1"/>
    <xf numFmtId="0" fontId="2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1" xfId="0" applyBorder="1"/>
    <xf numFmtId="0" fontId="0" fillId="0" borderId="29" xfId="0" applyBorder="1"/>
    <xf numFmtId="0" fontId="0" fillId="0" borderId="33" xfId="0" applyBorder="1"/>
    <xf numFmtId="0" fontId="0" fillId="0" borderId="30" xfId="0" applyBorder="1"/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5" fillId="0" borderId="15" xfId="0" applyFont="1" applyBorder="1"/>
    <xf numFmtId="0" fontId="15" fillId="0" borderId="13" xfId="0" applyFont="1" applyBorder="1"/>
    <xf numFmtId="0" fontId="15" fillId="0" borderId="17" xfId="0" applyFont="1" applyBorder="1"/>
    <xf numFmtId="0" fontId="15" fillId="0" borderId="22" xfId="0" applyFont="1" applyBorder="1"/>
    <xf numFmtId="0" fontId="15" fillId="0" borderId="14" xfId="0" applyFont="1" applyBorder="1"/>
    <xf numFmtId="0" fontId="15" fillId="0" borderId="0" xfId="0" applyFont="1" applyBorder="1"/>
    <xf numFmtId="0" fontId="15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26" fillId="0" borderId="1" xfId="0" applyFont="1" applyBorder="1" applyAlignment="1">
      <alignment horizontal="center"/>
    </xf>
    <xf numFmtId="49" fontId="30" fillId="7" borderId="0" xfId="0" applyNumberFormat="1" applyFont="1" applyFill="1" applyAlignment="1">
      <alignment horizontal="center"/>
    </xf>
    <xf numFmtId="49" fontId="30" fillId="0" borderId="0" xfId="0" applyNumberFormat="1" applyFont="1" applyAlignment="1">
      <alignment horizontal="center"/>
    </xf>
    <xf numFmtId="49" fontId="30" fillId="5" borderId="0" xfId="0" applyNumberFormat="1" applyFont="1" applyFill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1" fillId="7" borderId="1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 wrapText="1"/>
    </xf>
    <xf numFmtId="0" fontId="1" fillId="7" borderId="33" xfId="0" applyFont="1" applyFill="1" applyBorder="1" applyAlignment="1">
      <alignment horizontal="center" wrapText="1"/>
    </xf>
    <xf numFmtId="168" fontId="0" fillId="0" borderId="0" xfId="0" applyNumberForma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15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1" fillId="7" borderId="42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31" fillId="0" borderId="1" xfId="0" applyFont="1" applyBorder="1"/>
    <xf numFmtId="0" fontId="30" fillId="0" borderId="0" xfId="0" applyFont="1" applyAlignment="1">
      <alignment horizontal="center" vertical="center"/>
    </xf>
    <xf numFmtId="0" fontId="30" fillId="0" borderId="0" xfId="0" applyFont="1"/>
    <xf numFmtId="0" fontId="12" fillId="0" borderId="1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1">
    <cellStyle name="Normal" xfId="0" builtinId="0"/>
  </cellStyles>
  <dxfs count="2"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="166" zoomScaleNormal="166" workbookViewId="0">
      <selection sqref="A1:I22"/>
    </sheetView>
  </sheetViews>
  <sheetFormatPr defaultRowHeight="15" x14ac:dyDescent="0.25"/>
  <cols>
    <col min="1" max="1" width="4.28515625" style="1" bestFit="1" customWidth="1"/>
    <col min="2" max="2" width="4.5703125" style="1" customWidth="1"/>
    <col min="3" max="3" width="8.85546875" style="1" customWidth="1"/>
    <col min="4" max="4" width="16.7109375" customWidth="1"/>
    <col min="5" max="5" width="11" customWidth="1"/>
    <col min="6" max="7" width="14.5703125" customWidth="1"/>
    <col min="8" max="8" width="7.5703125" bestFit="1" customWidth="1"/>
    <col min="9" max="9" width="16.28515625" customWidth="1"/>
    <col min="11" max="11" width="13.85546875" customWidth="1"/>
  </cols>
  <sheetData>
    <row r="1" spans="1:9" ht="26.25" customHeight="1" x14ac:dyDescent="0.25">
      <c r="A1" s="208" t="s">
        <v>394</v>
      </c>
      <c r="B1" s="208"/>
      <c r="C1" s="208"/>
      <c r="D1" s="208"/>
      <c r="E1" s="208"/>
      <c r="F1" s="208"/>
      <c r="G1" s="208"/>
      <c r="H1" s="208"/>
      <c r="I1" s="208"/>
    </row>
    <row r="2" spans="1:9" ht="12.75" customHeight="1" thickBot="1" x14ac:dyDescent="0.3">
      <c r="A2" s="209" t="s">
        <v>583</v>
      </c>
      <c r="B2" s="209"/>
      <c r="C2" s="209"/>
      <c r="D2" s="210"/>
      <c r="E2" s="210"/>
      <c r="F2" s="210"/>
      <c r="G2" s="210"/>
      <c r="H2" s="210"/>
      <c r="I2" s="210"/>
    </row>
    <row r="3" spans="1:9" ht="15" customHeight="1" x14ac:dyDescent="0.25">
      <c r="A3" s="211" t="s">
        <v>160</v>
      </c>
      <c r="B3" s="225" t="s">
        <v>57</v>
      </c>
      <c r="C3" s="226"/>
      <c r="D3" s="213" t="s">
        <v>2</v>
      </c>
      <c r="E3" s="213"/>
      <c r="F3" s="213"/>
      <c r="G3" s="213"/>
      <c r="H3" s="213"/>
      <c r="I3" s="223" t="s">
        <v>170</v>
      </c>
    </row>
    <row r="4" spans="1:9" ht="15" customHeight="1" x14ac:dyDescent="0.25">
      <c r="A4" s="212"/>
      <c r="B4" s="227"/>
      <c r="C4" s="228"/>
      <c r="D4" s="113" t="s">
        <v>171</v>
      </c>
      <c r="E4" s="73" t="s">
        <v>3</v>
      </c>
      <c r="F4" s="73" t="s">
        <v>383</v>
      </c>
      <c r="G4" s="73" t="s">
        <v>384</v>
      </c>
      <c r="H4" s="73" t="s">
        <v>189</v>
      </c>
      <c r="I4" s="224"/>
    </row>
    <row r="5" spans="1:9" x14ac:dyDescent="0.25">
      <c r="A5" s="91">
        <v>1</v>
      </c>
      <c r="B5" s="216" t="s">
        <v>52</v>
      </c>
      <c r="C5" s="48" t="s">
        <v>618</v>
      </c>
      <c r="D5" s="68" t="s">
        <v>283</v>
      </c>
      <c r="E5" s="58" t="str">
        <f>Sheet6!J1</f>
        <v>83.E1.83.C7</v>
      </c>
      <c r="F5" s="58" t="s">
        <v>387</v>
      </c>
      <c r="G5" s="58" t="s">
        <v>388</v>
      </c>
      <c r="H5" s="58" t="s">
        <v>190</v>
      </c>
      <c r="I5" s="93" t="s">
        <v>277</v>
      </c>
    </row>
    <row r="6" spans="1:9" x14ac:dyDescent="0.25">
      <c r="A6" s="91">
        <f>A5+1</f>
        <v>2</v>
      </c>
      <c r="B6" s="217"/>
      <c r="C6" s="49" t="s">
        <v>619</v>
      </c>
      <c r="D6" s="68" t="s">
        <v>282</v>
      </c>
      <c r="E6" s="58" t="str">
        <f>Sheet6!J2</f>
        <v>83.E1.83.CD</v>
      </c>
      <c r="F6" s="58" t="s">
        <v>387</v>
      </c>
      <c r="G6" s="58" t="s">
        <v>388</v>
      </c>
      <c r="H6" s="58" t="s">
        <v>191</v>
      </c>
      <c r="I6" s="93" t="s">
        <v>280</v>
      </c>
    </row>
    <row r="7" spans="1:9" x14ac:dyDescent="0.25">
      <c r="A7" s="91">
        <f t="shared" ref="A7:A18" si="0">A6+1</f>
        <v>3</v>
      </c>
      <c r="B7" s="217"/>
      <c r="C7" s="49" t="s">
        <v>620</v>
      </c>
      <c r="D7" s="68" t="s">
        <v>286</v>
      </c>
      <c r="E7" s="58" t="str">
        <f>Sheet6!J3</f>
        <v>83.E1.83.CF</v>
      </c>
      <c r="F7" s="58" t="s">
        <v>387</v>
      </c>
      <c r="G7" s="58" t="s">
        <v>388</v>
      </c>
      <c r="H7" s="58" t="s">
        <v>192</v>
      </c>
      <c r="I7" s="93" t="s">
        <v>284</v>
      </c>
    </row>
    <row r="8" spans="1:9" x14ac:dyDescent="0.25">
      <c r="A8" s="115">
        <f t="shared" si="0"/>
        <v>4</v>
      </c>
      <c r="B8" s="218"/>
      <c r="C8" s="50" t="s">
        <v>621</v>
      </c>
      <c r="D8" s="69" t="s">
        <v>288</v>
      </c>
      <c r="E8" s="59" t="str">
        <f>Sheet6!J4</f>
        <v>83.E1.83.D1</v>
      </c>
      <c r="F8" s="59" t="s">
        <v>387</v>
      </c>
      <c r="G8" s="59" t="s">
        <v>388</v>
      </c>
      <c r="H8" s="59" t="s">
        <v>193</v>
      </c>
      <c r="I8" s="94" t="s">
        <v>287</v>
      </c>
    </row>
    <row r="9" spans="1:9" x14ac:dyDescent="0.25">
      <c r="A9" s="91">
        <f t="shared" si="0"/>
        <v>5</v>
      </c>
      <c r="B9" s="219" t="s">
        <v>80</v>
      </c>
      <c r="C9" s="51" t="s">
        <v>91</v>
      </c>
      <c r="D9" s="70" t="s">
        <v>380</v>
      </c>
      <c r="E9" s="72" t="str">
        <f>Sheet6!J5</f>
        <v>83.E1.83.F9</v>
      </c>
      <c r="F9" s="58" t="s">
        <v>387</v>
      </c>
      <c r="G9" s="72" t="s">
        <v>388</v>
      </c>
      <c r="H9" s="72" t="s">
        <v>194</v>
      </c>
      <c r="I9" s="95" t="s">
        <v>378</v>
      </c>
    </row>
    <row r="10" spans="1:9" x14ac:dyDescent="0.25">
      <c r="A10" s="91">
        <f t="shared" si="0"/>
        <v>6</v>
      </c>
      <c r="B10" s="220"/>
      <c r="C10" s="52" t="s">
        <v>91</v>
      </c>
      <c r="D10" s="70" t="s">
        <v>291</v>
      </c>
      <c r="E10" s="72" t="str">
        <f>Sheet6!J6</f>
        <v>83.E1.83.DA</v>
      </c>
      <c r="F10" s="58" t="s">
        <v>387</v>
      </c>
      <c r="G10" s="58" t="s">
        <v>388</v>
      </c>
      <c r="H10" s="72" t="s">
        <v>195</v>
      </c>
      <c r="I10" s="95" t="s">
        <v>379</v>
      </c>
    </row>
    <row r="11" spans="1:9" x14ac:dyDescent="0.25">
      <c r="A11" s="91">
        <f t="shared" si="0"/>
        <v>7</v>
      </c>
      <c r="B11" s="220"/>
      <c r="C11" s="52" t="s">
        <v>91</v>
      </c>
      <c r="D11" s="68" t="s">
        <v>296</v>
      </c>
      <c r="E11" s="58" t="str">
        <f>Sheet6!J7</f>
        <v>83.E1.83.F2</v>
      </c>
      <c r="F11" s="58" t="s">
        <v>387</v>
      </c>
      <c r="G11" s="58" t="s">
        <v>388</v>
      </c>
      <c r="H11" s="58" t="s">
        <v>196</v>
      </c>
      <c r="I11" s="93" t="s">
        <v>297</v>
      </c>
    </row>
    <row r="12" spans="1:9" x14ac:dyDescent="0.25">
      <c r="A12" s="91">
        <f t="shared" si="0"/>
        <v>8</v>
      </c>
      <c r="B12" s="220"/>
      <c r="C12" s="52" t="s">
        <v>92</v>
      </c>
      <c r="D12" s="68" t="s">
        <v>298</v>
      </c>
      <c r="E12" s="58" t="str">
        <f>Sheet6!J8</f>
        <v>83.E1.83.F3</v>
      </c>
      <c r="F12" s="58" t="s">
        <v>387</v>
      </c>
      <c r="G12" s="58" t="s">
        <v>388</v>
      </c>
      <c r="H12" s="58" t="s">
        <v>197</v>
      </c>
      <c r="I12" s="93" t="s">
        <v>299</v>
      </c>
    </row>
    <row r="13" spans="1:9" x14ac:dyDescent="0.25">
      <c r="A13" s="115">
        <f t="shared" si="0"/>
        <v>9</v>
      </c>
      <c r="B13" s="221"/>
      <c r="C13" s="53" t="s">
        <v>92</v>
      </c>
      <c r="D13" s="69" t="s">
        <v>305</v>
      </c>
      <c r="E13" s="59" t="str">
        <f>Sheet6!J9</f>
        <v>83.E1.83.F8</v>
      </c>
      <c r="F13" s="59" t="s">
        <v>387</v>
      </c>
      <c r="G13" s="59" t="s">
        <v>388</v>
      </c>
      <c r="H13" s="59" t="s">
        <v>198</v>
      </c>
      <c r="I13" s="94" t="s">
        <v>304</v>
      </c>
    </row>
    <row r="14" spans="1:9" x14ac:dyDescent="0.25">
      <c r="A14" s="91">
        <f t="shared" si="0"/>
        <v>10</v>
      </c>
      <c r="B14" s="220" t="s">
        <v>81</v>
      </c>
      <c r="C14" s="112" t="s">
        <v>172</v>
      </c>
      <c r="D14" s="70" t="s">
        <v>12</v>
      </c>
      <c r="E14" s="58" t="str">
        <f>Sheet6!J10</f>
        <v>83.E1.8A.6B</v>
      </c>
      <c r="F14" s="58" t="s">
        <v>385</v>
      </c>
      <c r="G14" s="58" t="s">
        <v>386</v>
      </c>
      <c r="H14" s="58" t="s">
        <v>634</v>
      </c>
      <c r="I14" s="93" t="s">
        <v>367</v>
      </c>
    </row>
    <row r="15" spans="1:9" s="3" customFormat="1" x14ac:dyDescent="0.25">
      <c r="A15" s="88">
        <f t="shared" si="0"/>
        <v>11</v>
      </c>
      <c r="B15" s="220"/>
      <c r="C15" s="54" t="s">
        <v>173</v>
      </c>
      <c r="D15" s="70" t="s">
        <v>13</v>
      </c>
      <c r="E15" s="58" t="str">
        <f>Sheet6!J11</f>
        <v>83.E1.8A.6C</v>
      </c>
      <c r="F15" s="58" t="s">
        <v>385</v>
      </c>
      <c r="G15" s="58" t="s">
        <v>386</v>
      </c>
      <c r="H15" s="58" t="s">
        <v>635</v>
      </c>
      <c r="I15" s="93" t="s">
        <v>368</v>
      </c>
    </row>
    <row r="16" spans="1:9" s="3" customFormat="1" x14ac:dyDescent="0.25">
      <c r="A16" s="88">
        <f t="shared" si="0"/>
        <v>12</v>
      </c>
      <c r="B16" s="220"/>
      <c r="C16" s="141" t="s">
        <v>174</v>
      </c>
      <c r="D16" s="70" t="s">
        <v>14</v>
      </c>
      <c r="E16" s="58" t="str">
        <f>Sheet6!J12</f>
        <v>83.E1.8A.6D</v>
      </c>
      <c r="F16" s="58" t="s">
        <v>385</v>
      </c>
      <c r="G16" s="58" t="s">
        <v>386</v>
      </c>
      <c r="H16" s="58" t="s">
        <v>636</v>
      </c>
      <c r="I16" s="93" t="s">
        <v>369</v>
      </c>
    </row>
    <row r="17" spans="1:9" s="3" customFormat="1" x14ac:dyDescent="0.25">
      <c r="A17" s="88">
        <f t="shared" si="0"/>
        <v>13</v>
      </c>
      <c r="B17" s="220"/>
      <c r="C17" s="54" t="s">
        <v>86</v>
      </c>
      <c r="D17" s="70" t="s">
        <v>15</v>
      </c>
      <c r="E17" s="58" t="str">
        <f>Sheet6!J13</f>
        <v>83.E1.8A.6E</v>
      </c>
      <c r="F17" s="58" t="s">
        <v>385</v>
      </c>
      <c r="G17" s="58" t="s">
        <v>386</v>
      </c>
      <c r="H17" s="58" t="s">
        <v>637</v>
      </c>
      <c r="I17" s="93" t="s">
        <v>370</v>
      </c>
    </row>
    <row r="18" spans="1:9" s="3" customFormat="1" x14ac:dyDescent="0.25">
      <c r="A18" s="88">
        <f t="shared" si="0"/>
        <v>14</v>
      </c>
      <c r="B18" s="220"/>
      <c r="C18" s="54" t="s">
        <v>86</v>
      </c>
      <c r="D18" s="70" t="s">
        <v>16</v>
      </c>
      <c r="E18" s="58" t="str">
        <f>Sheet6!J14</f>
        <v>83.E1.8A.6F</v>
      </c>
      <c r="F18" s="58" t="s">
        <v>385</v>
      </c>
      <c r="G18" s="58" t="s">
        <v>386</v>
      </c>
      <c r="H18" s="58" t="s">
        <v>638</v>
      </c>
      <c r="I18" s="93" t="s">
        <v>371</v>
      </c>
    </row>
    <row r="19" spans="1:9" s="3" customFormat="1" ht="15.75" thickBot="1" x14ac:dyDescent="0.3">
      <c r="A19" s="89">
        <f>A18+1</f>
        <v>15</v>
      </c>
      <c r="B19" s="222"/>
      <c r="C19" s="55" t="s">
        <v>86</v>
      </c>
      <c r="D19" s="114" t="s">
        <v>400</v>
      </c>
      <c r="E19" s="60" t="str">
        <f>Sheet6!J15</f>
        <v>83.E1.8A.19</v>
      </c>
      <c r="F19" s="60" t="s">
        <v>385</v>
      </c>
      <c r="G19" s="60" t="s">
        <v>386</v>
      </c>
      <c r="H19" s="305" t="s">
        <v>639</v>
      </c>
      <c r="I19" s="96" t="s">
        <v>399</v>
      </c>
    </row>
    <row r="20" spans="1:9" s="3" customFormat="1" x14ac:dyDescent="0.2">
      <c r="A20" s="88">
        <f>A19+1</f>
        <v>16</v>
      </c>
      <c r="B20" s="214" t="s">
        <v>377</v>
      </c>
      <c r="C20" s="54" t="s">
        <v>381</v>
      </c>
      <c r="D20" s="68" t="s">
        <v>224</v>
      </c>
      <c r="E20" s="58" t="str">
        <f>Sheet6!J16</f>
        <v>83.E1.83.C1</v>
      </c>
      <c r="F20" s="92" t="s">
        <v>387</v>
      </c>
      <c r="G20" s="92" t="s">
        <v>388</v>
      </c>
      <c r="H20" s="58" t="s">
        <v>338</v>
      </c>
      <c r="I20" s="97" t="s">
        <v>365</v>
      </c>
    </row>
    <row r="21" spans="1:9" s="3" customFormat="1" x14ac:dyDescent="0.2">
      <c r="A21" s="88">
        <f>A20+1</f>
        <v>17</v>
      </c>
      <c r="B21" s="214"/>
      <c r="C21" s="54" t="s">
        <v>382</v>
      </c>
      <c r="D21" s="70" t="s">
        <v>225</v>
      </c>
      <c r="E21" s="72" t="str">
        <f>Sheet6!J17</f>
        <v>83.E1.83.9D</v>
      </c>
      <c r="F21" s="92" t="s">
        <v>396</v>
      </c>
      <c r="G21" s="92" t="s">
        <v>397</v>
      </c>
      <c r="H21" s="72" t="s">
        <v>303</v>
      </c>
      <c r="I21" s="98" t="s">
        <v>290</v>
      </c>
    </row>
    <row r="22" spans="1:9" s="3" customFormat="1" ht="15.75" thickBot="1" x14ac:dyDescent="0.3">
      <c r="A22" s="89">
        <f>A21+1</f>
        <v>18</v>
      </c>
      <c r="B22" s="215"/>
      <c r="C22" s="55" t="s">
        <v>391</v>
      </c>
      <c r="D22" s="71" t="s">
        <v>11</v>
      </c>
      <c r="E22" s="60" t="str">
        <f>Sheet6!J18</f>
        <v>83.E1.8A.6A</v>
      </c>
      <c r="F22" s="60" t="s">
        <v>385</v>
      </c>
      <c r="G22" s="60" t="s">
        <v>386</v>
      </c>
      <c r="H22" s="60" t="s">
        <v>350</v>
      </c>
      <c r="I22" s="96" t="s">
        <v>366</v>
      </c>
    </row>
  </sheetData>
  <mergeCells count="10">
    <mergeCell ref="A1:I1"/>
    <mergeCell ref="A2:I2"/>
    <mergeCell ref="A3:A4"/>
    <mergeCell ref="D3:H3"/>
    <mergeCell ref="B20:B22"/>
    <mergeCell ref="B5:B8"/>
    <mergeCell ref="B9:B13"/>
    <mergeCell ref="B14:B19"/>
    <mergeCell ref="I3:I4"/>
    <mergeCell ref="B3:C4"/>
  </mergeCells>
  <pageMargins left="0.25" right="0.25" top="0.75" bottom="0.75" header="0.3" footer="0.3"/>
  <pageSetup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2"/>
  <sheetViews>
    <sheetView workbookViewId="0">
      <selection activeCell="B32" sqref="B32"/>
    </sheetView>
  </sheetViews>
  <sheetFormatPr defaultRowHeight="15" x14ac:dyDescent="0.25"/>
  <cols>
    <col min="1" max="1" width="46.7109375" bestFit="1" customWidth="1"/>
    <col min="2" max="3" width="14.140625" customWidth="1"/>
  </cols>
  <sheetData>
    <row r="1" spans="1:3" ht="23.25" x14ac:dyDescent="0.35">
      <c r="A1" s="282" t="s">
        <v>143</v>
      </c>
      <c r="B1" s="282"/>
      <c r="C1" s="282"/>
    </row>
    <row r="2" spans="1:3" ht="30" x14ac:dyDescent="0.25">
      <c r="A2" s="19" t="s">
        <v>57</v>
      </c>
      <c r="B2" s="22" t="s">
        <v>145</v>
      </c>
      <c r="C2" s="22" t="s">
        <v>155</v>
      </c>
    </row>
    <row r="3" spans="1:3" x14ac:dyDescent="0.25">
      <c r="A3" t="s">
        <v>144</v>
      </c>
      <c r="B3" s="18">
        <v>20.6</v>
      </c>
      <c r="C3" s="20" t="s">
        <v>156</v>
      </c>
    </row>
    <row r="4" spans="1:3" x14ac:dyDescent="0.25">
      <c r="A4" t="s">
        <v>146</v>
      </c>
      <c r="B4">
        <v>-3.3</v>
      </c>
      <c r="C4">
        <f>B4</f>
        <v>-3.3</v>
      </c>
    </row>
    <row r="5" spans="1:3" x14ac:dyDescent="0.25">
      <c r="A5" t="s">
        <v>147</v>
      </c>
      <c r="B5">
        <v>-6.9</v>
      </c>
      <c r="C5" s="20" t="s">
        <v>156</v>
      </c>
    </row>
    <row r="6" spans="1:3" x14ac:dyDescent="0.25">
      <c r="A6" t="s">
        <v>150</v>
      </c>
      <c r="B6">
        <v>-10</v>
      </c>
      <c r="C6">
        <f>B6</f>
        <v>-10</v>
      </c>
    </row>
    <row r="7" spans="1:3" x14ac:dyDescent="0.25">
      <c r="A7" t="s">
        <v>148</v>
      </c>
      <c r="B7">
        <v>-9</v>
      </c>
      <c r="C7">
        <f>B7</f>
        <v>-9</v>
      </c>
    </row>
    <row r="8" spans="1:3" x14ac:dyDescent="0.25">
      <c r="A8" t="s">
        <v>149</v>
      </c>
      <c r="B8">
        <v>-17.7</v>
      </c>
      <c r="C8">
        <f>B8</f>
        <v>-17.7</v>
      </c>
    </row>
    <row r="9" spans="1:3" x14ac:dyDescent="0.25">
      <c r="A9" t="s">
        <v>151</v>
      </c>
      <c r="B9">
        <v>13</v>
      </c>
      <c r="C9">
        <f>B9-9.5-9.5</f>
        <v>-6</v>
      </c>
    </row>
    <row r="10" spans="1:3" x14ac:dyDescent="0.25">
      <c r="A10" t="s">
        <v>152</v>
      </c>
      <c r="B10">
        <v>-3</v>
      </c>
    </row>
    <row r="11" spans="1:3" x14ac:dyDescent="0.25">
      <c r="A11" t="s">
        <v>153</v>
      </c>
      <c r="B11">
        <v>-6.8</v>
      </c>
      <c r="C11" s="21">
        <f>B11+20-9.5-9.5</f>
        <v>-5.8000000000000007</v>
      </c>
    </row>
    <row r="12" spans="1:3" x14ac:dyDescent="0.25">
      <c r="A12" t="s">
        <v>154</v>
      </c>
      <c r="B12">
        <v>-10</v>
      </c>
    </row>
  </sheetData>
  <mergeCells count="1">
    <mergeCell ref="A1:C1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0"/>
  <sheetViews>
    <sheetView topLeftCell="A58" workbookViewId="0">
      <selection activeCell="L9" sqref="L9"/>
    </sheetView>
  </sheetViews>
  <sheetFormatPr defaultRowHeight="15" x14ac:dyDescent="0.25"/>
  <cols>
    <col min="1" max="1" width="12.5703125" style="1" bestFit="1" customWidth="1"/>
    <col min="2" max="2" width="7.140625" bestFit="1" customWidth="1"/>
    <col min="3" max="3" width="10.28515625" style="31" customWidth="1"/>
    <col min="4" max="5" width="5.5703125" style="1" customWidth="1"/>
    <col min="6" max="6" width="5.5703125" style="34" customWidth="1"/>
    <col min="7" max="7" width="5.42578125" style="34" customWidth="1"/>
    <col min="8" max="8" width="4.7109375" customWidth="1"/>
    <col min="9" max="11" width="3" customWidth="1"/>
    <col min="12" max="12" width="19.140625" customWidth="1"/>
  </cols>
  <sheetData>
    <row r="1" spans="1:15" ht="21" x14ac:dyDescent="0.35">
      <c r="A1" s="283" t="s">
        <v>157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5" x14ac:dyDescent="0.25">
      <c r="A2" s="10" t="s">
        <v>158</v>
      </c>
      <c r="B2" s="17" t="s">
        <v>160</v>
      </c>
      <c r="C2" s="28" t="s">
        <v>159</v>
      </c>
      <c r="D2" s="10" t="s">
        <v>161</v>
      </c>
      <c r="E2" s="10" t="s">
        <v>162</v>
      </c>
      <c r="F2" s="32" t="s">
        <v>165</v>
      </c>
      <c r="G2" s="35"/>
    </row>
    <row r="3" spans="1:15" x14ac:dyDescent="0.25">
      <c r="A3" s="23" t="s">
        <v>82</v>
      </c>
      <c r="B3" s="23">
        <v>1</v>
      </c>
      <c r="C3" s="29" t="s">
        <v>45</v>
      </c>
      <c r="D3" s="6">
        <v>4</v>
      </c>
      <c r="E3" s="6">
        <v>0</v>
      </c>
      <c r="F3" s="33">
        <v>0</v>
      </c>
      <c r="G3" s="33"/>
      <c r="H3" s="37" t="s">
        <v>0</v>
      </c>
      <c r="I3" s="290" t="s">
        <v>161</v>
      </c>
      <c r="J3" s="290"/>
      <c r="K3" s="234" t="s">
        <v>163</v>
      </c>
      <c r="L3" s="234"/>
    </row>
    <row r="4" spans="1:15" x14ac:dyDescent="0.25">
      <c r="A4" s="23" t="s">
        <v>83</v>
      </c>
      <c r="B4" s="23">
        <v>1</v>
      </c>
      <c r="C4" s="29" t="s">
        <v>47</v>
      </c>
      <c r="D4" s="1">
        <v>4</v>
      </c>
      <c r="E4" s="1">
        <v>0</v>
      </c>
      <c r="F4" s="33">
        <v>0</v>
      </c>
      <c r="G4" s="33"/>
      <c r="H4" s="34"/>
      <c r="I4" s="290" t="s">
        <v>162</v>
      </c>
      <c r="J4" s="290"/>
      <c r="K4" s="234" t="s">
        <v>164</v>
      </c>
      <c r="L4" s="234"/>
    </row>
    <row r="5" spans="1:15" x14ac:dyDescent="0.25">
      <c r="A5" s="23" t="s">
        <v>83</v>
      </c>
      <c r="B5" s="23">
        <v>1</v>
      </c>
      <c r="C5" s="29" t="s">
        <v>49</v>
      </c>
      <c r="D5" s="1">
        <v>4</v>
      </c>
      <c r="E5" s="1">
        <v>0</v>
      </c>
      <c r="F5" s="33">
        <v>0</v>
      </c>
      <c r="G5" s="33"/>
      <c r="I5" s="284" t="s">
        <v>167</v>
      </c>
      <c r="J5" s="285"/>
      <c r="K5" s="286"/>
      <c r="L5" s="6"/>
      <c r="M5" s="6"/>
      <c r="N5" s="6"/>
      <c r="O5" s="6"/>
    </row>
    <row r="6" spans="1:15" x14ac:dyDescent="0.25">
      <c r="A6" s="23" t="s">
        <v>84</v>
      </c>
      <c r="B6" s="23">
        <v>1</v>
      </c>
      <c r="C6" s="29" t="s">
        <v>46</v>
      </c>
      <c r="D6" s="6">
        <v>4</v>
      </c>
      <c r="E6" s="6">
        <v>0</v>
      </c>
      <c r="F6" s="33">
        <v>0</v>
      </c>
      <c r="G6" s="33"/>
      <c r="I6" s="287"/>
      <c r="J6" s="288"/>
      <c r="K6" s="289"/>
      <c r="L6" s="6"/>
      <c r="M6" s="6"/>
      <c r="N6" s="6"/>
      <c r="O6" s="6"/>
    </row>
    <row r="7" spans="1:15" x14ac:dyDescent="0.25">
      <c r="A7" s="23" t="s">
        <v>85</v>
      </c>
      <c r="B7" s="23">
        <v>1</v>
      </c>
      <c r="C7" s="29" t="s">
        <v>48</v>
      </c>
      <c r="D7" s="1">
        <v>4</v>
      </c>
      <c r="E7" s="1">
        <v>0</v>
      </c>
      <c r="F7" s="33">
        <v>0</v>
      </c>
      <c r="G7" s="33"/>
      <c r="I7" s="287"/>
      <c r="J7" s="288"/>
      <c r="K7" s="289"/>
      <c r="M7" s="6"/>
      <c r="N7" s="6"/>
      <c r="O7" s="6"/>
    </row>
    <row r="8" spans="1:15" x14ac:dyDescent="0.25">
      <c r="A8" s="23" t="s">
        <v>85</v>
      </c>
      <c r="B8" s="23">
        <v>1</v>
      </c>
      <c r="C8" s="29" t="s">
        <v>50</v>
      </c>
      <c r="D8" s="6">
        <v>4</v>
      </c>
      <c r="E8" s="6">
        <v>0</v>
      </c>
      <c r="F8" s="33">
        <v>0</v>
      </c>
      <c r="G8" s="33"/>
      <c r="I8" s="38">
        <v>12</v>
      </c>
      <c r="J8" s="17">
        <v>36</v>
      </c>
      <c r="K8" s="39">
        <v>42</v>
      </c>
      <c r="M8" s="6"/>
      <c r="N8" s="6"/>
      <c r="O8" s="6"/>
    </row>
    <row r="9" spans="1:15" x14ac:dyDescent="0.25">
      <c r="A9" s="24" t="s">
        <v>91</v>
      </c>
      <c r="B9" s="24">
        <v>1</v>
      </c>
      <c r="C9" s="30" t="s">
        <v>17</v>
      </c>
      <c r="D9" s="1">
        <v>0</v>
      </c>
      <c r="E9" s="1">
        <v>4</v>
      </c>
      <c r="F9" s="33">
        <v>12</v>
      </c>
      <c r="G9" s="33"/>
      <c r="I9" s="40">
        <f>IF(F9=12,E9,0)</f>
        <v>4</v>
      </c>
      <c r="J9" s="2">
        <f>IF(F9=36,E9,0)</f>
        <v>0</v>
      </c>
      <c r="K9" s="41">
        <f>IF(F9=42,E9,0)</f>
        <v>0</v>
      </c>
      <c r="M9" s="6"/>
      <c r="N9" s="6"/>
      <c r="O9" s="6"/>
    </row>
    <row r="10" spans="1:15" x14ac:dyDescent="0.25">
      <c r="A10" s="24" t="s">
        <v>91</v>
      </c>
      <c r="B10" s="24">
        <v>1</v>
      </c>
      <c r="C10" s="30" t="s">
        <v>18</v>
      </c>
      <c r="D10" s="6">
        <v>0</v>
      </c>
      <c r="E10" s="6">
        <v>4</v>
      </c>
      <c r="F10" s="33">
        <v>12</v>
      </c>
      <c r="G10" s="33"/>
      <c r="I10" s="40">
        <f t="shared" ref="I10:I38" si="0">IF(F10=12,E10,0)</f>
        <v>4</v>
      </c>
      <c r="J10" s="2">
        <f t="shared" ref="J10:J38" si="1">IF(F10=36,E10,0)</f>
        <v>0</v>
      </c>
      <c r="K10" s="41">
        <f t="shared" ref="K10:K38" si="2">IF(F10=42,E10,0)</f>
        <v>0</v>
      </c>
      <c r="M10" s="4"/>
      <c r="N10" s="4"/>
      <c r="O10" s="6"/>
    </row>
    <row r="11" spans="1:15" x14ac:dyDescent="0.25">
      <c r="A11" s="24" t="s">
        <v>91</v>
      </c>
      <c r="B11" s="24">
        <v>1</v>
      </c>
      <c r="C11" s="29" t="s">
        <v>55</v>
      </c>
      <c r="D11" s="6">
        <v>0</v>
      </c>
      <c r="E11" s="6">
        <v>4</v>
      </c>
      <c r="F11" s="33">
        <v>12</v>
      </c>
      <c r="G11" s="33"/>
      <c r="I11" s="40">
        <f t="shared" si="0"/>
        <v>4</v>
      </c>
      <c r="J11" s="2">
        <f t="shared" si="1"/>
        <v>0</v>
      </c>
      <c r="K11" s="41">
        <f t="shared" si="2"/>
        <v>0</v>
      </c>
    </row>
    <row r="12" spans="1:15" x14ac:dyDescent="0.25">
      <c r="A12" s="24" t="s">
        <v>91</v>
      </c>
      <c r="B12" s="26">
        <v>1</v>
      </c>
      <c r="C12" s="30" t="s">
        <v>19</v>
      </c>
      <c r="D12" s="6">
        <v>0</v>
      </c>
      <c r="E12" s="6">
        <v>4</v>
      </c>
      <c r="F12" s="33">
        <v>12</v>
      </c>
      <c r="G12" s="33"/>
      <c r="I12" s="40">
        <f t="shared" si="0"/>
        <v>4</v>
      </c>
      <c r="J12" s="2">
        <f t="shared" si="1"/>
        <v>0</v>
      </c>
      <c r="K12" s="41">
        <f t="shared" si="2"/>
        <v>0</v>
      </c>
    </row>
    <row r="13" spans="1:15" x14ac:dyDescent="0.25">
      <c r="A13" s="24" t="s">
        <v>91</v>
      </c>
      <c r="B13" s="26">
        <v>1</v>
      </c>
      <c r="C13" s="30" t="s">
        <v>20</v>
      </c>
      <c r="D13" s="6">
        <v>0</v>
      </c>
      <c r="E13" s="6">
        <v>4</v>
      </c>
      <c r="F13" s="33">
        <v>12</v>
      </c>
      <c r="G13" s="33"/>
      <c r="I13" s="40">
        <f t="shared" si="0"/>
        <v>4</v>
      </c>
      <c r="J13" s="2">
        <f t="shared" si="1"/>
        <v>0</v>
      </c>
      <c r="K13" s="41">
        <f t="shared" si="2"/>
        <v>0</v>
      </c>
    </row>
    <row r="14" spans="1:15" x14ac:dyDescent="0.25">
      <c r="A14" s="24" t="s">
        <v>91</v>
      </c>
      <c r="B14" s="26">
        <v>1</v>
      </c>
      <c r="C14" s="30" t="s">
        <v>24</v>
      </c>
      <c r="D14" s="6">
        <v>0</v>
      </c>
      <c r="E14" s="6">
        <v>4</v>
      </c>
      <c r="F14" s="33">
        <v>12</v>
      </c>
      <c r="G14" s="33"/>
      <c r="I14" s="40">
        <f t="shared" si="0"/>
        <v>4</v>
      </c>
      <c r="J14" s="2">
        <f t="shared" si="1"/>
        <v>0</v>
      </c>
      <c r="K14" s="41">
        <f t="shared" si="2"/>
        <v>0</v>
      </c>
    </row>
    <row r="15" spans="1:15" x14ac:dyDescent="0.25">
      <c r="A15" s="24" t="s">
        <v>91</v>
      </c>
      <c r="B15" s="26">
        <v>2</v>
      </c>
      <c r="C15" s="30" t="s">
        <v>21</v>
      </c>
      <c r="D15" s="6">
        <v>0</v>
      </c>
      <c r="E15" s="6">
        <v>4</v>
      </c>
      <c r="F15" s="36">
        <v>36</v>
      </c>
      <c r="G15" s="36"/>
      <c r="I15" s="40">
        <f t="shared" si="0"/>
        <v>0</v>
      </c>
      <c r="J15" s="2">
        <f t="shared" si="1"/>
        <v>4</v>
      </c>
      <c r="K15" s="41">
        <f t="shared" si="2"/>
        <v>0</v>
      </c>
    </row>
    <row r="16" spans="1:15" x14ac:dyDescent="0.25">
      <c r="A16" s="24" t="s">
        <v>91</v>
      </c>
      <c r="B16" s="26">
        <v>2</v>
      </c>
      <c r="C16" s="30" t="s">
        <v>22</v>
      </c>
      <c r="D16" s="6">
        <v>0</v>
      </c>
      <c r="E16" s="6">
        <v>4</v>
      </c>
      <c r="F16" s="36">
        <v>36</v>
      </c>
      <c r="G16" s="36"/>
      <c r="I16" s="40">
        <f t="shared" si="0"/>
        <v>0</v>
      </c>
      <c r="J16" s="2">
        <f t="shared" si="1"/>
        <v>4</v>
      </c>
      <c r="K16" s="41">
        <f t="shared" si="2"/>
        <v>0</v>
      </c>
    </row>
    <row r="17" spans="1:11" x14ac:dyDescent="0.25">
      <c r="A17" s="24" t="s">
        <v>91</v>
      </c>
      <c r="B17" s="26">
        <v>2</v>
      </c>
      <c r="C17" s="30" t="s">
        <v>25</v>
      </c>
      <c r="D17" s="6">
        <v>0</v>
      </c>
      <c r="E17" s="6">
        <v>4</v>
      </c>
      <c r="F17" s="36">
        <v>36</v>
      </c>
      <c r="G17" s="36"/>
      <c r="I17" s="40">
        <f t="shared" si="0"/>
        <v>0</v>
      </c>
      <c r="J17" s="2">
        <f t="shared" si="1"/>
        <v>4</v>
      </c>
      <c r="K17" s="41">
        <f t="shared" si="2"/>
        <v>0</v>
      </c>
    </row>
    <row r="18" spans="1:11" x14ac:dyDescent="0.25">
      <c r="A18" s="24" t="s">
        <v>91</v>
      </c>
      <c r="B18" s="26">
        <v>2</v>
      </c>
      <c r="C18" s="30" t="s">
        <v>23</v>
      </c>
      <c r="D18" s="6">
        <v>0</v>
      </c>
      <c r="E18" s="6">
        <v>4</v>
      </c>
      <c r="F18" s="36">
        <v>36</v>
      </c>
      <c r="G18" s="36"/>
      <c r="I18" s="40">
        <f t="shared" si="0"/>
        <v>0</v>
      </c>
      <c r="J18" s="2">
        <f t="shared" si="1"/>
        <v>4</v>
      </c>
      <c r="K18" s="41">
        <f t="shared" si="2"/>
        <v>0</v>
      </c>
    </row>
    <row r="19" spans="1:11" x14ac:dyDescent="0.25">
      <c r="A19" s="24" t="s">
        <v>91</v>
      </c>
      <c r="B19" s="26">
        <v>2</v>
      </c>
      <c r="C19" s="30" t="s">
        <v>26</v>
      </c>
      <c r="D19" s="6">
        <v>0</v>
      </c>
      <c r="E19" s="6">
        <v>4</v>
      </c>
      <c r="F19" s="36">
        <v>36</v>
      </c>
      <c r="G19" s="36"/>
      <c r="I19" s="40">
        <f t="shared" si="0"/>
        <v>0</v>
      </c>
      <c r="J19" s="2">
        <f t="shared" si="1"/>
        <v>4</v>
      </c>
      <c r="K19" s="41">
        <f t="shared" si="2"/>
        <v>0</v>
      </c>
    </row>
    <row r="20" spans="1:11" x14ac:dyDescent="0.25">
      <c r="A20" s="24" t="s">
        <v>91</v>
      </c>
      <c r="B20" s="26">
        <v>2</v>
      </c>
      <c r="C20" s="30" t="s">
        <v>56</v>
      </c>
      <c r="D20" s="6">
        <v>0</v>
      </c>
      <c r="E20" s="6">
        <v>4</v>
      </c>
      <c r="F20" s="36">
        <v>36</v>
      </c>
      <c r="G20" s="36"/>
      <c r="I20" s="40">
        <f t="shared" si="0"/>
        <v>0</v>
      </c>
      <c r="J20" s="2">
        <f t="shared" si="1"/>
        <v>4</v>
      </c>
      <c r="K20" s="41">
        <f t="shared" si="2"/>
        <v>0</v>
      </c>
    </row>
    <row r="21" spans="1:11" x14ac:dyDescent="0.25">
      <c r="A21" s="24" t="s">
        <v>91</v>
      </c>
      <c r="B21" s="26">
        <v>3</v>
      </c>
      <c r="C21" s="30" t="s">
        <v>27</v>
      </c>
      <c r="D21" s="6">
        <v>0</v>
      </c>
      <c r="E21" s="6">
        <v>4</v>
      </c>
      <c r="F21" s="36">
        <v>42</v>
      </c>
      <c r="G21" s="36"/>
      <c r="I21" s="40">
        <f t="shared" si="0"/>
        <v>0</v>
      </c>
      <c r="J21" s="2">
        <f t="shared" si="1"/>
        <v>0</v>
      </c>
      <c r="K21" s="41">
        <f t="shared" si="2"/>
        <v>4</v>
      </c>
    </row>
    <row r="22" spans="1:11" x14ac:dyDescent="0.25">
      <c r="A22" s="24" t="s">
        <v>91</v>
      </c>
      <c r="B22" s="26">
        <v>3</v>
      </c>
      <c r="C22" s="30" t="s">
        <v>28</v>
      </c>
      <c r="D22" s="6">
        <v>0</v>
      </c>
      <c r="E22" s="6">
        <v>4</v>
      </c>
      <c r="F22" s="36">
        <v>42</v>
      </c>
      <c r="G22" s="36"/>
      <c r="I22" s="40">
        <f t="shared" si="0"/>
        <v>0</v>
      </c>
      <c r="J22" s="2">
        <f t="shared" si="1"/>
        <v>0</v>
      </c>
      <c r="K22" s="41">
        <f t="shared" si="2"/>
        <v>4</v>
      </c>
    </row>
    <row r="23" spans="1:11" x14ac:dyDescent="0.25">
      <c r="A23" s="24" t="s">
        <v>91</v>
      </c>
      <c r="B23" s="26">
        <v>3</v>
      </c>
      <c r="C23" s="30" t="s">
        <v>29</v>
      </c>
      <c r="D23" s="6">
        <v>0</v>
      </c>
      <c r="E23" s="6">
        <v>4</v>
      </c>
      <c r="F23" s="36">
        <v>42</v>
      </c>
      <c r="G23" s="36"/>
      <c r="I23" s="40">
        <f t="shared" si="0"/>
        <v>0</v>
      </c>
      <c r="J23" s="2">
        <f t="shared" si="1"/>
        <v>0</v>
      </c>
      <c r="K23" s="41">
        <f t="shared" si="2"/>
        <v>4</v>
      </c>
    </row>
    <row r="24" spans="1:11" x14ac:dyDescent="0.25">
      <c r="A24" s="24" t="s">
        <v>91</v>
      </c>
      <c r="B24" s="26">
        <v>3</v>
      </c>
      <c r="C24" s="30" t="s">
        <v>30</v>
      </c>
      <c r="D24" s="6">
        <v>0</v>
      </c>
      <c r="E24" s="6">
        <v>4</v>
      </c>
      <c r="F24" s="36">
        <v>42</v>
      </c>
      <c r="G24" s="36"/>
      <c r="I24" s="40">
        <f t="shared" si="0"/>
        <v>0</v>
      </c>
      <c r="J24" s="2">
        <f t="shared" si="1"/>
        <v>0</v>
      </c>
      <c r="K24" s="41">
        <f t="shared" si="2"/>
        <v>4</v>
      </c>
    </row>
    <row r="25" spans="1:11" x14ac:dyDescent="0.25">
      <c r="A25" s="24" t="s">
        <v>91</v>
      </c>
      <c r="B25" s="26">
        <v>3</v>
      </c>
      <c r="C25" s="30" t="s">
        <v>31</v>
      </c>
      <c r="D25" s="6">
        <v>0</v>
      </c>
      <c r="E25" s="6">
        <v>4</v>
      </c>
      <c r="F25" s="36">
        <v>42</v>
      </c>
      <c r="G25" s="36"/>
      <c r="I25" s="40">
        <f t="shared" si="0"/>
        <v>0</v>
      </c>
      <c r="J25" s="2">
        <f t="shared" si="1"/>
        <v>0</v>
      </c>
      <c r="K25" s="41">
        <f t="shared" si="2"/>
        <v>4</v>
      </c>
    </row>
    <row r="26" spans="1:11" x14ac:dyDescent="0.25">
      <c r="A26" s="24" t="s">
        <v>91</v>
      </c>
      <c r="B26" s="26">
        <v>3</v>
      </c>
      <c r="C26" s="30" t="s">
        <v>32</v>
      </c>
      <c r="D26" s="6">
        <v>0</v>
      </c>
      <c r="E26" s="6">
        <v>4</v>
      </c>
      <c r="F26" s="36">
        <v>42</v>
      </c>
      <c r="G26" s="36"/>
      <c r="I26" s="40">
        <f t="shared" si="0"/>
        <v>0</v>
      </c>
      <c r="J26" s="2">
        <f t="shared" si="1"/>
        <v>0</v>
      </c>
      <c r="K26" s="41">
        <f t="shared" si="2"/>
        <v>4</v>
      </c>
    </row>
    <row r="27" spans="1:11" x14ac:dyDescent="0.25">
      <c r="A27" s="24" t="s">
        <v>92</v>
      </c>
      <c r="B27" s="26">
        <v>1</v>
      </c>
      <c r="C27" s="29" t="s">
        <v>33</v>
      </c>
      <c r="D27" s="6">
        <v>0</v>
      </c>
      <c r="E27" s="6">
        <v>4</v>
      </c>
      <c r="F27" s="36">
        <v>12</v>
      </c>
      <c r="G27" s="36"/>
      <c r="I27" s="40">
        <f t="shared" si="0"/>
        <v>4</v>
      </c>
      <c r="J27" s="2">
        <f t="shared" si="1"/>
        <v>0</v>
      </c>
      <c r="K27" s="41">
        <f t="shared" si="2"/>
        <v>0</v>
      </c>
    </row>
    <row r="28" spans="1:11" x14ac:dyDescent="0.25">
      <c r="A28" s="24" t="s">
        <v>92</v>
      </c>
      <c r="B28" s="26">
        <v>1</v>
      </c>
      <c r="C28" s="30" t="s">
        <v>34</v>
      </c>
      <c r="D28" s="6">
        <v>0</v>
      </c>
      <c r="E28" s="6">
        <v>4</v>
      </c>
      <c r="F28" s="36">
        <v>12</v>
      </c>
      <c r="G28" s="36"/>
      <c r="I28" s="40">
        <f t="shared" si="0"/>
        <v>4</v>
      </c>
      <c r="J28" s="2">
        <f t="shared" si="1"/>
        <v>0</v>
      </c>
      <c r="K28" s="41">
        <f t="shared" si="2"/>
        <v>0</v>
      </c>
    </row>
    <row r="29" spans="1:11" x14ac:dyDescent="0.25">
      <c r="A29" s="24" t="s">
        <v>92</v>
      </c>
      <c r="B29" s="26">
        <v>1</v>
      </c>
      <c r="C29" s="30" t="s">
        <v>35</v>
      </c>
      <c r="D29" s="6">
        <v>0</v>
      </c>
      <c r="E29" s="6">
        <v>4</v>
      </c>
      <c r="F29" s="36">
        <v>12</v>
      </c>
      <c r="G29" s="36"/>
      <c r="I29" s="40">
        <f t="shared" si="0"/>
        <v>4</v>
      </c>
      <c r="J29" s="2">
        <f t="shared" si="1"/>
        <v>0</v>
      </c>
      <c r="K29" s="41">
        <f t="shared" si="2"/>
        <v>0</v>
      </c>
    </row>
    <row r="30" spans="1:11" x14ac:dyDescent="0.25">
      <c r="A30" s="24" t="s">
        <v>92</v>
      </c>
      <c r="B30" s="26">
        <v>1</v>
      </c>
      <c r="C30" s="30" t="s">
        <v>36</v>
      </c>
      <c r="D30" s="6">
        <v>0</v>
      </c>
      <c r="E30" s="6">
        <v>4</v>
      </c>
      <c r="F30" s="36">
        <v>12</v>
      </c>
      <c r="G30" s="36"/>
      <c r="I30" s="40">
        <f t="shared" si="0"/>
        <v>4</v>
      </c>
      <c r="J30" s="2">
        <f t="shared" si="1"/>
        <v>0</v>
      </c>
      <c r="K30" s="41">
        <f t="shared" si="2"/>
        <v>0</v>
      </c>
    </row>
    <row r="31" spans="1:11" x14ac:dyDescent="0.25">
      <c r="A31" s="24" t="s">
        <v>92</v>
      </c>
      <c r="B31" s="26">
        <v>1</v>
      </c>
      <c r="C31" s="30" t="s">
        <v>37</v>
      </c>
      <c r="D31" s="6">
        <v>0</v>
      </c>
      <c r="E31" s="6">
        <v>4</v>
      </c>
      <c r="F31" s="36">
        <v>12</v>
      </c>
      <c r="G31" s="36"/>
      <c r="I31" s="40">
        <f t="shared" si="0"/>
        <v>4</v>
      </c>
      <c r="J31" s="2">
        <f t="shared" si="1"/>
        <v>0</v>
      </c>
      <c r="K31" s="41">
        <f t="shared" si="2"/>
        <v>0</v>
      </c>
    </row>
    <row r="32" spans="1:11" x14ac:dyDescent="0.25">
      <c r="A32" s="24" t="s">
        <v>92</v>
      </c>
      <c r="B32" s="26">
        <v>1</v>
      </c>
      <c r="C32" s="30" t="s">
        <v>38</v>
      </c>
      <c r="D32" s="6">
        <v>0</v>
      </c>
      <c r="E32" s="6">
        <v>4</v>
      </c>
      <c r="F32" s="36">
        <v>12</v>
      </c>
      <c r="G32" s="36"/>
      <c r="I32" s="40">
        <f t="shared" si="0"/>
        <v>4</v>
      </c>
      <c r="J32" s="2">
        <f t="shared" si="1"/>
        <v>0</v>
      </c>
      <c r="K32" s="41">
        <f t="shared" si="2"/>
        <v>0</v>
      </c>
    </row>
    <row r="33" spans="1:11" x14ac:dyDescent="0.25">
      <c r="A33" s="24" t="s">
        <v>92</v>
      </c>
      <c r="B33" s="26">
        <v>2</v>
      </c>
      <c r="C33" s="29" t="s">
        <v>39</v>
      </c>
      <c r="D33" s="6">
        <v>0</v>
      </c>
      <c r="E33" s="6">
        <v>4</v>
      </c>
      <c r="F33" s="36">
        <v>36</v>
      </c>
      <c r="G33" s="36"/>
      <c r="I33" s="40">
        <f t="shared" si="0"/>
        <v>0</v>
      </c>
      <c r="J33" s="2">
        <f t="shared" si="1"/>
        <v>4</v>
      </c>
      <c r="K33" s="41">
        <f t="shared" si="2"/>
        <v>0</v>
      </c>
    </row>
    <row r="34" spans="1:11" x14ac:dyDescent="0.25">
      <c r="A34" s="24" t="s">
        <v>92</v>
      </c>
      <c r="B34" s="26">
        <v>2</v>
      </c>
      <c r="C34" s="30" t="s">
        <v>40</v>
      </c>
      <c r="D34" s="6">
        <v>0</v>
      </c>
      <c r="E34" s="6">
        <v>4</v>
      </c>
      <c r="F34" s="36">
        <v>36</v>
      </c>
      <c r="G34" s="36"/>
      <c r="I34" s="40">
        <f t="shared" si="0"/>
        <v>0</v>
      </c>
      <c r="J34" s="2">
        <f t="shared" si="1"/>
        <v>4</v>
      </c>
      <c r="K34" s="41">
        <f t="shared" si="2"/>
        <v>0</v>
      </c>
    </row>
    <row r="35" spans="1:11" x14ac:dyDescent="0.25">
      <c r="A35" s="24" t="s">
        <v>92</v>
      </c>
      <c r="B35" s="26">
        <v>2</v>
      </c>
      <c r="C35" s="30" t="s">
        <v>41</v>
      </c>
      <c r="D35" s="6">
        <v>0</v>
      </c>
      <c r="E35" s="6">
        <v>4</v>
      </c>
      <c r="F35" s="36">
        <v>36</v>
      </c>
      <c r="G35" s="36"/>
      <c r="I35" s="40">
        <f t="shared" si="0"/>
        <v>0</v>
      </c>
      <c r="J35" s="2">
        <f t="shared" si="1"/>
        <v>4</v>
      </c>
      <c r="K35" s="41">
        <f t="shared" si="2"/>
        <v>0</v>
      </c>
    </row>
    <row r="36" spans="1:11" x14ac:dyDescent="0.25">
      <c r="A36" s="24" t="s">
        <v>92</v>
      </c>
      <c r="B36" s="26">
        <v>2</v>
      </c>
      <c r="C36" s="30" t="s">
        <v>42</v>
      </c>
      <c r="D36" s="6">
        <v>0</v>
      </c>
      <c r="E36" s="6">
        <v>4</v>
      </c>
      <c r="F36" s="36">
        <v>36</v>
      </c>
      <c r="G36" s="36"/>
      <c r="I36" s="40">
        <f t="shared" si="0"/>
        <v>0</v>
      </c>
      <c r="J36" s="2">
        <f t="shared" si="1"/>
        <v>4</v>
      </c>
      <c r="K36" s="41">
        <f t="shared" si="2"/>
        <v>0</v>
      </c>
    </row>
    <row r="37" spans="1:11" x14ac:dyDescent="0.25">
      <c r="A37" s="24" t="s">
        <v>92</v>
      </c>
      <c r="B37" s="26">
        <v>2</v>
      </c>
      <c r="C37" s="30" t="s">
        <v>43</v>
      </c>
      <c r="D37" s="6">
        <v>0</v>
      </c>
      <c r="E37" s="6">
        <v>4</v>
      </c>
      <c r="F37" s="36">
        <v>36</v>
      </c>
      <c r="G37" s="36"/>
      <c r="I37" s="40">
        <f t="shared" si="0"/>
        <v>0</v>
      </c>
      <c r="J37" s="2">
        <f t="shared" si="1"/>
        <v>4</v>
      </c>
      <c r="K37" s="41">
        <f t="shared" si="2"/>
        <v>0</v>
      </c>
    </row>
    <row r="38" spans="1:11" x14ac:dyDescent="0.25">
      <c r="A38" s="24" t="s">
        <v>92</v>
      </c>
      <c r="B38" s="26">
        <v>2</v>
      </c>
      <c r="C38" s="30" t="s">
        <v>44</v>
      </c>
      <c r="D38" s="6">
        <v>0</v>
      </c>
      <c r="E38" s="6">
        <v>4</v>
      </c>
      <c r="F38" s="36">
        <v>36</v>
      </c>
      <c r="G38" s="36"/>
      <c r="I38" s="42">
        <f t="shared" si="0"/>
        <v>0</v>
      </c>
      <c r="J38" s="43">
        <f t="shared" si="1"/>
        <v>4</v>
      </c>
      <c r="K38" s="44">
        <f t="shared" si="2"/>
        <v>0</v>
      </c>
    </row>
    <row r="39" spans="1:11" x14ac:dyDescent="0.25">
      <c r="A39" s="25" t="s">
        <v>93</v>
      </c>
      <c r="B39" s="25">
        <v>1</v>
      </c>
      <c r="C39" s="30" t="s">
        <v>87</v>
      </c>
      <c r="D39" s="6">
        <v>4</v>
      </c>
      <c r="E39" s="6">
        <v>0</v>
      </c>
      <c r="F39" s="36">
        <v>0</v>
      </c>
      <c r="G39" s="36"/>
    </row>
    <row r="40" spans="1:11" x14ac:dyDescent="0.25">
      <c r="A40" s="25" t="s">
        <v>93</v>
      </c>
      <c r="B40" s="25">
        <v>1</v>
      </c>
      <c r="C40" s="30" t="s">
        <v>88</v>
      </c>
      <c r="D40" s="6">
        <v>4</v>
      </c>
      <c r="E40" s="6">
        <v>0</v>
      </c>
      <c r="F40" s="36">
        <v>0</v>
      </c>
      <c r="G40" s="36"/>
    </row>
    <row r="41" spans="1:11" x14ac:dyDescent="0.25">
      <c r="A41" s="25" t="s">
        <v>93</v>
      </c>
      <c r="B41" s="25">
        <v>1</v>
      </c>
      <c r="C41" s="30" t="s">
        <v>89</v>
      </c>
      <c r="D41" s="6">
        <v>4</v>
      </c>
      <c r="E41" s="6">
        <v>0</v>
      </c>
      <c r="F41" s="36">
        <v>0</v>
      </c>
      <c r="G41" s="36"/>
    </row>
    <row r="42" spans="1:11" x14ac:dyDescent="0.25">
      <c r="A42" s="25" t="s">
        <v>93</v>
      </c>
      <c r="B42" s="25">
        <v>1</v>
      </c>
      <c r="C42" s="30" t="s">
        <v>90</v>
      </c>
      <c r="D42" s="6">
        <v>4</v>
      </c>
      <c r="E42" s="6">
        <v>0</v>
      </c>
      <c r="F42" s="36">
        <v>0</v>
      </c>
      <c r="G42" s="36"/>
    </row>
    <row r="43" spans="1:11" x14ac:dyDescent="0.25">
      <c r="A43" s="25" t="s">
        <v>94</v>
      </c>
      <c r="B43" s="25">
        <v>1</v>
      </c>
      <c r="C43" s="30" t="s">
        <v>62</v>
      </c>
      <c r="D43" s="6">
        <v>4</v>
      </c>
      <c r="E43" s="6">
        <v>0</v>
      </c>
      <c r="F43" s="36">
        <v>0</v>
      </c>
      <c r="G43" s="36"/>
    </row>
    <row r="44" spans="1:11" x14ac:dyDescent="0.25">
      <c r="A44" s="25" t="s">
        <v>94</v>
      </c>
      <c r="B44" s="25">
        <v>1</v>
      </c>
      <c r="C44" s="30" t="s">
        <v>63</v>
      </c>
      <c r="D44" s="6">
        <v>4</v>
      </c>
      <c r="E44" s="6">
        <v>0</v>
      </c>
      <c r="F44" s="36">
        <v>0</v>
      </c>
      <c r="G44" s="36"/>
    </row>
    <row r="45" spans="1:11" x14ac:dyDescent="0.25">
      <c r="A45" s="25" t="s">
        <v>94</v>
      </c>
      <c r="B45" s="27">
        <v>1</v>
      </c>
      <c r="C45" s="30" t="s">
        <v>64</v>
      </c>
      <c r="D45" s="6">
        <v>4</v>
      </c>
      <c r="E45" s="6">
        <v>0</v>
      </c>
      <c r="F45" s="36">
        <v>0</v>
      </c>
      <c r="G45" s="36"/>
    </row>
    <row r="46" spans="1:11" x14ac:dyDescent="0.25">
      <c r="A46" s="25" t="s">
        <v>94</v>
      </c>
      <c r="B46" s="27">
        <v>1</v>
      </c>
      <c r="C46" s="30" t="s">
        <v>65</v>
      </c>
      <c r="D46" s="6">
        <v>4</v>
      </c>
      <c r="E46" s="6">
        <v>0</v>
      </c>
      <c r="F46" s="36">
        <v>0</v>
      </c>
      <c r="G46" s="36"/>
    </row>
    <row r="47" spans="1:11" x14ac:dyDescent="0.25">
      <c r="A47" s="24" t="s">
        <v>94</v>
      </c>
      <c r="B47" s="26">
        <v>1</v>
      </c>
      <c r="C47" s="30" t="s">
        <v>66</v>
      </c>
      <c r="D47" s="6">
        <v>4</v>
      </c>
      <c r="E47" s="6">
        <v>0</v>
      </c>
      <c r="F47" s="34">
        <v>0</v>
      </c>
    </row>
    <row r="48" spans="1:11" x14ac:dyDescent="0.25">
      <c r="A48" s="24" t="s">
        <v>94</v>
      </c>
      <c r="B48" s="26">
        <v>1</v>
      </c>
      <c r="C48" s="30" t="s">
        <v>67</v>
      </c>
      <c r="D48" s="6">
        <v>4</v>
      </c>
      <c r="E48" s="6">
        <v>0</v>
      </c>
      <c r="F48" s="34">
        <v>0</v>
      </c>
    </row>
    <row r="49" spans="1:6" x14ac:dyDescent="0.25">
      <c r="A49" s="24" t="s">
        <v>95</v>
      </c>
      <c r="B49" s="26">
        <v>1</v>
      </c>
      <c r="C49" s="30" t="s">
        <v>96</v>
      </c>
      <c r="D49" s="6">
        <v>4</v>
      </c>
      <c r="E49" s="6">
        <v>0</v>
      </c>
      <c r="F49" s="34">
        <v>0</v>
      </c>
    </row>
    <row r="50" spans="1:6" x14ac:dyDescent="0.25">
      <c r="A50" s="24" t="s">
        <v>95</v>
      </c>
      <c r="B50" s="26">
        <v>1</v>
      </c>
      <c r="C50" s="30" t="s">
        <v>97</v>
      </c>
      <c r="D50" s="6">
        <v>4</v>
      </c>
      <c r="E50" s="6">
        <v>0</v>
      </c>
      <c r="F50" s="34">
        <v>0</v>
      </c>
    </row>
    <row r="51" spans="1:6" x14ac:dyDescent="0.25">
      <c r="A51" s="24" t="s">
        <v>95</v>
      </c>
      <c r="B51" s="26">
        <v>1</v>
      </c>
      <c r="C51" s="30" t="s">
        <v>98</v>
      </c>
      <c r="D51" s="6">
        <v>4</v>
      </c>
      <c r="E51" s="6">
        <v>0</v>
      </c>
      <c r="F51" s="34">
        <v>0</v>
      </c>
    </row>
    <row r="52" spans="1:6" x14ac:dyDescent="0.25">
      <c r="A52" s="24" t="s">
        <v>95</v>
      </c>
      <c r="B52" s="26">
        <v>1</v>
      </c>
      <c r="C52" s="30" t="s">
        <v>99</v>
      </c>
      <c r="D52" s="6">
        <v>4</v>
      </c>
      <c r="E52" s="6">
        <v>0</v>
      </c>
      <c r="F52" s="34">
        <v>0</v>
      </c>
    </row>
    <row r="53" spans="1:6" x14ac:dyDescent="0.25">
      <c r="A53" s="24" t="s">
        <v>86</v>
      </c>
      <c r="B53" s="26">
        <v>1</v>
      </c>
      <c r="C53" s="30" t="s">
        <v>58</v>
      </c>
      <c r="D53" s="6">
        <v>4</v>
      </c>
      <c r="E53" s="6">
        <v>0</v>
      </c>
      <c r="F53" s="34">
        <v>0</v>
      </c>
    </row>
    <row r="54" spans="1:6" x14ac:dyDescent="0.25">
      <c r="A54" s="24" t="s">
        <v>86</v>
      </c>
      <c r="B54" s="26">
        <v>1</v>
      </c>
      <c r="C54" s="30" t="s">
        <v>74</v>
      </c>
      <c r="D54" s="6">
        <v>2</v>
      </c>
      <c r="E54" s="6">
        <v>0</v>
      </c>
      <c r="F54" s="34">
        <v>0</v>
      </c>
    </row>
    <row r="55" spans="1:6" x14ac:dyDescent="0.25">
      <c r="A55" s="24" t="s">
        <v>86</v>
      </c>
      <c r="B55" s="26">
        <v>1</v>
      </c>
      <c r="C55" s="30" t="s">
        <v>59</v>
      </c>
      <c r="D55" s="6">
        <v>4</v>
      </c>
      <c r="E55" s="6">
        <v>0</v>
      </c>
      <c r="F55" s="34">
        <v>0</v>
      </c>
    </row>
    <row r="56" spans="1:6" x14ac:dyDescent="0.25">
      <c r="A56" s="24" t="s">
        <v>86</v>
      </c>
      <c r="B56" s="26">
        <v>1</v>
      </c>
      <c r="C56" s="30" t="s">
        <v>60</v>
      </c>
      <c r="D56" s="6">
        <v>4</v>
      </c>
      <c r="E56" s="6">
        <v>0</v>
      </c>
      <c r="F56" s="34">
        <v>0</v>
      </c>
    </row>
    <row r="57" spans="1:6" x14ac:dyDescent="0.25">
      <c r="A57" s="24" t="s">
        <v>86</v>
      </c>
      <c r="B57" s="26">
        <v>1</v>
      </c>
      <c r="C57" s="30" t="s">
        <v>61</v>
      </c>
      <c r="D57" s="6">
        <v>4</v>
      </c>
      <c r="E57" s="6">
        <v>0</v>
      </c>
      <c r="F57" s="34">
        <v>0</v>
      </c>
    </row>
    <row r="58" spans="1:6" x14ac:dyDescent="0.25">
      <c r="A58" s="24" t="s">
        <v>86</v>
      </c>
      <c r="B58" s="26">
        <v>2</v>
      </c>
      <c r="C58" s="30" t="s">
        <v>68</v>
      </c>
      <c r="D58" s="6">
        <v>4</v>
      </c>
      <c r="E58" s="6">
        <v>0</v>
      </c>
      <c r="F58" s="34">
        <v>0</v>
      </c>
    </row>
    <row r="59" spans="1:6" x14ac:dyDescent="0.25">
      <c r="A59" s="24" t="s">
        <v>86</v>
      </c>
      <c r="B59" s="26">
        <v>2</v>
      </c>
      <c r="C59" s="30" t="s">
        <v>69</v>
      </c>
      <c r="D59" s="6">
        <v>4</v>
      </c>
      <c r="E59" s="6">
        <v>0</v>
      </c>
      <c r="F59" s="34">
        <v>0</v>
      </c>
    </row>
    <row r="60" spans="1:6" x14ac:dyDescent="0.25">
      <c r="A60" s="24" t="s">
        <v>86</v>
      </c>
      <c r="B60" s="26">
        <v>2</v>
      </c>
      <c r="C60" s="30" t="s">
        <v>72</v>
      </c>
      <c r="D60" s="6">
        <v>4</v>
      </c>
      <c r="E60" s="6">
        <v>0</v>
      </c>
      <c r="F60" s="34">
        <v>0</v>
      </c>
    </row>
    <row r="61" spans="1:6" x14ac:dyDescent="0.25">
      <c r="A61" s="24" t="s">
        <v>86</v>
      </c>
      <c r="B61" s="26">
        <v>2</v>
      </c>
      <c r="C61" s="30" t="s">
        <v>70</v>
      </c>
      <c r="D61" s="6">
        <v>4</v>
      </c>
      <c r="E61" s="6">
        <v>0</v>
      </c>
      <c r="F61" s="34">
        <v>0</v>
      </c>
    </row>
    <row r="62" spans="1:6" x14ac:dyDescent="0.25">
      <c r="A62" s="24" t="s">
        <v>86</v>
      </c>
      <c r="B62" s="26">
        <v>2</v>
      </c>
      <c r="C62" s="30" t="s">
        <v>71</v>
      </c>
      <c r="D62" s="6">
        <v>4</v>
      </c>
      <c r="E62" s="6">
        <v>0</v>
      </c>
      <c r="F62" s="34">
        <v>0</v>
      </c>
    </row>
    <row r="63" spans="1:6" x14ac:dyDescent="0.25">
      <c r="A63" s="24" t="s">
        <v>86</v>
      </c>
      <c r="B63" s="26">
        <v>3</v>
      </c>
      <c r="C63" s="30" t="s">
        <v>73</v>
      </c>
      <c r="D63" s="6">
        <v>2</v>
      </c>
      <c r="E63" s="6">
        <v>0</v>
      </c>
      <c r="F63" s="34">
        <v>0</v>
      </c>
    </row>
    <row r="64" spans="1:6" x14ac:dyDescent="0.25">
      <c r="A64" s="24" t="s">
        <v>86</v>
      </c>
      <c r="B64" s="26">
        <v>3</v>
      </c>
      <c r="C64" s="30" t="s">
        <v>75</v>
      </c>
      <c r="D64" s="6">
        <v>4</v>
      </c>
      <c r="E64" s="6">
        <v>0</v>
      </c>
      <c r="F64" s="34">
        <v>0</v>
      </c>
    </row>
    <row r="65" spans="1:11" x14ac:dyDescent="0.25">
      <c r="A65" s="24" t="s">
        <v>86</v>
      </c>
      <c r="B65" s="26">
        <v>3</v>
      </c>
      <c r="C65" s="30" t="s">
        <v>76</v>
      </c>
      <c r="D65" s="6">
        <v>4</v>
      </c>
      <c r="E65" s="6">
        <v>0</v>
      </c>
      <c r="F65" s="34">
        <v>0</v>
      </c>
    </row>
    <row r="66" spans="1:11" x14ac:dyDescent="0.25">
      <c r="A66" s="24" t="s">
        <v>86</v>
      </c>
      <c r="B66" s="26">
        <v>3</v>
      </c>
      <c r="C66" s="29" t="s">
        <v>77</v>
      </c>
      <c r="D66" s="6">
        <v>4</v>
      </c>
      <c r="E66" s="6">
        <v>0</v>
      </c>
      <c r="F66" s="34">
        <v>0</v>
      </c>
    </row>
    <row r="67" spans="1:11" x14ac:dyDescent="0.25">
      <c r="A67" s="24" t="s">
        <v>86</v>
      </c>
      <c r="B67" s="26">
        <v>3</v>
      </c>
      <c r="C67" s="29" t="s">
        <v>78</v>
      </c>
      <c r="D67" s="6">
        <v>4</v>
      </c>
      <c r="E67" s="6">
        <v>0</v>
      </c>
      <c r="F67" s="34">
        <v>0</v>
      </c>
    </row>
    <row r="68" spans="1:11" x14ac:dyDescent="0.25">
      <c r="A68" s="24" t="s">
        <v>86</v>
      </c>
      <c r="B68" s="26">
        <v>3</v>
      </c>
      <c r="C68" s="30" t="s">
        <v>79</v>
      </c>
      <c r="D68" s="6">
        <v>4</v>
      </c>
      <c r="E68" s="6">
        <v>0</v>
      </c>
      <c r="F68" s="34">
        <v>0</v>
      </c>
    </row>
    <row r="69" spans="1:11" x14ac:dyDescent="0.25">
      <c r="A69" s="25"/>
    </row>
    <row r="70" spans="1:11" ht="15.75" x14ac:dyDescent="0.25">
      <c r="C70" s="45" t="s">
        <v>166</v>
      </c>
      <c r="D70" s="45">
        <f>SUM(D3:D68)</f>
        <v>140</v>
      </c>
      <c r="E70" s="45">
        <f>SUM(E3:E68)</f>
        <v>120</v>
      </c>
      <c r="F70" s="46"/>
      <c r="G70" s="46"/>
      <c r="H70" s="47"/>
      <c r="I70" s="45">
        <f>SUM(I3:I68)</f>
        <v>60</v>
      </c>
      <c r="J70" s="45">
        <f>SUM(J3:J68)</f>
        <v>84</v>
      </c>
      <c r="K70" s="45">
        <f>SUM(K3:K68)</f>
        <v>66</v>
      </c>
    </row>
  </sheetData>
  <mergeCells count="6">
    <mergeCell ref="A1:L1"/>
    <mergeCell ref="I5:K7"/>
    <mergeCell ref="I3:J3"/>
    <mergeCell ref="I4:J4"/>
    <mergeCell ref="K3:L3"/>
    <mergeCell ref="K4:L4"/>
  </mergeCells>
  <printOptions gridLines="1"/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6" sqref="A16"/>
    </sheetView>
  </sheetViews>
  <sheetFormatPr defaultRowHeight="15" x14ac:dyDescent="0.25"/>
  <cols>
    <col min="1" max="1" width="18" bestFit="1" customWidth="1"/>
    <col min="2" max="2" width="5.5703125" bestFit="1" customWidth="1"/>
  </cols>
  <sheetData>
    <row r="1" spans="1:2" x14ac:dyDescent="0.25">
      <c r="A1" s="272" t="s">
        <v>175</v>
      </c>
      <c r="B1" s="272"/>
    </row>
    <row r="3" spans="1:2" x14ac:dyDescent="0.25">
      <c r="A3" s="17" t="s">
        <v>57</v>
      </c>
      <c r="B3" s="17" t="s">
        <v>176</v>
      </c>
    </row>
    <row r="4" spans="1:2" x14ac:dyDescent="0.25">
      <c r="A4" t="s">
        <v>173</v>
      </c>
      <c r="B4">
        <v>4</v>
      </c>
    </row>
    <row r="5" spans="1:2" x14ac:dyDescent="0.25">
      <c r="A5" t="s">
        <v>172</v>
      </c>
      <c r="B5">
        <v>4</v>
      </c>
    </row>
    <row r="6" spans="1:2" x14ac:dyDescent="0.25">
      <c r="A6" t="s">
        <v>187</v>
      </c>
      <c r="B6">
        <v>4</v>
      </c>
    </row>
    <row r="7" spans="1:2" x14ac:dyDescent="0.25">
      <c r="A7" t="s">
        <v>177</v>
      </c>
      <c r="B7">
        <v>5</v>
      </c>
    </row>
    <row r="8" spans="1:2" x14ac:dyDescent="0.25">
      <c r="A8" t="s">
        <v>184</v>
      </c>
      <c r="B8">
        <v>5</v>
      </c>
    </row>
    <row r="9" spans="1:2" x14ac:dyDescent="0.25">
      <c r="A9" t="s">
        <v>183</v>
      </c>
      <c r="B9">
        <v>5</v>
      </c>
    </row>
    <row r="10" spans="1:2" x14ac:dyDescent="0.25">
      <c r="A10" t="s">
        <v>178</v>
      </c>
      <c r="B10">
        <v>6</v>
      </c>
    </row>
    <row r="11" spans="1:2" x14ac:dyDescent="0.25">
      <c r="A11" t="s">
        <v>179</v>
      </c>
      <c r="B11">
        <v>6</v>
      </c>
    </row>
    <row r="12" spans="1:2" x14ac:dyDescent="0.25">
      <c r="A12" t="s">
        <v>180</v>
      </c>
      <c r="B12">
        <v>6</v>
      </c>
    </row>
    <row r="13" spans="1:2" x14ac:dyDescent="0.25">
      <c r="A13" t="s">
        <v>181</v>
      </c>
      <c r="B13">
        <v>6</v>
      </c>
    </row>
    <row r="14" spans="1:2" x14ac:dyDescent="0.25">
      <c r="A14" t="s">
        <v>182</v>
      </c>
      <c r="B14">
        <v>6</v>
      </c>
    </row>
    <row r="15" spans="1:2" x14ac:dyDescent="0.25">
      <c r="A15" t="s">
        <v>185</v>
      </c>
      <c r="B15">
        <v>6</v>
      </c>
    </row>
    <row r="16" spans="1:2" x14ac:dyDescent="0.25">
      <c r="A16" t="s">
        <v>186</v>
      </c>
      <c r="B16">
        <v>6</v>
      </c>
    </row>
    <row r="17" spans="1:2" x14ac:dyDescent="0.25">
      <c r="A17" s="20">
        <f>COUNT(B4:B16)</f>
        <v>13</v>
      </c>
      <c r="B17" s="9">
        <f>SUM(B4:B16)</f>
        <v>69</v>
      </c>
    </row>
  </sheetData>
  <sortState ref="A4:B16">
    <sortCondition ref="B4:B16"/>
  </sortState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242" zoomScaleNormal="242" workbookViewId="0">
      <selection activeCell="A6" sqref="A6:A16"/>
    </sheetView>
  </sheetViews>
  <sheetFormatPr defaultRowHeight="15" x14ac:dyDescent="0.25"/>
  <cols>
    <col min="1" max="1" width="9.140625" style="63" bestFit="1" customWidth="1"/>
    <col min="2" max="2" width="16.42578125" style="63" bestFit="1" customWidth="1"/>
    <col min="3" max="3" width="13.28515625" style="63" customWidth="1"/>
    <col min="4" max="4" width="9.140625" style="63" bestFit="1" customWidth="1"/>
    <col min="5" max="5" width="15.42578125" style="63" bestFit="1" customWidth="1"/>
  </cols>
  <sheetData>
    <row r="1" spans="1:5" x14ac:dyDescent="0.25">
      <c r="A1" s="64" t="s">
        <v>247</v>
      </c>
      <c r="B1" s="64" t="s">
        <v>2</v>
      </c>
      <c r="C1" s="64" t="s">
        <v>250</v>
      </c>
      <c r="D1" s="64" t="s">
        <v>248</v>
      </c>
      <c r="E1" s="64" t="s">
        <v>249</v>
      </c>
    </row>
    <row r="2" spans="1:5" x14ac:dyDescent="0.25">
      <c r="A2" s="61" t="s">
        <v>205</v>
      </c>
      <c r="B2" s="61" t="s">
        <v>220</v>
      </c>
      <c r="C2" s="62" t="s">
        <v>241</v>
      </c>
      <c r="D2" s="61" t="s">
        <v>190</v>
      </c>
      <c r="E2" s="61" t="s">
        <v>226</v>
      </c>
    </row>
    <row r="3" spans="1:5" x14ac:dyDescent="0.25">
      <c r="A3" s="61" t="s">
        <v>206</v>
      </c>
      <c r="B3" s="61" t="s">
        <v>221</v>
      </c>
      <c r="C3" s="62" t="s">
        <v>242</v>
      </c>
      <c r="D3" s="61" t="s">
        <v>191</v>
      </c>
      <c r="E3" s="61" t="s">
        <v>227</v>
      </c>
    </row>
    <row r="4" spans="1:5" x14ac:dyDescent="0.25">
      <c r="A4" s="61" t="s">
        <v>207</v>
      </c>
      <c r="B4" s="61" t="s">
        <v>222</v>
      </c>
      <c r="C4" s="62" t="s">
        <v>243</v>
      </c>
      <c r="D4" s="61" t="s">
        <v>192</v>
      </c>
      <c r="E4" s="61" t="s">
        <v>228</v>
      </c>
    </row>
    <row r="5" spans="1:5" x14ac:dyDescent="0.25">
      <c r="A5" s="61" t="s">
        <v>208</v>
      </c>
      <c r="B5" s="61" t="s">
        <v>223</v>
      </c>
      <c r="C5" s="62" t="s">
        <v>244</v>
      </c>
      <c r="D5" s="61" t="s">
        <v>193</v>
      </c>
      <c r="E5" s="61" t="s">
        <v>229</v>
      </c>
    </row>
    <row r="6" spans="1:5" x14ac:dyDescent="0.25">
      <c r="A6" s="61" t="s">
        <v>209</v>
      </c>
      <c r="B6" s="61" t="s">
        <v>224</v>
      </c>
      <c r="C6" s="62" t="s">
        <v>245</v>
      </c>
      <c r="D6" s="61" t="s">
        <v>194</v>
      </c>
      <c r="E6" s="61" t="s">
        <v>230</v>
      </c>
    </row>
    <row r="7" spans="1:5" x14ac:dyDescent="0.25">
      <c r="A7" s="61" t="s">
        <v>210</v>
      </c>
      <c r="B7" s="61" t="s">
        <v>225</v>
      </c>
      <c r="C7" s="62" t="s">
        <v>246</v>
      </c>
      <c r="D7" s="61" t="s">
        <v>195</v>
      </c>
      <c r="E7" s="61" t="s">
        <v>231</v>
      </c>
    </row>
    <row r="8" spans="1:5" x14ac:dyDescent="0.25">
      <c r="A8" s="61" t="s">
        <v>211</v>
      </c>
      <c r="B8" s="61" t="s">
        <v>168</v>
      </c>
      <c r="C8" s="62" t="s">
        <v>138</v>
      </c>
      <c r="D8" s="61" t="s">
        <v>196</v>
      </c>
      <c r="E8" s="61" t="s">
        <v>232</v>
      </c>
    </row>
    <row r="9" spans="1:5" x14ac:dyDescent="0.25">
      <c r="A9" s="61" t="s">
        <v>212</v>
      </c>
      <c r="B9" s="61" t="s">
        <v>169</v>
      </c>
      <c r="C9" s="62" t="s">
        <v>139</v>
      </c>
      <c r="D9" s="61" t="s">
        <v>197</v>
      </c>
      <c r="E9" s="61" t="s">
        <v>233</v>
      </c>
    </row>
    <row r="10" spans="1:5" x14ac:dyDescent="0.25">
      <c r="A10" s="61" t="s">
        <v>213</v>
      </c>
      <c r="B10" s="61" t="s">
        <v>10</v>
      </c>
      <c r="C10" s="62" t="s">
        <v>140</v>
      </c>
      <c r="D10" s="61" t="s">
        <v>198</v>
      </c>
      <c r="E10" s="61" t="s">
        <v>234</v>
      </c>
    </row>
    <row r="11" spans="1:5" x14ac:dyDescent="0.25">
      <c r="A11" s="61" t="s">
        <v>214</v>
      </c>
      <c r="B11" s="61" t="s">
        <v>11</v>
      </c>
      <c r="C11" s="62" t="s">
        <v>141</v>
      </c>
      <c r="D11" s="61" t="s">
        <v>199</v>
      </c>
      <c r="E11" s="61" t="s">
        <v>235</v>
      </c>
    </row>
    <row r="12" spans="1:5" x14ac:dyDescent="0.25">
      <c r="A12" s="61" t="s">
        <v>215</v>
      </c>
      <c r="B12" s="61" t="s">
        <v>12</v>
      </c>
      <c r="C12" s="62" t="s">
        <v>142</v>
      </c>
      <c r="D12" s="61" t="s">
        <v>200</v>
      </c>
      <c r="E12" s="61" t="s">
        <v>236</v>
      </c>
    </row>
    <row r="13" spans="1:5" x14ac:dyDescent="0.25">
      <c r="A13" s="61" t="s">
        <v>216</v>
      </c>
      <c r="B13" s="61" t="s">
        <v>13</v>
      </c>
      <c r="C13" s="62" t="s">
        <v>134</v>
      </c>
      <c r="D13" s="61" t="s">
        <v>201</v>
      </c>
      <c r="E13" s="61" t="s">
        <v>237</v>
      </c>
    </row>
    <row r="14" spans="1:5" x14ac:dyDescent="0.25">
      <c r="A14" s="61" t="s">
        <v>217</v>
      </c>
      <c r="B14" s="61" t="s">
        <v>14</v>
      </c>
      <c r="C14" s="62" t="s">
        <v>135</v>
      </c>
      <c r="D14" s="61" t="s">
        <v>202</v>
      </c>
      <c r="E14" s="61" t="s">
        <v>238</v>
      </c>
    </row>
    <row r="15" spans="1:5" x14ac:dyDescent="0.25">
      <c r="A15" s="61" t="s">
        <v>218</v>
      </c>
      <c r="B15" s="61" t="s">
        <v>15</v>
      </c>
      <c r="C15" s="62" t="s">
        <v>136</v>
      </c>
      <c r="D15" s="61" t="s">
        <v>203</v>
      </c>
      <c r="E15" s="61" t="s">
        <v>239</v>
      </c>
    </row>
    <row r="16" spans="1:5" x14ac:dyDescent="0.25">
      <c r="A16" s="61" t="s">
        <v>219</v>
      </c>
      <c r="B16" s="61" t="s">
        <v>16</v>
      </c>
      <c r="C16" s="62" t="s">
        <v>137</v>
      </c>
      <c r="D16" s="61" t="s">
        <v>204</v>
      </c>
      <c r="E16" s="61" t="s">
        <v>240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B1" workbookViewId="0">
      <selection activeCell="B1" sqref="B1:C27"/>
    </sheetView>
  </sheetViews>
  <sheetFormatPr defaultRowHeight="15" x14ac:dyDescent="0.25"/>
  <cols>
    <col min="1" max="1" width="34.42578125" hidden="1" customWidth="1"/>
    <col min="2" max="2" width="16.85546875" customWidth="1"/>
    <col min="3" max="3" width="28.5703125" customWidth="1"/>
  </cols>
  <sheetData>
    <row r="1" spans="1:3" x14ac:dyDescent="0.25">
      <c r="A1" s="3" t="s">
        <v>251</v>
      </c>
      <c r="B1" t="str">
        <f>CONCATENATE("131.225.138.", LEFT(A1,3))</f>
        <v>131.225.138.101</v>
      </c>
      <c r="C1" t="str">
        <f>RIGHT(A1,LEN(A1)-4)</f>
        <v xml:space="preserve"> ad109020-rr.fnal.gov.</v>
      </c>
    </row>
    <row r="2" spans="1:3" x14ac:dyDescent="0.25">
      <c r="A2" s="3" t="s">
        <v>252</v>
      </c>
      <c r="B2" t="str">
        <f t="shared" ref="B2:B15" si="0">CONCATENATE("131.225.138.", LEFT(A2,3))</f>
        <v>131.225.138.102</v>
      </c>
      <c r="C2" t="str">
        <f t="shared" ref="C2:C15" si="1">RIGHT(A2,LEN(A2)-4)</f>
        <v xml:space="preserve"> rich.fnal.gov.</v>
      </c>
    </row>
    <row r="3" spans="1:3" x14ac:dyDescent="0.25">
      <c r="A3" s="3" t="s">
        <v>269</v>
      </c>
      <c r="B3" t="str">
        <f t="shared" si="0"/>
        <v>131.225.138.103</v>
      </c>
      <c r="C3" t="str">
        <f t="shared" si="1"/>
        <v xml:space="preserve"> mtabp6.fnal.gov.</v>
      </c>
    </row>
    <row r="4" spans="1:3" x14ac:dyDescent="0.25">
      <c r="A4" s="3"/>
      <c r="B4" t="s">
        <v>169</v>
      </c>
    </row>
    <row r="5" spans="1:3" x14ac:dyDescent="0.25">
      <c r="A5" s="3"/>
      <c r="B5" t="s">
        <v>10</v>
      </c>
    </row>
    <row r="6" spans="1:3" x14ac:dyDescent="0.25">
      <c r="A6" s="3"/>
      <c r="B6" t="s">
        <v>11</v>
      </c>
    </row>
    <row r="7" spans="1:3" x14ac:dyDescent="0.25">
      <c r="A7" s="3" t="s">
        <v>253</v>
      </c>
      <c r="B7" t="str">
        <f t="shared" si="0"/>
        <v>131.225.138.107</v>
      </c>
      <c r="C7" t="str">
        <f t="shared" si="1"/>
        <v xml:space="preserve"> mtabp7.fnal.gov.</v>
      </c>
    </row>
    <row r="8" spans="1:3" x14ac:dyDescent="0.25">
      <c r="A8" s="3" t="s">
        <v>254</v>
      </c>
      <c r="B8" t="str">
        <f t="shared" si="0"/>
        <v>131.225.138.108</v>
      </c>
      <c r="C8" t="str">
        <f t="shared" si="1"/>
        <v xml:space="preserve"> mtabp8.fnal.gov.</v>
      </c>
    </row>
    <row r="9" spans="1:3" x14ac:dyDescent="0.25">
      <c r="A9" s="3" t="s">
        <v>255</v>
      </c>
      <c r="B9" t="str">
        <f t="shared" si="0"/>
        <v>131.225.138.109</v>
      </c>
      <c r="C9" t="str">
        <f t="shared" si="1"/>
        <v xml:space="preserve"> mtabp9.fnal.gov.</v>
      </c>
    </row>
    <row r="10" spans="1:3" x14ac:dyDescent="0.25">
      <c r="A10" s="3" t="s">
        <v>256</v>
      </c>
      <c r="B10" t="str">
        <f t="shared" si="0"/>
        <v>131.225.138.110</v>
      </c>
      <c r="C10" t="str">
        <f t="shared" si="1"/>
        <v xml:space="preserve"> mtabp10.fnal.gov.</v>
      </c>
    </row>
    <row r="11" spans="1:3" x14ac:dyDescent="0.25">
      <c r="A11" s="3" t="s">
        <v>257</v>
      </c>
      <c r="B11" t="str">
        <f t="shared" si="0"/>
        <v>131.225.138.111</v>
      </c>
      <c r="C11" t="str">
        <f t="shared" si="1"/>
        <v xml:space="preserve"> mtabp11.fnal.gov.</v>
      </c>
    </row>
    <row r="12" spans="1:3" x14ac:dyDescent="0.25">
      <c r="A12" s="3" t="s">
        <v>258</v>
      </c>
      <c r="B12" t="str">
        <f t="shared" si="0"/>
        <v>131.225.138.112</v>
      </c>
      <c r="C12" t="str">
        <f t="shared" si="1"/>
        <v xml:space="preserve"> node0649.fnal.gov.</v>
      </c>
    </row>
    <row r="13" spans="1:3" x14ac:dyDescent="0.25">
      <c r="A13" s="3" t="s">
        <v>259</v>
      </c>
      <c r="B13" t="str">
        <f t="shared" si="0"/>
        <v>131.225.138.113</v>
      </c>
      <c r="C13" t="str">
        <f t="shared" si="1"/>
        <v xml:space="preserve"> preaccpm.fnal.gov.</v>
      </c>
    </row>
    <row r="14" spans="1:3" x14ac:dyDescent="0.25">
      <c r="A14" s="3" t="s">
        <v>260</v>
      </c>
      <c r="B14" t="str">
        <f t="shared" si="0"/>
        <v>131.225.138.114</v>
      </c>
      <c r="C14" t="str">
        <f t="shared" si="1"/>
        <v xml:space="preserve"> ltron-rfqvac2.fnal.gov.</v>
      </c>
    </row>
    <row r="15" spans="1:3" x14ac:dyDescent="0.25">
      <c r="A15" s="3" t="s">
        <v>261</v>
      </c>
      <c r="B15" t="str">
        <f t="shared" si="0"/>
        <v>131.225.138.115</v>
      </c>
      <c r="C15" t="str">
        <f t="shared" si="1"/>
        <v xml:space="preserve"> ni-crio9074-016a8608.fnal.gov.</v>
      </c>
    </row>
    <row r="17" spans="1:3" x14ac:dyDescent="0.25">
      <c r="A17" s="3" t="s">
        <v>262</v>
      </c>
      <c r="B17" t="str">
        <f>RIGHT(A17,LEN(A17)-8)</f>
        <v xml:space="preserve"> 131.225.131.193</v>
      </c>
      <c r="C17" t="str">
        <f>SUBSTITUTE(CONCATENATE(LEFT(A17,9),".fnal.gov"), " ", "")</f>
        <v>mtabp1.fnal.gov</v>
      </c>
    </row>
    <row r="18" spans="1:3" x14ac:dyDescent="0.25">
      <c r="A18" s="3"/>
      <c r="C18" t="s">
        <v>270</v>
      </c>
    </row>
    <row r="19" spans="1:3" x14ac:dyDescent="0.25">
      <c r="A19" s="3"/>
      <c r="C19" t="s">
        <v>271</v>
      </c>
    </row>
    <row r="20" spans="1:3" x14ac:dyDescent="0.25">
      <c r="A20" s="3"/>
      <c r="C20" t="s">
        <v>272</v>
      </c>
    </row>
    <row r="21" spans="1:3" x14ac:dyDescent="0.25">
      <c r="A21" s="3"/>
      <c r="C21" t="s">
        <v>273</v>
      </c>
    </row>
    <row r="22" spans="1:3" x14ac:dyDescent="0.25">
      <c r="A22" s="3" t="s">
        <v>268</v>
      </c>
      <c r="B22" t="str">
        <f t="shared" ref="B22:B25" si="2">RIGHT(A22,LEN(A22)-8)</f>
        <v xml:space="preserve"> 131.225.138.106</v>
      </c>
      <c r="C22" t="str">
        <f t="shared" ref="C22:C27" si="3">SUBSTITUTE(CONCATENATE(LEFT(A22,9),".fnal.gov"), " ", "")</f>
        <v>mtabp6.fnal.gov</v>
      </c>
    </row>
    <row r="23" spans="1:3" x14ac:dyDescent="0.25">
      <c r="A23" s="3" t="s">
        <v>263</v>
      </c>
      <c r="B23" t="str">
        <f t="shared" si="2"/>
        <v xml:space="preserve"> 131.225.138.107</v>
      </c>
      <c r="C23" t="str">
        <f t="shared" si="3"/>
        <v>mtabp7.fnal.gov</v>
      </c>
    </row>
    <row r="24" spans="1:3" x14ac:dyDescent="0.25">
      <c r="A24" s="3" t="s">
        <v>264</v>
      </c>
      <c r="B24" t="str">
        <f t="shared" si="2"/>
        <v xml:space="preserve"> 131.225.138.108</v>
      </c>
      <c r="C24" t="str">
        <f t="shared" si="3"/>
        <v>mtabp8.fnal.gov</v>
      </c>
    </row>
    <row r="25" spans="1:3" x14ac:dyDescent="0.25">
      <c r="A25" s="3" t="s">
        <v>265</v>
      </c>
      <c r="B25" t="str">
        <f t="shared" si="2"/>
        <v xml:space="preserve"> 131.225.138.109</v>
      </c>
      <c r="C25" t="str">
        <f t="shared" si="3"/>
        <v>mtabp9.fnal.gov</v>
      </c>
    </row>
    <row r="26" spans="1:3" x14ac:dyDescent="0.25">
      <c r="A26" s="3" t="s">
        <v>266</v>
      </c>
      <c r="B26" t="str">
        <f>RIGHT(A26,LEN(A26)-9)</f>
        <v xml:space="preserve"> 131.225.138.110</v>
      </c>
      <c r="C26" t="str">
        <f t="shared" si="3"/>
        <v>mtabp10.fnal.gov</v>
      </c>
    </row>
    <row r="27" spans="1:3" x14ac:dyDescent="0.25">
      <c r="A27" s="3" t="s">
        <v>267</v>
      </c>
      <c r="B27" t="str">
        <f>RIGHT(A27,LEN(A27)-9)</f>
        <v xml:space="preserve"> 131.225.138.111</v>
      </c>
      <c r="C27" t="str">
        <f t="shared" si="3"/>
        <v>mtabp11.fnal.gov</v>
      </c>
    </row>
    <row r="28" spans="1:3" x14ac:dyDescent="0.25">
      <c r="A28" s="3"/>
    </row>
  </sheetData>
  <printOptions gridLines="1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4" sqref="B4"/>
    </sheetView>
  </sheetViews>
  <sheetFormatPr defaultRowHeight="15" x14ac:dyDescent="0.25"/>
  <cols>
    <col min="1" max="1" width="16.7109375" customWidth="1"/>
    <col min="2" max="2" width="24.42578125" customWidth="1"/>
    <col min="4" max="4" width="12.5703125" customWidth="1"/>
  </cols>
  <sheetData>
    <row r="1" spans="1:5" x14ac:dyDescent="0.25">
      <c r="A1" t="s">
        <v>274</v>
      </c>
    </row>
    <row r="3" spans="1:5" x14ac:dyDescent="0.25">
      <c r="A3" s="17" t="s">
        <v>275</v>
      </c>
      <c r="B3" s="17" t="s">
        <v>276</v>
      </c>
      <c r="C3" s="17" t="s">
        <v>189</v>
      </c>
      <c r="D3" s="17" t="s">
        <v>279</v>
      </c>
      <c r="E3" s="65" t="s">
        <v>300</v>
      </c>
    </row>
    <row r="4" spans="1:5" x14ac:dyDescent="0.25">
      <c r="A4" t="s">
        <v>283</v>
      </c>
      <c r="B4" t="s">
        <v>277</v>
      </c>
      <c r="C4" t="s">
        <v>278</v>
      </c>
      <c r="D4">
        <v>176714</v>
      </c>
    </row>
    <row r="5" spans="1:5" x14ac:dyDescent="0.25">
      <c r="A5" t="s">
        <v>282</v>
      </c>
      <c r="B5" t="s">
        <v>280</v>
      </c>
      <c r="C5" t="s">
        <v>281</v>
      </c>
      <c r="D5">
        <v>176715</v>
      </c>
    </row>
    <row r="6" spans="1:5" x14ac:dyDescent="0.25">
      <c r="A6" t="s">
        <v>286</v>
      </c>
      <c r="B6" t="s">
        <v>284</v>
      </c>
      <c r="C6" t="s">
        <v>285</v>
      </c>
      <c r="D6">
        <v>176716</v>
      </c>
    </row>
    <row r="7" spans="1:5" x14ac:dyDescent="0.25">
      <c r="A7" t="s">
        <v>288</v>
      </c>
      <c r="B7" t="s">
        <v>287</v>
      </c>
      <c r="C7" t="s">
        <v>289</v>
      </c>
      <c r="D7">
        <v>176717</v>
      </c>
    </row>
    <row r="8" spans="1:5" x14ac:dyDescent="0.25">
      <c r="C8" t="s">
        <v>293</v>
      </c>
      <c r="E8" t="s">
        <v>303</v>
      </c>
    </row>
    <row r="9" spans="1:5" x14ac:dyDescent="0.25">
      <c r="A9" t="s">
        <v>291</v>
      </c>
      <c r="B9" t="s">
        <v>290</v>
      </c>
      <c r="C9" t="s">
        <v>292</v>
      </c>
      <c r="D9">
        <v>176720</v>
      </c>
    </row>
    <row r="10" spans="1:5" x14ac:dyDescent="0.25">
      <c r="A10" t="s">
        <v>296</v>
      </c>
      <c r="B10" s="3" t="s">
        <v>297</v>
      </c>
      <c r="C10" t="s">
        <v>294</v>
      </c>
      <c r="D10">
        <v>176721</v>
      </c>
      <c r="E10" t="s">
        <v>302</v>
      </c>
    </row>
    <row r="11" spans="1:5" x14ac:dyDescent="0.25">
      <c r="A11" t="s">
        <v>298</v>
      </c>
      <c r="B11" t="s">
        <v>299</v>
      </c>
      <c r="C11" t="s">
        <v>295</v>
      </c>
      <c r="D11">
        <v>176722</v>
      </c>
      <c r="E11" t="s">
        <v>301</v>
      </c>
    </row>
    <row r="12" spans="1:5" x14ac:dyDescent="0.25">
      <c r="A12" t="s">
        <v>305</v>
      </c>
      <c r="B12" t="s">
        <v>304</v>
      </c>
      <c r="C12" t="s">
        <v>306</v>
      </c>
      <c r="D12">
        <v>176724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F15" sqref="F15"/>
    </sheetView>
  </sheetViews>
  <sheetFormatPr defaultRowHeight="15" x14ac:dyDescent="0.25"/>
  <cols>
    <col min="1" max="1" width="15.28515625" bestFit="1" customWidth="1"/>
    <col min="2" max="2" width="13.28515625" bestFit="1" customWidth="1"/>
    <col min="3" max="3" width="24.7109375" bestFit="1" customWidth="1"/>
    <col min="4" max="4" width="16.85546875" customWidth="1"/>
    <col min="5" max="5" width="17.42578125" bestFit="1" customWidth="1"/>
  </cols>
  <sheetData>
    <row r="1" spans="1:5" ht="21" x14ac:dyDescent="0.35">
      <c r="A1" s="291" t="s">
        <v>372</v>
      </c>
      <c r="B1" s="291"/>
      <c r="C1" s="291"/>
      <c r="D1" s="291"/>
      <c r="E1" s="291"/>
    </row>
    <row r="2" spans="1:5" x14ac:dyDescent="0.25">
      <c r="A2" s="17" t="s">
        <v>307</v>
      </c>
      <c r="B2" s="17" t="s">
        <v>308</v>
      </c>
      <c r="C2" s="17" t="s">
        <v>309</v>
      </c>
      <c r="D2" s="17" t="s">
        <v>275</v>
      </c>
      <c r="E2" s="17" t="s">
        <v>188</v>
      </c>
    </row>
    <row r="3" spans="1:5" x14ac:dyDescent="0.25">
      <c r="A3" t="s">
        <v>337</v>
      </c>
      <c r="B3" t="s">
        <v>338</v>
      </c>
      <c r="C3" t="s">
        <v>339</v>
      </c>
      <c r="D3" t="s">
        <v>373</v>
      </c>
      <c r="E3" t="s">
        <v>340</v>
      </c>
    </row>
    <row r="4" spans="1:5" x14ac:dyDescent="0.25">
      <c r="A4" t="s">
        <v>325</v>
      </c>
      <c r="B4" t="s">
        <v>195</v>
      </c>
      <c r="C4" t="s">
        <v>326</v>
      </c>
      <c r="D4" t="s">
        <v>291</v>
      </c>
      <c r="E4" t="s">
        <v>327</v>
      </c>
    </row>
    <row r="5" spans="1:5" x14ac:dyDescent="0.25">
      <c r="A5" t="s">
        <v>328</v>
      </c>
      <c r="B5" t="s">
        <v>196</v>
      </c>
      <c r="C5" t="s">
        <v>329</v>
      </c>
      <c r="D5" t="s">
        <v>296</v>
      </c>
      <c r="E5" t="s">
        <v>330</v>
      </c>
    </row>
    <row r="6" spans="1:5" x14ac:dyDescent="0.25">
      <c r="A6" t="s">
        <v>331</v>
      </c>
      <c r="B6" t="s">
        <v>197</v>
      </c>
      <c r="C6" t="s">
        <v>332</v>
      </c>
      <c r="D6" t="s">
        <v>298</v>
      </c>
      <c r="E6" t="s">
        <v>333</v>
      </c>
    </row>
    <row r="7" spans="1:5" x14ac:dyDescent="0.25">
      <c r="A7" t="s">
        <v>334</v>
      </c>
      <c r="B7" t="s">
        <v>198</v>
      </c>
      <c r="C7" t="s">
        <v>335</v>
      </c>
      <c r="D7" t="s">
        <v>305</v>
      </c>
      <c r="E7" t="s">
        <v>336</v>
      </c>
    </row>
    <row r="8" spans="1:5" x14ac:dyDescent="0.25">
      <c r="A8" t="s">
        <v>349</v>
      </c>
      <c r="B8" t="s">
        <v>350</v>
      </c>
      <c r="C8" t="s">
        <v>351</v>
      </c>
      <c r="D8" t="s">
        <v>11</v>
      </c>
      <c r="E8" t="s">
        <v>352</v>
      </c>
    </row>
    <row r="9" spans="1:5" x14ac:dyDescent="0.25">
      <c r="A9" t="s">
        <v>353</v>
      </c>
      <c r="B9" t="s">
        <v>354</v>
      </c>
      <c r="C9" t="s">
        <v>355</v>
      </c>
      <c r="D9" t="s">
        <v>12</v>
      </c>
      <c r="E9" t="s">
        <v>356</v>
      </c>
    </row>
    <row r="10" spans="1:5" x14ac:dyDescent="0.25">
      <c r="A10" t="s">
        <v>357</v>
      </c>
      <c r="B10" t="s">
        <v>358</v>
      </c>
      <c r="C10" t="s">
        <v>359</v>
      </c>
      <c r="D10" t="s">
        <v>13</v>
      </c>
      <c r="E10" t="s">
        <v>360</v>
      </c>
    </row>
    <row r="11" spans="1:5" x14ac:dyDescent="0.25">
      <c r="A11" t="s">
        <v>361</v>
      </c>
      <c r="B11" t="s">
        <v>362</v>
      </c>
      <c r="C11" t="s">
        <v>363</v>
      </c>
      <c r="D11" t="s">
        <v>14</v>
      </c>
      <c r="E11" t="s">
        <v>364</v>
      </c>
    </row>
    <row r="12" spans="1:5" x14ac:dyDescent="0.25">
      <c r="A12" t="s">
        <v>341</v>
      </c>
      <c r="B12" t="s">
        <v>342</v>
      </c>
      <c r="C12" t="s">
        <v>343</v>
      </c>
      <c r="D12" t="s">
        <v>15</v>
      </c>
      <c r="E12" t="s">
        <v>344</v>
      </c>
    </row>
    <row r="13" spans="1:5" x14ac:dyDescent="0.25">
      <c r="A13" t="s">
        <v>345</v>
      </c>
      <c r="B13" t="s">
        <v>346</v>
      </c>
      <c r="C13" t="s">
        <v>347</v>
      </c>
      <c r="D13" t="s">
        <v>16</v>
      </c>
      <c r="E13" t="s">
        <v>348</v>
      </c>
    </row>
    <row r="14" spans="1:5" x14ac:dyDescent="0.25">
      <c r="A14" t="s">
        <v>314</v>
      </c>
      <c r="B14" t="s">
        <v>190</v>
      </c>
      <c r="C14" t="s">
        <v>315</v>
      </c>
      <c r="D14" t="s">
        <v>283</v>
      </c>
      <c r="E14" t="s">
        <v>376</v>
      </c>
    </row>
    <row r="15" spans="1:5" x14ac:dyDescent="0.25">
      <c r="A15" t="s">
        <v>316</v>
      </c>
      <c r="B15" t="s">
        <v>191</v>
      </c>
      <c r="C15" t="s">
        <v>317</v>
      </c>
      <c r="D15" t="s">
        <v>282</v>
      </c>
      <c r="E15" t="s">
        <v>318</v>
      </c>
    </row>
    <row r="16" spans="1:5" x14ac:dyDescent="0.25">
      <c r="A16" t="s">
        <v>319</v>
      </c>
      <c r="B16" t="s">
        <v>192</v>
      </c>
      <c r="C16" t="s">
        <v>320</v>
      </c>
      <c r="D16" t="s">
        <v>286</v>
      </c>
      <c r="E16" t="s">
        <v>321</v>
      </c>
    </row>
    <row r="17" spans="1:5" x14ac:dyDescent="0.25">
      <c r="A17" t="s">
        <v>322</v>
      </c>
      <c r="B17" t="s">
        <v>193</v>
      </c>
      <c r="C17" t="s">
        <v>323</v>
      </c>
      <c r="D17" t="s">
        <v>288</v>
      </c>
      <c r="E17" t="s">
        <v>324</v>
      </c>
    </row>
    <row r="18" spans="1:5" x14ac:dyDescent="0.25">
      <c r="A18" s="67" t="s">
        <v>310</v>
      </c>
      <c r="B18" s="67" t="s">
        <v>311</v>
      </c>
      <c r="C18" s="67" t="s">
        <v>312</v>
      </c>
      <c r="D18" s="67" t="s">
        <v>375</v>
      </c>
      <c r="E18" t="s">
        <v>313</v>
      </c>
    </row>
    <row r="20" spans="1:5" x14ac:dyDescent="0.25">
      <c r="A20" s="292" t="s">
        <v>374</v>
      </c>
      <c r="B20" s="66" t="s">
        <v>194</v>
      </c>
    </row>
    <row r="21" spans="1:5" x14ac:dyDescent="0.25">
      <c r="A21" s="293"/>
      <c r="B21" s="44" t="s">
        <v>303</v>
      </c>
    </row>
  </sheetData>
  <sortState ref="A3:E18">
    <sortCondition ref="E3:E18"/>
  </sortState>
  <mergeCells count="2">
    <mergeCell ref="A1:E1"/>
    <mergeCell ref="A20:A2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17" sqref="B17:J18"/>
    </sheetView>
  </sheetViews>
  <sheetFormatPr defaultRowHeight="15" x14ac:dyDescent="0.25"/>
  <cols>
    <col min="1" max="1" width="24.42578125" customWidth="1"/>
    <col min="2" max="5" width="4" bestFit="1" customWidth="1"/>
    <col min="6" max="6" width="5.85546875" style="34" customWidth="1"/>
    <col min="7" max="7" width="3" style="34" bestFit="1" customWidth="1"/>
    <col min="8" max="8" width="3.28515625" style="34" bestFit="1" customWidth="1"/>
    <col min="9" max="9" width="3.5703125" style="34" bestFit="1" customWidth="1"/>
    <col min="10" max="10" width="14.5703125" customWidth="1"/>
  </cols>
  <sheetData>
    <row r="1" spans="1:10" x14ac:dyDescent="0.25">
      <c r="A1" s="68" t="str">
        <f>'Module Locations'!D5</f>
        <v>131.225.131.199</v>
      </c>
      <c r="B1">
        <f t="shared" ref="B1:B17" si="0">LEFT(A1, 3)+0</f>
        <v>131</v>
      </c>
      <c r="C1">
        <f>LEFT(RIGHT(A1,11), 3)+0</f>
        <v>225</v>
      </c>
      <c r="D1">
        <f t="shared" ref="D1:D16" si="1">LEFT(RIGHT(A1,7),3)+0</f>
        <v>131</v>
      </c>
      <c r="E1">
        <f t="shared" ref="E1:E16" si="2">RIGHT(A1,3)+0</f>
        <v>199</v>
      </c>
      <c r="F1" s="34" t="str">
        <f t="shared" ref="F1:F16" si="3">DEC2HEX(B1)</f>
        <v>83</v>
      </c>
      <c r="G1" s="34" t="str">
        <f t="shared" ref="G1:G16" si="4">DEC2HEX(C1)</f>
        <v>E1</v>
      </c>
      <c r="H1" s="34" t="str">
        <f t="shared" ref="H1:H16" si="5">DEC2HEX(D1)</f>
        <v>83</v>
      </c>
      <c r="I1" s="34" t="str">
        <f t="shared" ref="I1:I16" si="6">DEC2HEX(E1)</f>
        <v>C7</v>
      </c>
      <c r="J1" s="34" t="str">
        <f>CONCATENATE(F1,".",G1,".",H1,".",I1)</f>
        <v>83.E1.83.C7</v>
      </c>
    </row>
    <row r="2" spans="1:10" x14ac:dyDescent="0.25">
      <c r="A2" s="68" t="str">
        <f>'Module Locations'!D6</f>
        <v>131.225.131.205</v>
      </c>
      <c r="B2">
        <f t="shared" si="0"/>
        <v>131</v>
      </c>
      <c r="C2">
        <f t="shared" ref="C2:C17" si="7">LEFT(RIGHT(A2,11), 3)+0</f>
        <v>225</v>
      </c>
      <c r="D2">
        <f t="shared" si="1"/>
        <v>131</v>
      </c>
      <c r="E2">
        <f t="shared" si="2"/>
        <v>205</v>
      </c>
      <c r="F2" s="34" t="str">
        <f t="shared" si="3"/>
        <v>83</v>
      </c>
      <c r="G2" s="34" t="str">
        <f t="shared" si="4"/>
        <v>E1</v>
      </c>
      <c r="H2" s="34" t="str">
        <f t="shared" si="5"/>
        <v>83</v>
      </c>
      <c r="I2" s="34" t="str">
        <f t="shared" si="6"/>
        <v>CD</v>
      </c>
      <c r="J2" s="34" t="str">
        <f t="shared" ref="J2:J16" si="8">CONCATENATE(F2,".",G2,".",H2,".",I2)</f>
        <v>83.E1.83.CD</v>
      </c>
    </row>
    <row r="3" spans="1:10" x14ac:dyDescent="0.25">
      <c r="A3" s="68" t="str">
        <f>'Module Locations'!D7</f>
        <v>131.225.131.207</v>
      </c>
      <c r="B3">
        <f t="shared" si="0"/>
        <v>131</v>
      </c>
      <c r="C3">
        <f t="shared" si="7"/>
        <v>225</v>
      </c>
      <c r="D3">
        <f t="shared" si="1"/>
        <v>131</v>
      </c>
      <c r="E3">
        <f t="shared" si="2"/>
        <v>207</v>
      </c>
      <c r="F3" s="34" t="str">
        <f t="shared" si="3"/>
        <v>83</v>
      </c>
      <c r="G3" s="34" t="str">
        <f t="shared" si="4"/>
        <v>E1</v>
      </c>
      <c r="H3" s="34" t="str">
        <f t="shared" si="5"/>
        <v>83</v>
      </c>
      <c r="I3" s="34" t="str">
        <f t="shared" si="6"/>
        <v>CF</v>
      </c>
      <c r="J3" s="34" t="str">
        <f t="shared" si="8"/>
        <v>83.E1.83.CF</v>
      </c>
    </row>
    <row r="4" spans="1:10" x14ac:dyDescent="0.25">
      <c r="A4" s="68" t="str">
        <f>'Module Locations'!D8</f>
        <v>131.225.131.209</v>
      </c>
      <c r="B4">
        <f t="shared" si="0"/>
        <v>131</v>
      </c>
      <c r="C4">
        <f t="shared" si="7"/>
        <v>225</v>
      </c>
      <c r="D4">
        <f t="shared" si="1"/>
        <v>131</v>
      </c>
      <c r="E4">
        <f t="shared" si="2"/>
        <v>209</v>
      </c>
      <c r="F4" s="34" t="str">
        <f t="shared" si="3"/>
        <v>83</v>
      </c>
      <c r="G4" s="34" t="str">
        <f t="shared" si="4"/>
        <v>E1</v>
      </c>
      <c r="H4" s="34" t="str">
        <f t="shared" si="5"/>
        <v>83</v>
      </c>
      <c r="I4" s="34" t="str">
        <f t="shared" si="6"/>
        <v>D1</v>
      </c>
      <c r="J4" s="34" t="str">
        <f t="shared" si="8"/>
        <v>83.E1.83.D1</v>
      </c>
    </row>
    <row r="5" spans="1:10" x14ac:dyDescent="0.25">
      <c r="A5" s="68" t="str">
        <f>'Module Locations'!D9</f>
        <v>131.225.131.249</v>
      </c>
      <c r="B5">
        <f t="shared" si="0"/>
        <v>131</v>
      </c>
      <c r="C5">
        <f t="shared" si="7"/>
        <v>225</v>
      </c>
      <c r="D5">
        <f t="shared" si="1"/>
        <v>131</v>
      </c>
      <c r="E5">
        <f t="shared" si="2"/>
        <v>249</v>
      </c>
      <c r="F5" s="34" t="str">
        <f t="shared" si="3"/>
        <v>83</v>
      </c>
      <c r="G5" s="34" t="str">
        <f t="shared" si="4"/>
        <v>E1</v>
      </c>
      <c r="H5" s="34" t="str">
        <f t="shared" si="5"/>
        <v>83</v>
      </c>
      <c r="I5" s="34" t="str">
        <f t="shared" si="6"/>
        <v>F9</v>
      </c>
      <c r="J5" s="34" t="str">
        <f t="shared" si="8"/>
        <v>83.E1.83.F9</v>
      </c>
    </row>
    <row r="6" spans="1:10" x14ac:dyDescent="0.25">
      <c r="A6" s="68" t="str">
        <f>'Module Locations'!D10</f>
        <v>131.225.131.218</v>
      </c>
      <c r="B6">
        <f t="shared" si="0"/>
        <v>131</v>
      </c>
      <c r="C6">
        <f t="shared" si="7"/>
        <v>225</v>
      </c>
      <c r="D6">
        <f t="shared" si="1"/>
        <v>131</v>
      </c>
      <c r="E6">
        <f t="shared" si="2"/>
        <v>218</v>
      </c>
      <c r="F6" s="34" t="str">
        <f t="shared" si="3"/>
        <v>83</v>
      </c>
      <c r="G6" s="34" t="str">
        <f t="shared" si="4"/>
        <v>E1</v>
      </c>
      <c r="H6" s="34" t="str">
        <f t="shared" si="5"/>
        <v>83</v>
      </c>
      <c r="I6" s="34" t="str">
        <f t="shared" si="6"/>
        <v>DA</v>
      </c>
      <c r="J6" s="34" t="str">
        <f t="shared" si="8"/>
        <v>83.E1.83.DA</v>
      </c>
    </row>
    <row r="7" spans="1:10" x14ac:dyDescent="0.25">
      <c r="A7" s="68" t="str">
        <f>'Module Locations'!D11</f>
        <v>131.225.131.242</v>
      </c>
      <c r="B7">
        <f t="shared" si="0"/>
        <v>131</v>
      </c>
      <c r="C7">
        <f t="shared" si="7"/>
        <v>225</v>
      </c>
      <c r="D7">
        <f t="shared" si="1"/>
        <v>131</v>
      </c>
      <c r="E7">
        <f t="shared" si="2"/>
        <v>242</v>
      </c>
      <c r="F7" s="34" t="str">
        <f t="shared" si="3"/>
        <v>83</v>
      </c>
      <c r="G7" s="34" t="str">
        <f t="shared" si="4"/>
        <v>E1</v>
      </c>
      <c r="H7" s="34" t="str">
        <f t="shared" si="5"/>
        <v>83</v>
      </c>
      <c r="I7" s="34" t="str">
        <f t="shared" si="6"/>
        <v>F2</v>
      </c>
      <c r="J7" s="34" t="str">
        <f t="shared" si="8"/>
        <v>83.E1.83.F2</v>
      </c>
    </row>
    <row r="8" spans="1:10" x14ac:dyDescent="0.25">
      <c r="A8" s="68" t="str">
        <f>'Module Locations'!D12</f>
        <v>131.225.131.243</v>
      </c>
      <c r="B8">
        <f t="shared" si="0"/>
        <v>131</v>
      </c>
      <c r="C8">
        <f t="shared" si="7"/>
        <v>225</v>
      </c>
      <c r="D8">
        <f t="shared" si="1"/>
        <v>131</v>
      </c>
      <c r="E8">
        <f t="shared" si="2"/>
        <v>243</v>
      </c>
      <c r="F8" s="34" t="str">
        <f t="shared" si="3"/>
        <v>83</v>
      </c>
      <c r="G8" s="34" t="str">
        <f t="shared" si="4"/>
        <v>E1</v>
      </c>
      <c r="H8" s="34" t="str">
        <f t="shared" si="5"/>
        <v>83</v>
      </c>
      <c r="I8" s="34" t="str">
        <f t="shared" si="6"/>
        <v>F3</v>
      </c>
      <c r="J8" s="34" t="str">
        <f t="shared" si="8"/>
        <v>83.E1.83.F3</v>
      </c>
    </row>
    <row r="9" spans="1:10" x14ac:dyDescent="0.25">
      <c r="A9" s="68" t="str">
        <f>'Module Locations'!D13</f>
        <v>131.225.131.248</v>
      </c>
      <c r="B9">
        <f t="shared" si="0"/>
        <v>131</v>
      </c>
      <c r="C9">
        <f t="shared" si="7"/>
        <v>225</v>
      </c>
      <c r="D9">
        <f t="shared" si="1"/>
        <v>131</v>
      </c>
      <c r="E9">
        <f t="shared" si="2"/>
        <v>248</v>
      </c>
      <c r="F9" s="34" t="str">
        <f t="shared" si="3"/>
        <v>83</v>
      </c>
      <c r="G9" s="34" t="str">
        <f t="shared" si="4"/>
        <v>E1</v>
      </c>
      <c r="H9" s="34" t="str">
        <f t="shared" si="5"/>
        <v>83</v>
      </c>
      <c r="I9" s="34" t="str">
        <f t="shared" si="6"/>
        <v>F8</v>
      </c>
      <c r="J9" s="34" t="str">
        <f t="shared" si="8"/>
        <v>83.E1.83.F8</v>
      </c>
    </row>
    <row r="10" spans="1:10" x14ac:dyDescent="0.25">
      <c r="A10" s="68" t="str">
        <f>'Module Locations'!D14</f>
        <v>131.225.138.107</v>
      </c>
      <c r="B10">
        <f t="shared" si="0"/>
        <v>131</v>
      </c>
      <c r="C10">
        <f t="shared" si="7"/>
        <v>225</v>
      </c>
      <c r="D10">
        <f t="shared" si="1"/>
        <v>138</v>
      </c>
      <c r="E10">
        <f t="shared" si="2"/>
        <v>107</v>
      </c>
      <c r="F10" s="34" t="str">
        <f t="shared" si="3"/>
        <v>83</v>
      </c>
      <c r="G10" s="34" t="str">
        <f t="shared" si="4"/>
        <v>E1</v>
      </c>
      <c r="H10" s="34" t="str">
        <f t="shared" si="5"/>
        <v>8A</v>
      </c>
      <c r="I10" s="34" t="str">
        <f t="shared" si="6"/>
        <v>6B</v>
      </c>
      <c r="J10" s="34" t="str">
        <f t="shared" si="8"/>
        <v>83.E1.8A.6B</v>
      </c>
    </row>
    <row r="11" spans="1:10" x14ac:dyDescent="0.25">
      <c r="A11" s="68" t="str">
        <f>'Module Locations'!D15</f>
        <v>131.225.138.108</v>
      </c>
      <c r="B11">
        <f t="shared" si="0"/>
        <v>131</v>
      </c>
      <c r="C11">
        <f t="shared" si="7"/>
        <v>225</v>
      </c>
      <c r="D11">
        <f t="shared" si="1"/>
        <v>138</v>
      </c>
      <c r="E11">
        <f t="shared" si="2"/>
        <v>108</v>
      </c>
      <c r="F11" s="34" t="str">
        <f t="shared" si="3"/>
        <v>83</v>
      </c>
      <c r="G11" s="34" t="str">
        <f t="shared" si="4"/>
        <v>E1</v>
      </c>
      <c r="H11" s="34" t="str">
        <f t="shared" si="5"/>
        <v>8A</v>
      </c>
      <c r="I11" s="34" t="str">
        <f t="shared" si="6"/>
        <v>6C</v>
      </c>
      <c r="J11" s="34" t="str">
        <f t="shared" si="8"/>
        <v>83.E1.8A.6C</v>
      </c>
    </row>
    <row r="12" spans="1:10" x14ac:dyDescent="0.25">
      <c r="A12" s="68" t="str">
        <f>'Module Locations'!D16</f>
        <v>131.225.138.109</v>
      </c>
      <c r="B12">
        <f t="shared" si="0"/>
        <v>131</v>
      </c>
      <c r="C12">
        <f t="shared" si="7"/>
        <v>225</v>
      </c>
      <c r="D12">
        <f t="shared" si="1"/>
        <v>138</v>
      </c>
      <c r="E12">
        <f t="shared" si="2"/>
        <v>109</v>
      </c>
      <c r="F12" s="34" t="str">
        <f t="shared" si="3"/>
        <v>83</v>
      </c>
      <c r="G12" s="34" t="str">
        <f t="shared" si="4"/>
        <v>E1</v>
      </c>
      <c r="H12" s="34" t="str">
        <f t="shared" si="5"/>
        <v>8A</v>
      </c>
      <c r="I12" s="34" t="str">
        <f t="shared" si="6"/>
        <v>6D</v>
      </c>
      <c r="J12" s="34" t="str">
        <f t="shared" si="8"/>
        <v>83.E1.8A.6D</v>
      </c>
    </row>
    <row r="13" spans="1:10" x14ac:dyDescent="0.25">
      <c r="A13" s="68" t="str">
        <f>'Module Locations'!D17</f>
        <v>131.225.138.110</v>
      </c>
      <c r="B13">
        <f t="shared" si="0"/>
        <v>131</v>
      </c>
      <c r="C13">
        <f t="shared" si="7"/>
        <v>225</v>
      </c>
      <c r="D13">
        <f t="shared" si="1"/>
        <v>138</v>
      </c>
      <c r="E13">
        <f t="shared" si="2"/>
        <v>110</v>
      </c>
      <c r="F13" s="34" t="str">
        <f t="shared" si="3"/>
        <v>83</v>
      </c>
      <c r="G13" s="34" t="str">
        <f t="shared" si="4"/>
        <v>E1</v>
      </c>
      <c r="H13" s="34" t="str">
        <f t="shared" si="5"/>
        <v>8A</v>
      </c>
      <c r="I13" s="34" t="str">
        <f t="shared" si="6"/>
        <v>6E</v>
      </c>
      <c r="J13" s="34" t="str">
        <f t="shared" si="8"/>
        <v>83.E1.8A.6E</v>
      </c>
    </row>
    <row r="14" spans="1:10" x14ac:dyDescent="0.25">
      <c r="A14" s="68" t="str">
        <f>'Module Locations'!D18</f>
        <v>131.225.138.111</v>
      </c>
      <c r="B14">
        <f t="shared" si="0"/>
        <v>131</v>
      </c>
      <c r="C14">
        <f t="shared" si="7"/>
        <v>225</v>
      </c>
      <c r="D14">
        <f t="shared" si="1"/>
        <v>138</v>
      </c>
      <c r="E14">
        <f t="shared" si="2"/>
        <v>111</v>
      </c>
      <c r="F14" s="34" t="str">
        <f t="shared" si="3"/>
        <v>83</v>
      </c>
      <c r="G14" s="34" t="str">
        <f t="shared" si="4"/>
        <v>E1</v>
      </c>
      <c r="H14" s="34" t="str">
        <f t="shared" si="5"/>
        <v>8A</v>
      </c>
      <c r="I14" s="34" t="str">
        <f t="shared" si="6"/>
        <v>6F</v>
      </c>
      <c r="J14" s="34" t="str">
        <f t="shared" si="8"/>
        <v>83.E1.8A.6F</v>
      </c>
    </row>
    <row r="15" spans="1:10" x14ac:dyDescent="0.25">
      <c r="A15" s="68" t="str">
        <f>'Module Locations'!D19</f>
        <v>131.225.138.025</v>
      </c>
      <c r="B15">
        <f t="shared" si="0"/>
        <v>131</v>
      </c>
      <c r="C15">
        <f t="shared" si="7"/>
        <v>225</v>
      </c>
      <c r="D15">
        <f t="shared" si="1"/>
        <v>138</v>
      </c>
      <c r="E15">
        <f t="shared" si="2"/>
        <v>25</v>
      </c>
      <c r="F15" s="34" t="str">
        <f t="shared" si="3"/>
        <v>83</v>
      </c>
      <c r="G15" s="34" t="str">
        <f t="shared" si="4"/>
        <v>E1</v>
      </c>
      <c r="H15" s="34" t="str">
        <f t="shared" si="5"/>
        <v>8A</v>
      </c>
      <c r="I15" s="34" t="str">
        <f t="shared" si="6"/>
        <v>19</v>
      </c>
      <c r="J15" s="34" t="str">
        <f t="shared" si="8"/>
        <v>83.E1.8A.19</v>
      </c>
    </row>
    <row r="16" spans="1:10" x14ac:dyDescent="0.25">
      <c r="A16" s="68" t="str">
        <f>'Module Locations'!D20</f>
        <v>131.225.131.193</v>
      </c>
      <c r="B16">
        <f t="shared" si="0"/>
        <v>131</v>
      </c>
      <c r="C16">
        <f t="shared" si="7"/>
        <v>225</v>
      </c>
      <c r="D16">
        <f t="shared" si="1"/>
        <v>131</v>
      </c>
      <c r="E16">
        <f t="shared" si="2"/>
        <v>193</v>
      </c>
      <c r="F16" s="34" t="str">
        <f t="shared" si="3"/>
        <v>83</v>
      </c>
      <c r="G16" s="34" t="str">
        <f t="shared" si="4"/>
        <v>E1</v>
      </c>
      <c r="H16" s="34" t="str">
        <f t="shared" si="5"/>
        <v>83</v>
      </c>
      <c r="I16" s="34" t="str">
        <f t="shared" si="6"/>
        <v>C1</v>
      </c>
      <c r="J16" s="34" t="str">
        <f t="shared" si="8"/>
        <v>83.E1.83.C1</v>
      </c>
    </row>
    <row r="17" spans="1:10" x14ac:dyDescent="0.25">
      <c r="A17" s="68" t="str">
        <f>'Module Locations'!D21</f>
        <v>131.225.131.157</v>
      </c>
      <c r="B17">
        <f t="shared" si="0"/>
        <v>131</v>
      </c>
      <c r="C17">
        <f t="shared" si="7"/>
        <v>225</v>
      </c>
      <c r="D17">
        <f t="shared" ref="D17" si="9">LEFT(RIGHT(A17,7),3)+0</f>
        <v>131</v>
      </c>
      <c r="E17">
        <f t="shared" ref="E17" si="10">RIGHT(A17,3)+0</f>
        <v>157</v>
      </c>
      <c r="F17" s="34" t="str">
        <f t="shared" ref="F17" si="11">DEC2HEX(B17)</f>
        <v>83</v>
      </c>
      <c r="G17" s="34" t="str">
        <f t="shared" ref="G17" si="12">DEC2HEX(C17)</f>
        <v>E1</v>
      </c>
      <c r="H17" s="34" t="str">
        <f t="shared" ref="H17" si="13">DEC2HEX(D17)</f>
        <v>83</v>
      </c>
      <c r="I17" s="34" t="str">
        <f t="shared" ref="I17" si="14">DEC2HEX(E17)</f>
        <v>9D</v>
      </c>
      <c r="J17" s="34" t="str">
        <f t="shared" ref="J17" si="15">CONCATENATE(F17,".",G17,".",H17,".",I17)</f>
        <v>83.E1.83.9D</v>
      </c>
    </row>
    <row r="18" spans="1:10" x14ac:dyDescent="0.25">
      <c r="A18" s="68" t="str">
        <f>'Module Locations'!D22</f>
        <v>131.225.138.106</v>
      </c>
      <c r="B18">
        <f t="shared" ref="B18" si="16">LEFT(A18, 3)+0</f>
        <v>131</v>
      </c>
      <c r="C18">
        <f t="shared" ref="C18" si="17">LEFT(RIGHT(A18,11), 3)+0</f>
        <v>225</v>
      </c>
      <c r="D18">
        <f t="shared" ref="D18" si="18">LEFT(RIGHT(A18,7),3)+0</f>
        <v>138</v>
      </c>
      <c r="E18">
        <f t="shared" ref="E18" si="19">RIGHT(A18,3)+0</f>
        <v>106</v>
      </c>
      <c r="F18" s="34" t="str">
        <f t="shared" ref="F18" si="20">DEC2HEX(B18)</f>
        <v>83</v>
      </c>
      <c r="G18" s="34" t="str">
        <f t="shared" ref="G18" si="21">DEC2HEX(C18)</f>
        <v>E1</v>
      </c>
      <c r="H18" s="34" t="str">
        <f t="shared" ref="H18" si="22">DEC2HEX(D18)</f>
        <v>8A</v>
      </c>
      <c r="I18" s="34" t="str">
        <f t="shared" ref="I18" si="23">DEC2HEX(E18)</f>
        <v>6A</v>
      </c>
      <c r="J18" s="34" t="str">
        <f t="shared" ref="J18" si="24">CONCATENATE(F18,".",G18,".",H18,".",I18)</f>
        <v>83.E1.8A.6A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D5" sqref="D5"/>
    </sheetView>
  </sheetViews>
  <sheetFormatPr defaultRowHeight="15" x14ac:dyDescent="0.25"/>
  <cols>
    <col min="1" max="1" width="7.140625" bestFit="1" customWidth="1"/>
    <col min="2" max="2" width="10.140625" customWidth="1"/>
    <col min="3" max="3" width="11.140625" bestFit="1" customWidth="1"/>
    <col min="4" max="4" width="9.85546875" customWidth="1"/>
    <col min="5" max="16" width="6.42578125" customWidth="1"/>
  </cols>
  <sheetData>
    <row r="1" spans="1:16" ht="26.25" x14ac:dyDescent="0.4">
      <c r="A1" s="254" t="s">
        <v>615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ht="15.75" thickBot="1" x14ac:dyDescent="0.3">
      <c r="A2" s="255" t="s">
        <v>622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16" x14ac:dyDescent="0.25">
      <c r="A3" s="296" t="str">
        <f>'Module Locations'!A2:A3</f>
        <v>Crate #</v>
      </c>
      <c r="B3" s="298" t="str">
        <f>'Module Locations'!B2:B3</f>
        <v>Location</v>
      </c>
      <c r="C3" s="299"/>
      <c r="D3" s="294" t="str">
        <f>'Module Locations'!H4</f>
        <v>Name</v>
      </c>
      <c r="E3" s="258" t="s">
        <v>628</v>
      </c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</row>
    <row r="4" spans="1:16" x14ac:dyDescent="0.25">
      <c r="A4" s="297"/>
      <c r="B4" s="300"/>
      <c r="C4" s="301"/>
      <c r="D4" s="295"/>
      <c r="E4" s="267" t="s">
        <v>4</v>
      </c>
      <c r="F4" s="268"/>
      <c r="G4" s="267" t="s">
        <v>5</v>
      </c>
      <c r="H4" s="268"/>
      <c r="I4" s="267" t="s">
        <v>6</v>
      </c>
      <c r="J4" s="268"/>
      <c r="K4" s="267" t="s">
        <v>7</v>
      </c>
      <c r="L4" s="268"/>
      <c r="M4" s="267" t="s">
        <v>8</v>
      </c>
      <c r="N4" s="268"/>
      <c r="O4" s="260" t="s">
        <v>9</v>
      </c>
      <c r="P4" s="261"/>
    </row>
    <row r="5" spans="1:16" x14ac:dyDescent="0.25">
      <c r="A5" s="165">
        <f>'Module Locations'!A5</f>
        <v>1</v>
      </c>
      <c r="B5" s="263" t="str">
        <f>'Module Locations'!B5</f>
        <v>Low-Energy Linac</v>
      </c>
      <c r="C5" s="170" t="str">
        <f>'Module Locations'!C5</f>
        <v>LE2-RR4-1</v>
      </c>
      <c r="D5" s="180" t="str">
        <f>'Module Locations'!H5</f>
        <v>LNBP01</v>
      </c>
      <c r="E5" s="23">
        <v>1.42</v>
      </c>
      <c r="F5" s="180" t="s">
        <v>623</v>
      </c>
      <c r="G5" s="197">
        <f>'BPM Names'!F5</f>
        <v>0</v>
      </c>
      <c r="H5" s="198">
        <f>'BPM Names'!G5</f>
        <v>0</v>
      </c>
      <c r="I5" s="197">
        <f>'BPM Names'!H5</f>
        <v>0</v>
      </c>
      <c r="J5" s="198">
        <f>'BPM Names'!I5</f>
        <v>0</v>
      </c>
      <c r="K5" s="197">
        <f>'BPM Names'!J5</f>
        <v>0</v>
      </c>
      <c r="L5" s="198">
        <f>'BPM Names'!K5</f>
        <v>0</v>
      </c>
      <c r="M5" s="197">
        <f>'BPM Names'!L5</f>
        <v>0</v>
      </c>
      <c r="N5" s="198">
        <f>'BPM Names'!M5</f>
        <v>0</v>
      </c>
      <c r="O5" s="23">
        <f>'BPM Names'!N5</f>
        <v>0</v>
      </c>
      <c r="P5" s="192">
        <f>'BPM Names'!O5</f>
        <v>0</v>
      </c>
    </row>
    <row r="6" spans="1:16" x14ac:dyDescent="0.25">
      <c r="A6" s="166">
        <f>'Module Locations'!A6</f>
        <v>2</v>
      </c>
      <c r="B6" s="263"/>
      <c r="C6" s="170" t="str">
        <f>'Module Locations'!C6</f>
        <v>LE3-RR3-1</v>
      </c>
      <c r="D6" s="181" t="str">
        <f>'Module Locations'!H6</f>
        <v>LNBP02</v>
      </c>
      <c r="E6" s="23">
        <v>1.42</v>
      </c>
      <c r="F6" s="181" t="s">
        <v>623</v>
      </c>
      <c r="G6" s="197">
        <v>1.42</v>
      </c>
      <c r="H6" s="198" t="s">
        <v>623</v>
      </c>
      <c r="I6" s="197">
        <f>'BPM Names'!H6</f>
        <v>0</v>
      </c>
      <c r="J6" s="198">
        <f>'BPM Names'!I6</f>
        <v>0</v>
      </c>
      <c r="K6" s="197">
        <f>'BPM Names'!J6</f>
        <v>0</v>
      </c>
      <c r="L6" s="198">
        <f>'BPM Names'!K6</f>
        <v>0</v>
      </c>
      <c r="M6" s="197">
        <f>'BPM Names'!L6</f>
        <v>0</v>
      </c>
      <c r="N6" s="198">
        <f>'BPM Names'!M6</f>
        <v>0</v>
      </c>
      <c r="O6" s="23">
        <f>'BPM Names'!N6</f>
        <v>0</v>
      </c>
      <c r="P6" s="192">
        <f>'BPM Names'!O6</f>
        <v>0</v>
      </c>
    </row>
    <row r="7" spans="1:16" x14ac:dyDescent="0.25">
      <c r="A7" s="166">
        <f>'Module Locations'!A7</f>
        <v>3</v>
      </c>
      <c r="B7" s="263"/>
      <c r="C7" s="170" t="str">
        <f>'Module Locations'!C7</f>
        <v>LE4-RR3-1</v>
      </c>
      <c r="D7" s="181" t="str">
        <f>'Module Locations'!H7</f>
        <v>LNBP03</v>
      </c>
      <c r="E7" s="23">
        <v>1.42</v>
      </c>
      <c r="F7" s="181" t="s">
        <v>623</v>
      </c>
      <c r="G7" s="197">
        <f>'BPM Names'!F7</f>
        <v>0</v>
      </c>
      <c r="H7" s="198">
        <f>'BPM Names'!G7</f>
        <v>0</v>
      </c>
      <c r="I7" s="197">
        <f>'BPM Names'!H7</f>
        <v>0</v>
      </c>
      <c r="J7" s="198">
        <f>'BPM Names'!I7</f>
        <v>0</v>
      </c>
      <c r="K7" s="197">
        <f>'BPM Names'!J7</f>
        <v>0</v>
      </c>
      <c r="L7" s="198">
        <f>'BPM Names'!K7</f>
        <v>0</v>
      </c>
      <c r="M7" s="197">
        <f>'BPM Names'!L7</f>
        <v>0</v>
      </c>
      <c r="N7" s="198">
        <f>'BPM Names'!M7</f>
        <v>0</v>
      </c>
      <c r="O7" s="23">
        <f>'BPM Names'!N7</f>
        <v>0</v>
      </c>
      <c r="P7" s="192">
        <f>'BPM Names'!O7</f>
        <v>0</v>
      </c>
    </row>
    <row r="8" spans="1:16" x14ac:dyDescent="0.25">
      <c r="A8" s="167">
        <f>'Module Locations'!A8</f>
        <v>4</v>
      </c>
      <c r="B8" s="264"/>
      <c r="C8" s="171" t="str">
        <f>'Module Locations'!C8</f>
        <v>LE5-RR3-1</v>
      </c>
      <c r="D8" s="182" t="str">
        <f>'Module Locations'!H8</f>
        <v>LNBP04</v>
      </c>
      <c r="E8" s="193">
        <v>1.42</v>
      </c>
      <c r="F8" s="182" t="s">
        <v>623</v>
      </c>
      <c r="G8" s="199">
        <v>1.42</v>
      </c>
      <c r="H8" s="200" t="s">
        <v>627</v>
      </c>
      <c r="I8" s="199">
        <f>'BPM Names'!H8</f>
        <v>0</v>
      </c>
      <c r="J8" s="200">
        <f>'BPM Names'!I8</f>
        <v>0</v>
      </c>
      <c r="K8" s="199">
        <f>'BPM Names'!J8</f>
        <v>0</v>
      </c>
      <c r="L8" s="200">
        <f>'BPM Names'!K8</f>
        <v>0</v>
      </c>
      <c r="M8" s="199">
        <f>'BPM Names'!L8</f>
        <v>0</v>
      </c>
      <c r="N8" s="200">
        <f>'BPM Names'!M8</f>
        <v>0</v>
      </c>
      <c r="O8" s="193">
        <f>'BPM Names'!N8</f>
        <v>0</v>
      </c>
      <c r="P8" s="194">
        <f>'BPM Names'!O8</f>
        <v>0</v>
      </c>
    </row>
    <row r="9" spans="1:16" x14ac:dyDescent="0.25">
      <c r="A9" s="165">
        <f>'Module Locations'!A9</f>
        <v>5</v>
      </c>
      <c r="B9" s="265" t="str">
        <f>'Module Locations'!B9</f>
        <v>Diagnostics Room</v>
      </c>
      <c r="C9" s="170" t="str">
        <f>'Module Locations'!C9</f>
        <v>LDR-0</v>
      </c>
      <c r="D9" s="181" t="str">
        <f>'Module Locations'!H9</f>
        <v>LNBP05</v>
      </c>
      <c r="E9" s="23">
        <v>1.42</v>
      </c>
      <c r="F9" s="181" t="s">
        <v>623</v>
      </c>
      <c r="G9" s="197">
        <v>1.42</v>
      </c>
      <c r="H9" s="198" t="s">
        <v>626</v>
      </c>
      <c r="I9" s="197">
        <v>1.42</v>
      </c>
      <c r="J9" s="198" t="s">
        <v>626</v>
      </c>
      <c r="K9" s="197">
        <v>1.42</v>
      </c>
      <c r="L9" s="198" t="s">
        <v>626</v>
      </c>
      <c r="M9" s="197">
        <v>1.42</v>
      </c>
      <c r="N9" s="198" t="s">
        <v>626</v>
      </c>
      <c r="O9" s="23">
        <v>1.42</v>
      </c>
      <c r="P9" s="192" t="s">
        <v>626</v>
      </c>
    </row>
    <row r="10" spans="1:16" x14ac:dyDescent="0.25">
      <c r="A10" s="166">
        <f>'Module Locations'!A10</f>
        <v>6</v>
      </c>
      <c r="B10" s="263"/>
      <c r="C10" s="170" t="str">
        <f>'Module Locations'!C10</f>
        <v>LDR-0</v>
      </c>
      <c r="D10" s="181" t="str">
        <f>'Module Locations'!H10</f>
        <v>LNBP06</v>
      </c>
      <c r="E10" s="23">
        <v>1.42</v>
      </c>
      <c r="F10" s="181" t="s">
        <v>623</v>
      </c>
      <c r="G10" s="197">
        <v>1.42</v>
      </c>
      <c r="H10" s="198" t="s">
        <v>624</v>
      </c>
      <c r="I10" s="197">
        <v>1.42</v>
      </c>
      <c r="J10" s="198" t="s">
        <v>626</v>
      </c>
      <c r="K10" s="197">
        <v>1.42</v>
      </c>
      <c r="L10" s="198" t="s">
        <v>626</v>
      </c>
      <c r="M10" s="197">
        <v>1.42</v>
      </c>
      <c r="N10" s="198" t="s">
        <v>626</v>
      </c>
      <c r="O10" s="23">
        <v>1.42</v>
      </c>
      <c r="P10" s="192" t="s">
        <v>626</v>
      </c>
    </row>
    <row r="11" spans="1:16" x14ac:dyDescent="0.25">
      <c r="A11" s="166">
        <f>'Module Locations'!A11</f>
        <v>7</v>
      </c>
      <c r="B11" s="263"/>
      <c r="C11" s="170" t="str">
        <f>'Module Locations'!C11</f>
        <v>LDR-0</v>
      </c>
      <c r="D11" s="181" t="str">
        <f>'Module Locations'!H11</f>
        <v>LNBP07</v>
      </c>
      <c r="E11" s="23">
        <v>1.42</v>
      </c>
      <c r="F11" s="181" t="s">
        <v>623</v>
      </c>
      <c r="G11" s="197">
        <v>1.42</v>
      </c>
      <c r="H11" s="198" t="s">
        <v>626</v>
      </c>
      <c r="I11" s="197">
        <v>1.42</v>
      </c>
      <c r="J11" s="198" t="s">
        <v>624</v>
      </c>
      <c r="K11" s="197">
        <v>1.42</v>
      </c>
      <c r="L11" s="198" t="s">
        <v>624</v>
      </c>
      <c r="M11" s="197">
        <v>1.42</v>
      </c>
      <c r="N11" s="198" t="s">
        <v>626</v>
      </c>
      <c r="O11" s="23">
        <v>1.42</v>
      </c>
      <c r="P11" s="192" t="s">
        <v>626</v>
      </c>
    </row>
    <row r="12" spans="1:16" x14ac:dyDescent="0.25">
      <c r="A12" s="166">
        <f>'Module Locations'!A12</f>
        <v>8</v>
      </c>
      <c r="B12" s="263"/>
      <c r="C12" s="170" t="str">
        <f>'Module Locations'!C12</f>
        <v>LDR-1</v>
      </c>
      <c r="D12" s="181" t="str">
        <f>'Module Locations'!H12</f>
        <v>LNBP08</v>
      </c>
      <c r="E12" s="23">
        <v>1.42</v>
      </c>
      <c r="F12" s="181" t="s">
        <v>623</v>
      </c>
      <c r="G12" s="197">
        <v>1.42</v>
      </c>
      <c r="H12" s="198" t="s">
        <v>626</v>
      </c>
      <c r="I12" s="197">
        <v>1.42</v>
      </c>
      <c r="J12" s="198" t="s">
        <v>626</v>
      </c>
      <c r="K12" s="197">
        <v>1.42</v>
      </c>
      <c r="L12" s="198" t="s">
        <v>626</v>
      </c>
      <c r="M12" s="197">
        <v>1.42</v>
      </c>
      <c r="N12" s="198" t="s">
        <v>626</v>
      </c>
      <c r="O12" s="23">
        <v>1.42</v>
      </c>
      <c r="P12" s="192" t="s">
        <v>626</v>
      </c>
    </row>
    <row r="13" spans="1:16" x14ac:dyDescent="0.25">
      <c r="A13" s="167">
        <f>'Module Locations'!A13</f>
        <v>9</v>
      </c>
      <c r="B13" s="264"/>
      <c r="C13" s="171" t="str">
        <f>'Module Locations'!C13</f>
        <v>LDR-1</v>
      </c>
      <c r="D13" s="182" t="str">
        <f>'Module Locations'!H13</f>
        <v>LNBP09</v>
      </c>
      <c r="E13" s="193">
        <v>1.42</v>
      </c>
      <c r="F13" s="182" t="s">
        <v>623</v>
      </c>
      <c r="G13" s="199">
        <v>1.42</v>
      </c>
      <c r="H13" s="200" t="s">
        <v>626</v>
      </c>
      <c r="I13" s="199">
        <v>1.42</v>
      </c>
      <c r="J13" s="200" t="s">
        <v>626</v>
      </c>
      <c r="K13" s="199">
        <v>1.42</v>
      </c>
      <c r="L13" s="200" t="s">
        <v>626</v>
      </c>
      <c r="M13" s="199">
        <v>1.42</v>
      </c>
      <c r="N13" s="200" t="s">
        <v>626</v>
      </c>
      <c r="O13" s="193">
        <v>1.42</v>
      </c>
      <c r="P13" s="194" t="s">
        <v>626</v>
      </c>
    </row>
    <row r="14" spans="1:16" x14ac:dyDescent="0.25">
      <c r="A14" s="165">
        <f>'Module Locations'!A14</f>
        <v>10</v>
      </c>
      <c r="B14" s="265" t="str">
        <f>'Module Locations'!B14</f>
        <v>400 MeV Line</v>
      </c>
      <c r="C14" s="169" t="str">
        <f>'Module Locations'!C14</f>
        <v>LG1-RR2-3</v>
      </c>
      <c r="D14" s="180" t="str">
        <f>'Module Locations'!H14</f>
        <v>B400BPM1</v>
      </c>
      <c r="E14" s="23">
        <v>1.42</v>
      </c>
      <c r="F14" s="181" t="s">
        <v>623</v>
      </c>
      <c r="G14" s="197">
        <v>1.42</v>
      </c>
      <c r="H14" s="198" t="s">
        <v>626</v>
      </c>
      <c r="I14" s="197">
        <v>1.42</v>
      </c>
      <c r="J14" s="198" t="s">
        <v>626</v>
      </c>
      <c r="K14" s="197">
        <v>1.42</v>
      </c>
      <c r="L14" s="198" t="s">
        <v>626</v>
      </c>
      <c r="M14" s="197">
        <f>'BPM Names'!L14</f>
        <v>0</v>
      </c>
      <c r="N14" s="198">
        <f>'BPM Names'!M14</f>
        <v>0</v>
      </c>
      <c r="O14" s="23">
        <f>'BPM Names'!N14</f>
        <v>0</v>
      </c>
      <c r="P14" s="192">
        <f>'BPM Names'!O14</f>
        <v>0</v>
      </c>
    </row>
    <row r="15" spans="1:16" x14ac:dyDescent="0.25">
      <c r="A15" s="166">
        <f>'Module Locations'!A15</f>
        <v>11</v>
      </c>
      <c r="B15" s="263"/>
      <c r="C15" s="170" t="str">
        <f>'Module Locations'!C15</f>
        <v>LG1-RR4-1</v>
      </c>
      <c r="D15" s="181" t="str">
        <f>'Module Locations'!H15</f>
        <v>B400BPM2</v>
      </c>
      <c r="E15" s="23">
        <v>1.42</v>
      </c>
      <c r="F15" s="181" t="s">
        <v>623</v>
      </c>
      <c r="G15" s="197">
        <v>1.42</v>
      </c>
      <c r="H15" s="198" t="s">
        <v>624</v>
      </c>
      <c r="I15" s="197">
        <v>1.42</v>
      </c>
      <c r="J15" s="198" t="s">
        <v>624</v>
      </c>
      <c r="K15" s="197">
        <v>1.42</v>
      </c>
      <c r="L15" s="198" t="s">
        <v>624</v>
      </c>
      <c r="M15" s="197">
        <v>1.42</v>
      </c>
      <c r="N15" s="198" t="s">
        <v>624</v>
      </c>
      <c r="O15" s="23">
        <v>1.42</v>
      </c>
      <c r="P15" s="192" t="s">
        <v>624</v>
      </c>
    </row>
    <row r="16" spans="1:16" x14ac:dyDescent="0.25">
      <c r="A16" s="166">
        <f>'Module Locations'!A16</f>
        <v>12</v>
      </c>
      <c r="B16" s="263"/>
      <c r="C16" s="170" t="str">
        <f>'Module Locations'!C16</f>
        <v>GR24-RR6-1</v>
      </c>
      <c r="D16" s="181" t="str">
        <f>'Module Locations'!H16</f>
        <v>B400BPM3</v>
      </c>
      <c r="E16" s="23">
        <v>1.42</v>
      </c>
      <c r="F16" s="181" t="s">
        <v>623</v>
      </c>
      <c r="G16" s="197">
        <v>1.42</v>
      </c>
      <c r="H16" s="198" t="s">
        <v>624</v>
      </c>
      <c r="I16" s="197">
        <v>1.42</v>
      </c>
      <c r="J16" s="198" t="s">
        <v>625</v>
      </c>
      <c r="K16" s="197">
        <v>1.42</v>
      </c>
      <c r="L16" s="198" t="s">
        <v>626</v>
      </c>
      <c r="M16" s="197">
        <f>'BPM Names'!L16</f>
        <v>0</v>
      </c>
      <c r="N16" s="198">
        <f>'BPM Names'!M16</f>
        <v>0</v>
      </c>
      <c r="O16" s="23">
        <f>'BPM Names'!N16</f>
        <v>0</v>
      </c>
      <c r="P16" s="192">
        <f>'BPM Names'!O16</f>
        <v>0</v>
      </c>
    </row>
    <row r="17" spans="1:16" x14ac:dyDescent="0.25">
      <c r="A17" s="166">
        <f>'Module Locations'!A17</f>
        <v>13</v>
      </c>
      <c r="B17" s="263"/>
      <c r="C17" s="170" t="str">
        <f>'Module Locations'!C17</f>
        <v>GR24-RR6-3</v>
      </c>
      <c r="D17" s="181" t="str">
        <f>'Module Locations'!H17</f>
        <v>B400BPM4</v>
      </c>
      <c r="E17" s="23">
        <v>1.42</v>
      </c>
      <c r="F17" s="181" t="s">
        <v>623</v>
      </c>
      <c r="G17" s="197">
        <v>1.42</v>
      </c>
      <c r="H17" s="198" t="s">
        <v>626</v>
      </c>
      <c r="I17" s="197">
        <v>1.42</v>
      </c>
      <c r="J17" s="198" t="s">
        <v>626</v>
      </c>
      <c r="K17" s="197">
        <v>1.42</v>
      </c>
      <c r="L17" s="198" t="s">
        <v>626</v>
      </c>
      <c r="M17" s="197">
        <v>1.42</v>
      </c>
      <c r="N17" s="198" t="s">
        <v>626</v>
      </c>
      <c r="O17" s="23">
        <f>'BPM Names'!N17</f>
        <v>0</v>
      </c>
      <c r="P17" s="192">
        <f>'BPM Names'!O17</f>
        <v>0</v>
      </c>
    </row>
    <row r="18" spans="1:16" x14ac:dyDescent="0.25">
      <c r="A18" s="166">
        <f>'Module Locations'!A18</f>
        <v>14</v>
      </c>
      <c r="B18" s="263"/>
      <c r="C18" s="170" t="str">
        <f>'Module Locations'!C18</f>
        <v>GR24-RR6-3</v>
      </c>
      <c r="D18" s="181" t="str">
        <f>'Module Locations'!H18</f>
        <v>B400BPM5</v>
      </c>
      <c r="E18" s="23">
        <v>1.42</v>
      </c>
      <c r="F18" s="181" t="s">
        <v>623</v>
      </c>
      <c r="G18" s="197">
        <v>1.42</v>
      </c>
      <c r="H18" s="198" t="s">
        <v>624</v>
      </c>
      <c r="I18" s="197">
        <v>1.42</v>
      </c>
      <c r="J18" s="198" t="s">
        <v>624</v>
      </c>
      <c r="K18" s="197">
        <v>1.42</v>
      </c>
      <c r="L18" s="198" t="s">
        <v>624</v>
      </c>
      <c r="M18" s="197">
        <v>1.42</v>
      </c>
      <c r="N18" s="198" t="s">
        <v>624</v>
      </c>
      <c r="O18" s="23">
        <f>'BPM Names'!N18</f>
        <v>0</v>
      </c>
      <c r="P18" s="192">
        <f>'BPM Names'!O18</f>
        <v>0</v>
      </c>
    </row>
    <row r="19" spans="1:16" ht="15.75" thickBot="1" x14ac:dyDescent="0.3">
      <c r="A19" s="168">
        <f>'Module Locations'!A19</f>
        <v>15</v>
      </c>
      <c r="B19" s="266"/>
      <c r="C19" s="172" t="str">
        <f>'Module Locations'!C19</f>
        <v>GR24-RR6-3</v>
      </c>
      <c r="D19" s="183" t="str">
        <f>'Module Locations'!H19</f>
        <v>B400BPM6</v>
      </c>
      <c r="E19" s="195">
        <v>1.42</v>
      </c>
      <c r="F19" s="183" t="s">
        <v>623</v>
      </c>
      <c r="G19" s="201">
        <v>1.42</v>
      </c>
      <c r="H19" s="202" t="s">
        <v>624</v>
      </c>
      <c r="I19" s="201">
        <v>1.42</v>
      </c>
      <c r="J19" s="202" t="s">
        <v>624</v>
      </c>
      <c r="K19" s="201">
        <v>1.42</v>
      </c>
      <c r="L19" s="202" t="s">
        <v>624</v>
      </c>
      <c r="M19" s="201">
        <v>1.42</v>
      </c>
      <c r="N19" s="202" t="s">
        <v>624</v>
      </c>
      <c r="O19" s="195">
        <f>'BPM Names'!N19</f>
        <v>0</v>
      </c>
      <c r="P19" s="196">
        <f>'BPM Names'!O19</f>
        <v>0</v>
      </c>
    </row>
  </sheetData>
  <mergeCells count="15">
    <mergeCell ref="B5:B8"/>
    <mergeCell ref="B9:B13"/>
    <mergeCell ref="B14:B19"/>
    <mergeCell ref="D3:D4"/>
    <mergeCell ref="A1:P1"/>
    <mergeCell ref="A2:P2"/>
    <mergeCell ref="A3:A4"/>
    <mergeCell ref="B3:C4"/>
    <mergeCell ref="E3:P3"/>
    <mergeCell ref="E4:F4"/>
    <mergeCell ref="G4:H4"/>
    <mergeCell ref="I4:J4"/>
    <mergeCell ref="K4:L4"/>
    <mergeCell ref="M4:N4"/>
    <mergeCell ref="O4:P4"/>
  </mergeCells>
  <conditionalFormatting sqref="E5:P19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5"/>
  <sheetViews>
    <sheetView zoomScale="162" zoomScaleNormal="162" workbookViewId="0">
      <selection activeCell="J16" sqref="J16"/>
    </sheetView>
  </sheetViews>
  <sheetFormatPr defaultRowHeight="15" x14ac:dyDescent="0.25"/>
  <cols>
    <col min="1" max="1" width="5.5703125" bestFit="1" customWidth="1"/>
    <col min="2" max="2" width="5" customWidth="1"/>
    <col min="3" max="4" width="8.85546875" bestFit="1" customWidth="1"/>
    <col min="5" max="5" width="3.28515625" bestFit="1" customWidth="1"/>
    <col min="6" max="6" width="8.85546875" bestFit="1" customWidth="1"/>
    <col min="7" max="7" width="3.28515625" bestFit="1" customWidth="1"/>
    <col min="8" max="8" width="7.28515625" bestFit="1" customWidth="1"/>
    <col min="9" max="9" width="3.28515625" bestFit="1" customWidth="1"/>
    <col min="10" max="10" width="7.28515625" bestFit="1" customWidth="1"/>
    <col min="11" max="11" width="3.28515625" bestFit="1" customWidth="1"/>
    <col min="12" max="12" width="7.28515625" bestFit="1" customWidth="1"/>
    <col min="13" max="13" width="3.28515625" bestFit="1" customWidth="1"/>
    <col min="14" max="14" width="7.85546875" bestFit="1" customWidth="1"/>
    <col min="15" max="15" width="3.28515625" bestFit="1" customWidth="1"/>
    <col min="17" max="17" width="7.5703125" bestFit="1" customWidth="1"/>
    <col min="18" max="18" width="1.28515625" customWidth="1"/>
    <col min="19" max="19" width="7.5703125" bestFit="1" customWidth="1"/>
    <col min="20" max="20" width="1.28515625" customWidth="1"/>
    <col min="21" max="21" width="6.42578125" bestFit="1" customWidth="1"/>
    <col min="22" max="22" width="1.28515625" customWidth="1"/>
    <col min="23" max="23" width="6.42578125" bestFit="1" customWidth="1"/>
    <col min="24" max="24" width="1.28515625" customWidth="1"/>
    <col min="25" max="25" width="6.42578125" bestFit="1" customWidth="1"/>
    <col min="26" max="26" width="1.28515625" customWidth="1"/>
    <col min="27" max="27" width="6.5703125" bestFit="1" customWidth="1"/>
  </cols>
  <sheetData>
    <row r="1" spans="1:27" ht="26.25" x14ac:dyDescent="0.25">
      <c r="A1" s="208" t="s">
        <v>393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27" ht="15.75" thickBot="1" x14ac:dyDescent="0.3">
      <c r="A2" s="209" t="s">
        <v>612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27" x14ac:dyDescent="0.25">
      <c r="A3" s="211" t="s">
        <v>160</v>
      </c>
      <c r="B3" s="249" t="s">
        <v>57</v>
      </c>
      <c r="C3" s="249"/>
      <c r="D3" s="251" t="s">
        <v>390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3"/>
      <c r="Q3" s="229" t="s">
        <v>613</v>
      </c>
      <c r="R3" s="229"/>
      <c r="S3" s="229"/>
      <c r="T3" s="229"/>
      <c r="U3" s="229"/>
      <c r="V3" s="229"/>
      <c r="W3" s="229"/>
      <c r="X3" s="229"/>
      <c r="Y3" s="229"/>
      <c r="Z3" s="229"/>
      <c r="AA3" s="229"/>
    </row>
    <row r="4" spans="1:27" x14ac:dyDescent="0.25">
      <c r="A4" s="212"/>
      <c r="B4" s="250"/>
      <c r="C4" s="250"/>
      <c r="D4" s="237" t="s">
        <v>4</v>
      </c>
      <c r="E4" s="238"/>
      <c r="F4" s="238" t="s">
        <v>5</v>
      </c>
      <c r="G4" s="238"/>
      <c r="H4" s="238" t="s">
        <v>6</v>
      </c>
      <c r="I4" s="238"/>
      <c r="J4" s="238" t="s">
        <v>7</v>
      </c>
      <c r="K4" s="238"/>
      <c r="L4" s="238" t="s">
        <v>8</v>
      </c>
      <c r="M4" s="238"/>
      <c r="N4" s="238" t="s">
        <v>9</v>
      </c>
      <c r="O4" s="241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</row>
    <row r="5" spans="1:27" x14ac:dyDescent="0.25">
      <c r="A5" s="91">
        <v>1</v>
      </c>
      <c r="B5" s="246" t="s">
        <v>52</v>
      </c>
      <c r="C5" s="100" t="s">
        <v>618</v>
      </c>
      <c r="D5" s="74" t="s">
        <v>45</v>
      </c>
      <c r="E5" s="58">
        <v>15</v>
      </c>
      <c r="F5" s="242"/>
      <c r="G5" s="242"/>
      <c r="H5" s="242"/>
      <c r="I5" s="242"/>
      <c r="J5" s="242"/>
      <c r="K5" s="242"/>
      <c r="L5" s="242"/>
      <c r="M5" s="242"/>
      <c r="N5" s="242"/>
      <c r="O5" s="243"/>
      <c r="Q5" s="158" t="str">
        <f>LOOKUP(E5,'Module Summary'!$B$2:$B$101,'Module Summary'!$A$2:$A$101)</f>
        <v>LEL 2 Out</v>
      </c>
      <c r="R5" s="158"/>
      <c r="S5" s="158" t="e">
        <f>LOOKUP(G5,'Module Summary'!$B$2:$B$101,'Module Summary'!$A$2:$A$101)</f>
        <v>#N/A</v>
      </c>
      <c r="T5" s="158"/>
      <c r="U5" s="158" t="e">
        <f>LOOKUP(I5,'Module Summary'!$B$2:$B$101,'Module Summary'!$A$2:$A$101)</f>
        <v>#N/A</v>
      </c>
      <c r="V5" s="158"/>
      <c r="W5" s="158" t="e">
        <f>LOOKUP(K5,'Module Summary'!$B$2:$B$101,'Module Summary'!$A$2:$A$101)</f>
        <v>#N/A</v>
      </c>
      <c r="X5" s="158"/>
      <c r="Y5" s="158" t="e">
        <f>LOOKUP(M5,'Module Summary'!$B$2:$B$101,'Module Summary'!$A$2:$A$101)</f>
        <v>#N/A</v>
      </c>
      <c r="Z5" s="159"/>
      <c r="AA5" s="158" t="e">
        <f>LOOKUP(O5,'Module Summary'!$B$2:$B$101,'Module Summary'!$A$2:$A$101)</f>
        <v>#N/A</v>
      </c>
    </row>
    <row r="6" spans="1:27" x14ac:dyDescent="0.25">
      <c r="A6" s="91">
        <f>A5+1</f>
        <v>2</v>
      </c>
      <c r="B6" s="247"/>
      <c r="C6" s="101" t="s">
        <v>619</v>
      </c>
      <c r="D6" s="74" t="s">
        <v>47</v>
      </c>
      <c r="E6" s="58">
        <v>19</v>
      </c>
      <c r="F6" s="4" t="s">
        <v>49</v>
      </c>
      <c r="G6" s="78">
        <v>12</v>
      </c>
      <c r="H6" s="235"/>
      <c r="I6" s="235"/>
      <c r="J6" s="235"/>
      <c r="K6" s="235"/>
      <c r="L6" s="235"/>
      <c r="M6" s="235"/>
      <c r="N6" s="235"/>
      <c r="O6" s="236"/>
      <c r="Q6" s="158" t="str">
        <f>LOOKUP(E6,'Module Summary'!$B$2:$B$101,'Module Summary'!$A$2:$A$101)</f>
        <v>LEL 3 In</v>
      </c>
      <c r="R6" s="158"/>
      <c r="S6" s="158" t="str">
        <f>LOOKUP(G6,'Module Summary'!$B$2:$B$101,'Module Summary'!$A$2:$A$101)</f>
        <v>LEL 3 Out</v>
      </c>
      <c r="T6" s="158"/>
      <c r="U6" s="158" t="e">
        <f>LOOKUP(I6,'Module Summary'!$B$2:$B$101,'Module Summary'!$A$2:$A$101)</f>
        <v>#N/A</v>
      </c>
      <c r="V6" s="158"/>
      <c r="W6" s="158" t="e">
        <f>LOOKUP(K6,'Module Summary'!$B$2:$B$101,'Module Summary'!$A$2:$A$101)</f>
        <v>#N/A</v>
      </c>
      <c r="X6" s="158"/>
      <c r="Y6" s="158" t="e">
        <f>LOOKUP(M6,'Module Summary'!$B$2:$B$101,'Module Summary'!$A$2:$A$101)</f>
        <v>#N/A</v>
      </c>
      <c r="Z6" s="159"/>
      <c r="AA6" s="158" t="e">
        <f>LOOKUP(O6,'Module Summary'!$B$2:$B$101,'Module Summary'!$A$2:$A$101)</f>
        <v>#N/A</v>
      </c>
    </row>
    <row r="7" spans="1:27" x14ac:dyDescent="0.25">
      <c r="A7" s="91">
        <f t="shared" ref="A7:A18" si="0">A6+1</f>
        <v>3</v>
      </c>
      <c r="B7" s="247"/>
      <c r="C7" s="101" t="s">
        <v>620</v>
      </c>
      <c r="D7" s="74" t="s">
        <v>46</v>
      </c>
      <c r="E7" s="58">
        <v>14</v>
      </c>
      <c r="F7" s="134"/>
      <c r="G7" s="134"/>
      <c r="H7" s="134"/>
      <c r="I7" s="134"/>
      <c r="J7" s="134"/>
      <c r="K7" s="134"/>
      <c r="L7" s="134"/>
      <c r="M7" s="134"/>
      <c r="N7" s="134"/>
      <c r="O7" s="135"/>
      <c r="Q7" s="158" t="str">
        <f>LOOKUP(E7,'Module Summary'!$B$2:$B$101,'Module Summary'!$A$2:$A$101)</f>
        <v>LEL 4 In</v>
      </c>
      <c r="R7" s="158"/>
      <c r="S7" s="158" t="e">
        <f>LOOKUP(G7,'Module Summary'!$B$2:$B$101,'Module Summary'!$A$2:$A$101)</f>
        <v>#N/A</v>
      </c>
      <c r="T7" s="158"/>
      <c r="U7" s="158" t="e">
        <f>LOOKUP(I7,'Module Summary'!$B$2:$B$101,'Module Summary'!$A$2:$A$101)</f>
        <v>#N/A</v>
      </c>
      <c r="V7" s="158"/>
      <c r="W7" s="158" t="e">
        <f>LOOKUP(K7,'Module Summary'!$B$2:$B$101,'Module Summary'!$A$2:$A$101)</f>
        <v>#N/A</v>
      </c>
      <c r="X7" s="158"/>
      <c r="Y7" s="158" t="e">
        <f>LOOKUP(M7,'Module Summary'!$B$2:$B$101,'Module Summary'!$A$2:$A$101)</f>
        <v>#N/A</v>
      </c>
      <c r="Z7" s="159"/>
      <c r="AA7" s="158" t="e">
        <f>LOOKUP(O7,'Module Summary'!$B$2:$B$101,'Module Summary'!$A$2:$A$101)</f>
        <v>#N/A</v>
      </c>
    </row>
    <row r="8" spans="1:27" x14ac:dyDescent="0.25">
      <c r="A8" s="91">
        <f t="shared" si="0"/>
        <v>4</v>
      </c>
      <c r="B8" s="248"/>
      <c r="C8" s="102" t="s">
        <v>621</v>
      </c>
      <c r="D8" s="82" t="s">
        <v>48</v>
      </c>
      <c r="E8" s="59">
        <v>43</v>
      </c>
      <c r="F8" s="87" t="s">
        <v>50</v>
      </c>
      <c r="G8" s="90">
        <v>57</v>
      </c>
      <c r="H8" s="244"/>
      <c r="I8" s="244"/>
      <c r="J8" s="244"/>
      <c r="K8" s="244"/>
      <c r="L8" s="244"/>
      <c r="M8" s="244"/>
      <c r="N8" s="244"/>
      <c r="O8" s="245"/>
      <c r="Q8" s="158" t="str">
        <f>LOOKUP(E8,'Module Summary'!$B$2:$B$101,'Module Summary'!$A$2:$A$101)</f>
        <v>LEL 5 In</v>
      </c>
      <c r="R8" s="158"/>
      <c r="S8" s="158" t="str">
        <f>LOOKUP(G8,'Module Summary'!$B$2:$B$101,'Module Summary'!$A$2:$A$101)</f>
        <v>LEL 5 Out</v>
      </c>
      <c r="T8" s="158"/>
      <c r="U8" s="158" t="e">
        <f>LOOKUP(I8,'Module Summary'!$B$2:$B$101,'Module Summary'!$A$2:$A$101)</f>
        <v>#N/A</v>
      </c>
      <c r="V8" s="158"/>
      <c r="W8" s="158" t="e">
        <f>LOOKUP(K8,'Module Summary'!$B$2:$B$101,'Module Summary'!$A$2:$A$101)</f>
        <v>#N/A</v>
      </c>
      <c r="X8" s="158"/>
      <c r="Y8" s="158" t="e">
        <f>LOOKUP(M8,'Module Summary'!$B$2:$B$101,'Module Summary'!$A$2:$A$101)</f>
        <v>#N/A</v>
      </c>
      <c r="Z8" s="159"/>
      <c r="AA8" s="158" t="e">
        <f>LOOKUP(O8,'Module Summary'!$B$2:$B$101,'Module Summary'!$A$2:$A$101)</f>
        <v>#N/A</v>
      </c>
    </row>
    <row r="9" spans="1:27" x14ac:dyDescent="0.25">
      <c r="A9" s="91">
        <f t="shared" si="0"/>
        <v>5</v>
      </c>
      <c r="B9" s="239" t="s">
        <v>80</v>
      </c>
      <c r="C9" s="103" t="s">
        <v>91</v>
      </c>
      <c r="D9" s="75" t="s">
        <v>18</v>
      </c>
      <c r="E9" s="58">
        <v>23</v>
      </c>
      <c r="F9" s="6" t="s">
        <v>55</v>
      </c>
      <c r="G9" s="78">
        <v>32</v>
      </c>
      <c r="H9" s="4" t="s">
        <v>395</v>
      </c>
      <c r="I9" s="78">
        <v>30</v>
      </c>
      <c r="J9" s="6" t="s">
        <v>19</v>
      </c>
      <c r="K9" s="78">
        <v>39</v>
      </c>
      <c r="L9" s="6" t="s">
        <v>20</v>
      </c>
      <c r="M9" s="77">
        <v>21</v>
      </c>
      <c r="N9" s="6" t="s">
        <v>24</v>
      </c>
      <c r="O9" s="81">
        <v>13</v>
      </c>
      <c r="Q9" s="158" t="str">
        <f>LOOKUP(E9,'Module Summary'!$B$2:$B$101,'Module Summary'!$A$2:$A$101)</f>
        <v>HEL 0-2</v>
      </c>
      <c r="R9" s="158"/>
      <c r="S9" s="158" t="str">
        <f>LOOKUP(G9,'Module Summary'!$B$2:$B$101,'Module Summary'!$A$2:$A$101)</f>
        <v>HEL 0-3</v>
      </c>
      <c r="T9" s="158"/>
      <c r="U9" s="158" t="str">
        <f>LOOKUP(I9,'Module Summary'!$B$2:$B$101,'Module Summary'!$A$2:$A$101)</f>
        <v>HEL 0-4</v>
      </c>
      <c r="V9" s="158"/>
      <c r="W9" s="158" t="str">
        <f>LOOKUP(K9,'Module Summary'!$B$2:$B$101,'Module Summary'!$A$2:$A$101)</f>
        <v>HEL 1-1</v>
      </c>
      <c r="X9" s="158"/>
      <c r="Y9" s="158" t="str">
        <f>LOOKUP(M9,'Module Summary'!$B$2:$B$101,'Module Summary'!$A$2:$A$101)</f>
        <v>HEL 1-2</v>
      </c>
      <c r="Z9" s="159"/>
      <c r="AA9" s="158" t="str">
        <f>LOOKUP(O9,'Module Summary'!$B$2:$B$101,'Module Summary'!$A$2:$A$101)</f>
        <v>HEL 1-3</v>
      </c>
    </row>
    <row r="10" spans="1:27" x14ac:dyDescent="0.25">
      <c r="A10" s="91">
        <f t="shared" si="0"/>
        <v>6</v>
      </c>
      <c r="B10" s="214"/>
      <c r="C10" s="104" t="s">
        <v>91</v>
      </c>
      <c r="D10" s="75" t="s">
        <v>21</v>
      </c>
      <c r="E10" s="58">
        <v>31</v>
      </c>
      <c r="F10" s="6" t="s">
        <v>22</v>
      </c>
      <c r="G10" s="78">
        <v>34</v>
      </c>
      <c r="H10" s="6" t="s">
        <v>25</v>
      </c>
      <c r="I10" s="78">
        <v>48</v>
      </c>
      <c r="J10" s="6" t="s">
        <v>23</v>
      </c>
      <c r="K10" s="78">
        <v>59</v>
      </c>
      <c r="L10" s="6" t="s">
        <v>26</v>
      </c>
      <c r="M10" s="77">
        <v>44</v>
      </c>
      <c r="N10" s="6" t="s">
        <v>87</v>
      </c>
      <c r="O10" s="81">
        <v>27</v>
      </c>
      <c r="Q10" s="158" t="str">
        <f>LOOKUP(E10,'Module Summary'!$B$2:$B$101,'Module Summary'!$A$2:$A$101)</f>
        <v>HEL 2-1</v>
      </c>
      <c r="R10" s="158"/>
      <c r="S10" s="158" t="str">
        <f>LOOKUP(G10,'Module Summary'!$B$2:$B$101,'Module Summary'!$A$2:$A$101)</f>
        <v>HEL 2-2</v>
      </c>
      <c r="T10" s="158"/>
      <c r="U10" s="158" t="str">
        <f>LOOKUP(I10,'Module Summary'!$B$2:$B$101,'Module Summary'!$A$2:$A$101)</f>
        <v>HEL 2-3</v>
      </c>
      <c r="V10" s="158"/>
      <c r="W10" s="158" t="str">
        <f>LOOKUP(K10,'Module Summary'!$B$2:$B$101,'Module Summary'!$A$2:$A$101)</f>
        <v>HEL 3-1</v>
      </c>
      <c r="X10" s="158"/>
      <c r="Y10" s="158" t="str">
        <f>LOOKUP(M10,'Module Summary'!$B$2:$B$101,'Module Summary'!$A$2:$A$101)</f>
        <v>HEL 3-2</v>
      </c>
      <c r="Z10" s="159"/>
      <c r="AA10" s="158" t="str">
        <f>LOOKUP(O10,'Module Summary'!$B$2:$B$101,'Module Summary'!$A$2:$A$101)</f>
        <v>HEL 7-5</v>
      </c>
    </row>
    <row r="11" spans="1:27" x14ac:dyDescent="0.25">
      <c r="A11" s="91">
        <f t="shared" si="0"/>
        <v>7</v>
      </c>
      <c r="B11" s="214"/>
      <c r="C11" s="104" t="s">
        <v>91</v>
      </c>
      <c r="D11" s="75" t="s">
        <v>28</v>
      </c>
      <c r="E11" s="58">
        <v>28</v>
      </c>
      <c r="F11" s="6" t="s">
        <v>29</v>
      </c>
      <c r="G11" s="78">
        <v>53</v>
      </c>
      <c r="H11" s="6" t="s">
        <v>30</v>
      </c>
      <c r="I11" s="78">
        <v>45</v>
      </c>
      <c r="J11" s="6" t="s">
        <v>31</v>
      </c>
      <c r="K11" s="78">
        <v>52</v>
      </c>
      <c r="L11" s="6" t="s">
        <v>32</v>
      </c>
      <c r="M11" s="77">
        <v>56</v>
      </c>
      <c r="N11" s="6" t="s">
        <v>389</v>
      </c>
      <c r="O11" s="81">
        <v>17</v>
      </c>
      <c r="Q11" s="158" t="str">
        <f>LOOKUP(E11,'Module Summary'!$B$2:$B$101,'Module Summary'!$A$2:$A$101)</f>
        <v>HEL 3-4</v>
      </c>
      <c r="R11" s="158"/>
      <c r="S11" s="158" t="str">
        <f>LOOKUP(G11,'Module Summary'!$B$2:$B$101,'Module Summary'!$A$2:$A$101)</f>
        <v>HEL 4-1</v>
      </c>
      <c r="T11" s="158"/>
      <c r="U11" s="158" t="str">
        <f>LOOKUP(I11,'Module Summary'!$B$2:$B$101,'Module Summary'!$A$2:$A$101)</f>
        <v>HEL 4-2</v>
      </c>
      <c r="V11" s="158"/>
      <c r="W11" s="158" t="str">
        <f>LOOKUP(K11,'Module Summary'!$B$2:$B$101,'Module Summary'!$A$2:$A$101)</f>
        <v>HEL 4-3</v>
      </c>
      <c r="X11" s="158"/>
      <c r="Y11" s="158" t="str">
        <f>LOOKUP(M11,'Module Summary'!$B$2:$B$101,'Module Summary'!$A$2:$A$101)</f>
        <v>HEL 4-4</v>
      </c>
      <c r="Z11" s="159"/>
      <c r="AA11" s="158" t="str">
        <f>LOOKUP(O11,'Module Summary'!$B$2:$B$101,'Module Summary'!$A$2:$A$101)</f>
        <v>HEL-3-3</v>
      </c>
    </row>
    <row r="12" spans="1:27" x14ac:dyDescent="0.25">
      <c r="A12" s="91">
        <f t="shared" si="0"/>
        <v>8</v>
      </c>
      <c r="B12" s="214"/>
      <c r="C12" s="104" t="s">
        <v>92</v>
      </c>
      <c r="D12" s="74" t="s">
        <v>33</v>
      </c>
      <c r="E12" s="58">
        <v>22</v>
      </c>
      <c r="F12" s="6" t="s">
        <v>34</v>
      </c>
      <c r="G12" s="78">
        <v>60</v>
      </c>
      <c r="H12" s="6" t="s">
        <v>35</v>
      </c>
      <c r="I12" s="78">
        <v>49</v>
      </c>
      <c r="J12" s="6" t="s">
        <v>36</v>
      </c>
      <c r="K12" s="78">
        <v>35</v>
      </c>
      <c r="L12" s="6" t="s">
        <v>37</v>
      </c>
      <c r="M12" s="77">
        <v>29</v>
      </c>
      <c r="N12" s="6" t="s">
        <v>38</v>
      </c>
      <c r="O12" s="81">
        <v>2</v>
      </c>
      <c r="Q12" s="158" t="str">
        <f>LOOKUP(E12,'Module Summary'!$B$2:$B$101,'Module Summary'!$A$2:$A$101)</f>
        <v>HEL 5-1</v>
      </c>
      <c r="R12" s="158"/>
      <c r="S12" s="158" t="str">
        <f>LOOKUP(G12,'Module Summary'!$B$2:$B$101,'Module Summary'!$A$2:$A$101)</f>
        <v>HEL 5-2</v>
      </c>
      <c r="T12" s="158"/>
      <c r="U12" s="158" t="str">
        <f>LOOKUP(I12,'Module Summary'!$B$2:$B$101,'Module Summary'!$A$2:$A$101)</f>
        <v>HEL 5-3</v>
      </c>
      <c r="V12" s="158"/>
      <c r="W12" s="158" t="str">
        <f>LOOKUP(K12,'Module Summary'!$B$2:$B$101,'Module Summary'!$A$2:$A$101)</f>
        <v>HEL 5-4</v>
      </c>
      <c r="X12" s="158"/>
      <c r="Y12" s="158" t="str">
        <f>LOOKUP(M12,'Module Summary'!$B$2:$B$101,'Module Summary'!$A$2:$A$101)</f>
        <v>HEL 6-1</v>
      </c>
      <c r="Z12" s="159"/>
      <c r="AA12" s="158" t="str">
        <f>LOOKUP(O12,'Module Summary'!$B$2:$B$101,'Module Summary'!$A$2:$A$101)</f>
        <v>HEL 6-2</v>
      </c>
    </row>
    <row r="13" spans="1:27" x14ac:dyDescent="0.25">
      <c r="A13" s="91">
        <f t="shared" si="0"/>
        <v>9</v>
      </c>
      <c r="B13" s="240"/>
      <c r="C13" s="105" t="s">
        <v>92</v>
      </c>
      <c r="D13" s="82" t="s">
        <v>39</v>
      </c>
      <c r="E13" s="84">
        <v>40</v>
      </c>
      <c r="F13" s="83" t="s">
        <v>40</v>
      </c>
      <c r="G13" s="84">
        <v>6</v>
      </c>
      <c r="H13" s="83" t="s">
        <v>41</v>
      </c>
      <c r="I13" s="84">
        <v>58</v>
      </c>
      <c r="J13" s="83" t="s">
        <v>42</v>
      </c>
      <c r="K13" s="84">
        <v>26</v>
      </c>
      <c r="L13" s="83" t="s">
        <v>43</v>
      </c>
      <c r="M13" s="85">
        <v>36</v>
      </c>
      <c r="N13" s="83" t="s">
        <v>44</v>
      </c>
      <c r="O13" s="86">
        <v>55</v>
      </c>
      <c r="Q13" s="158" t="str">
        <f>LOOKUP(E13,'Module Summary'!$B$2:$B$101,'Module Summary'!$A$2:$A$101)</f>
        <v>HEL 6-3</v>
      </c>
      <c r="R13" s="158"/>
      <c r="S13" s="158" t="str">
        <f>LOOKUP(G13,'Module Summary'!$B$2:$B$101,'Module Summary'!$A$2:$A$101)</f>
        <v>HEL 6-4</v>
      </c>
      <c r="T13" s="158"/>
      <c r="U13" s="158" t="str">
        <f>LOOKUP(I13,'Module Summary'!$B$2:$B$101,'Module Summary'!$A$2:$A$101)</f>
        <v>HEL 7-1</v>
      </c>
      <c r="V13" s="158"/>
      <c r="W13" s="158" t="str">
        <f>LOOKUP(K13,'Module Summary'!$B$2:$B$101,'Module Summary'!$A$2:$A$101)</f>
        <v>HEL 7-2</v>
      </c>
      <c r="X13" s="158"/>
      <c r="Y13" s="158" t="str">
        <f>LOOKUP(M13,'Module Summary'!$B$2:$B$101,'Module Summary'!$A$2:$A$101)</f>
        <v>HEL 7-3</v>
      </c>
      <c r="Z13" s="159"/>
      <c r="AA13" s="158" t="str">
        <f>LOOKUP(O13,'Module Summary'!$B$2:$B$101,'Module Summary'!$A$2:$A$101)</f>
        <v>HEL 7-4</v>
      </c>
    </row>
    <row r="14" spans="1:27" x14ac:dyDescent="0.25">
      <c r="A14" s="91">
        <f t="shared" si="0"/>
        <v>10</v>
      </c>
      <c r="B14" s="214" t="s">
        <v>81</v>
      </c>
      <c r="C14" s="106" t="s">
        <v>172</v>
      </c>
      <c r="D14" s="75" t="s">
        <v>90</v>
      </c>
      <c r="E14" s="99">
        <v>38</v>
      </c>
      <c r="F14" s="6" t="s">
        <v>89</v>
      </c>
      <c r="G14" s="78">
        <v>5</v>
      </c>
      <c r="H14" s="6" t="s">
        <v>88</v>
      </c>
      <c r="I14" s="78">
        <v>25</v>
      </c>
      <c r="J14" s="6" t="s">
        <v>606</v>
      </c>
      <c r="K14" s="78">
        <v>16</v>
      </c>
      <c r="L14" s="235"/>
      <c r="M14" s="235"/>
      <c r="N14" s="235"/>
      <c r="O14" s="236"/>
      <c r="Q14" s="158" t="str">
        <f>LOOKUP(E14,'Module Summary'!$B$2:$B$101,'Module Summary'!$A$2:$A$101)</f>
        <v>BP204</v>
      </c>
      <c r="R14" s="158"/>
      <c r="S14" s="158" t="str">
        <f>LOOKUP(G14,'Module Summary'!$B$2:$B$101,'Module Summary'!$A$2:$A$101)</f>
        <v>BP203</v>
      </c>
      <c r="T14" s="158"/>
      <c r="U14" s="158" t="str">
        <f>LOOKUP(I14,'Module Summary'!$B$2:$B$101,'Module Summary'!$A$2:$A$101)</f>
        <v>BP202</v>
      </c>
      <c r="V14" s="158"/>
      <c r="W14" s="158" t="str">
        <f>LOOKUP(K14,'Module Summary'!$B$2:$B$101,'Module Summary'!$A$2:$A$101)</f>
        <v>BP201</v>
      </c>
      <c r="X14" s="158"/>
      <c r="Y14" s="158" t="e">
        <f>LOOKUP(M14,'Module Summary'!$B$2:$B$101,'Module Summary'!$A$2:$A$101)</f>
        <v>#N/A</v>
      </c>
      <c r="Z14" s="159"/>
      <c r="AA14" s="158" t="e">
        <f>LOOKUP(O14,'Module Summary'!$B$2:$B$101,'Module Summary'!$A$2:$A$101)</f>
        <v>#N/A</v>
      </c>
    </row>
    <row r="15" spans="1:27" x14ac:dyDescent="0.25">
      <c r="A15" s="88">
        <f t="shared" si="0"/>
        <v>11</v>
      </c>
      <c r="B15" s="214"/>
      <c r="C15" s="140" t="s">
        <v>173</v>
      </c>
      <c r="D15" s="75" t="s">
        <v>62</v>
      </c>
      <c r="E15" s="99">
        <v>20</v>
      </c>
      <c r="F15" s="6" t="s">
        <v>63</v>
      </c>
      <c r="G15" s="78">
        <v>10</v>
      </c>
      <c r="H15" s="6" t="s">
        <v>64</v>
      </c>
      <c r="I15" s="78">
        <v>4</v>
      </c>
      <c r="J15" s="6" t="s">
        <v>65</v>
      </c>
      <c r="K15" s="78">
        <v>89</v>
      </c>
      <c r="L15" s="6" t="s">
        <v>66</v>
      </c>
      <c r="M15" s="78">
        <v>63</v>
      </c>
      <c r="N15" s="6" t="s">
        <v>67</v>
      </c>
      <c r="O15" s="81">
        <v>47</v>
      </c>
      <c r="Q15" s="158" t="str">
        <f>LOOKUP(E15,'Module Summary'!$B$2:$B$101,'Module Summary'!$A$2:$A$101)</f>
        <v>Q1</v>
      </c>
      <c r="R15" s="158"/>
      <c r="S15" s="158" t="str">
        <f>LOOKUP(G15,'Module Summary'!$B$2:$B$101,'Module Summary'!$A$2:$A$101)</f>
        <v>Q2</v>
      </c>
      <c r="T15" s="158"/>
      <c r="U15" s="158" t="str">
        <f>LOOKUP(I15,'Module Summary'!$B$2:$B$101,'Module Summary'!$A$2:$A$101)</f>
        <v>LAM</v>
      </c>
      <c r="V15" s="158"/>
      <c r="W15" s="158" t="str">
        <f>LOOKUP(K15,'Module Summary'!$B$2:$B$101,'Module Summary'!$A$2:$A$101)</f>
        <v>Q3</v>
      </c>
      <c r="X15" s="158"/>
      <c r="Y15" s="158" t="str">
        <f>LOOKUP(M15,'Module Summary'!$B$2:$B$101,'Module Summary'!$A$2:$A$101)</f>
        <v>Q4</v>
      </c>
      <c r="Z15" s="159"/>
      <c r="AA15" s="158" t="str">
        <f>LOOKUP(O15,'Module Summary'!$B$2:$B$101,'Module Summary'!$A$2:$A$101)</f>
        <v>Q5</v>
      </c>
    </row>
    <row r="16" spans="1:27" x14ac:dyDescent="0.25">
      <c r="A16" s="88">
        <f t="shared" si="0"/>
        <v>12</v>
      </c>
      <c r="B16" s="214"/>
      <c r="C16" s="106" t="s">
        <v>174</v>
      </c>
      <c r="D16" s="75" t="s">
        <v>96</v>
      </c>
      <c r="E16" s="99">
        <v>73</v>
      </c>
      <c r="F16" s="6" t="s">
        <v>97</v>
      </c>
      <c r="G16" s="78">
        <v>71</v>
      </c>
      <c r="H16" s="6" t="s">
        <v>98</v>
      </c>
      <c r="I16" s="78">
        <v>50</v>
      </c>
      <c r="J16" s="6" t="s">
        <v>99</v>
      </c>
      <c r="K16" s="78">
        <v>51</v>
      </c>
      <c r="L16" s="235"/>
      <c r="M16" s="235"/>
      <c r="N16" s="235"/>
      <c r="O16" s="236"/>
      <c r="Q16" s="158" t="str">
        <f>LOOKUP(E16,'Module Summary'!$B$2:$B$101,'Module Summary'!$A$2:$A$101)</f>
        <v>Q6</v>
      </c>
      <c r="R16" s="158"/>
      <c r="S16" s="158" t="str">
        <f>LOOKUP(G16,'Module Summary'!$B$2:$B$101,'Module Summary'!$A$2:$A$101)</f>
        <v>Q7</v>
      </c>
      <c r="T16" s="158"/>
      <c r="U16" s="158" t="str">
        <f>LOOKUP(I16,'Module Summary'!$B$2:$B$101,'Module Summary'!$A$2:$A$101)</f>
        <v>Q8</v>
      </c>
      <c r="V16" s="158"/>
      <c r="W16" s="158" t="str">
        <f>LOOKUP(K16,'Module Summary'!$B$2:$B$101,'Module Summary'!$A$2:$A$101)</f>
        <v>Q9</v>
      </c>
      <c r="X16" s="158"/>
      <c r="Y16" s="158" t="e">
        <f>LOOKUP(M16,'Module Summary'!$B$2:$B$101,'Module Summary'!$A$2:$A$101)</f>
        <v>#N/A</v>
      </c>
      <c r="Z16" s="159"/>
      <c r="AA16" s="158" t="e">
        <f>LOOKUP(O16,'Module Summary'!$B$2:$B$101,'Module Summary'!$A$2:$A$101)</f>
        <v>#N/A</v>
      </c>
    </row>
    <row r="17" spans="1:27" x14ac:dyDescent="0.25">
      <c r="A17" s="88">
        <f t="shared" si="0"/>
        <v>13</v>
      </c>
      <c r="B17" s="214"/>
      <c r="C17" s="106" t="s">
        <v>86</v>
      </c>
      <c r="D17" s="75" t="s">
        <v>58</v>
      </c>
      <c r="E17" s="99">
        <v>90</v>
      </c>
      <c r="F17" s="6" t="s">
        <v>74</v>
      </c>
      <c r="G17" s="78">
        <v>11</v>
      </c>
      <c r="H17" s="6" t="s">
        <v>59</v>
      </c>
      <c r="I17" s="78">
        <v>18</v>
      </c>
      <c r="J17" s="6" t="s">
        <v>60</v>
      </c>
      <c r="K17" s="78">
        <v>42</v>
      </c>
      <c r="L17" s="6" t="s">
        <v>61</v>
      </c>
      <c r="M17" s="78">
        <v>24</v>
      </c>
      <c r="N17" s="142"/>
      <c r="O17" s="132"/>
      <c r="Q17" s="158" t="str">
        <f>LOOKUP(E17,'Module Summary'!$B$2:$B$101,'Module Summary'!$A$2:$A$101)</f>
        <v>Q10</v>
      </c>
      <c r="R17" s="158"/>
      <c r="S17" s="158" t="str">
        <f>LOOKUP(G17,'Module Summary'!$B$2:$B$101,'Module Summary'!$A$2:$A$101)</f>
        <v>V-Q11</v>
      </c>
      <c r="T17" s="158"/>
      <c r="U17" s="158" t="str">
        <f>LOOKUP(I17,'Module Summary'!$B$2:$B$101,'Module Summary'!$A$2:$A$101)</f>
        <v>Q12</v>
      </c>
      <c r="V17" s="158"/>
      <c r="W17" s="158" t="str">
        <f>LOOKUP(K17,'Module Summary'!$B$2:$B$101,'Module Summary'!$A$2:$A$101)</f>
        <v>DEB</v>
      </c>
      <c r="X17" s="158"/>
      <c r="Y17" s="158" t="str">
        <f>LOOKUP(M17,'Module Summary'!$B$2:$B$101,'Module Summary'!$A$2:$A$101)</f>
        <v>Q13</v>
      </c>
      <c r="Z17" s="159"/>
      <c r="AA17" s="158" t="e">
        <f>LOOKUP(O17,'Module Summary'!$B$2:$B$101,'Module Summary'!$A$2:$A$101)</f>
        <v>#N/A</v>
      </c>
    </row>
    <row r="18" spans="1:27" x14ac:dyDescent="0.25">
      <c r="A18" s="88">
        <f t="shared" si="0"/>
        <v>14</v>
      </c>
      <c r="B18" s="214"/>
      <c r="C18" s="106" t="s">
        <v>86</v>
      </c>
      <c r="D18" s="75" t="s">
        <v>68</v>
      </c>
      <c r="E18" s="99">
        <v>3</v>
      </c>
      <c r="F18" s="6" t="s">
        <v>69</v>
      </c>
      <c r="G18" s="78">
        <v>69</v>
      </c>
      <c r="H18" s="6" t="s">
        <v>72</v>
      </c>
      <c r="I18" s="78">
        <v>8</v>
      </c>
      <c r="J18" s="6" t="s">
        <v>70</v>
      </c>
      <c r="K18" s="78">
        <v>92</v>
      </c>
      <c r="L18" s="6" t="s">
        <v>71</v>
      </c>
      <c r="M18" s="78">
        <v>86</v>
      </c>
      <c r="N18" s="152"/>
      <c r="O18" s="132"/>
      <c r="Q18" s="158" t="str">
        <f>LOOKUP(E18,'Module Summary'!$B$2:$B$101,'Module Summary'!$A$2:$A$101)</f>
        <v>Q15</v>
      </c>
      <c r="R18" s="158"/>
      <c r="S18" s="158" t="str">
        <f>LOOKUP(G18,'Module Summary'!$B$2:$B$101,'Module Summary'!$A$2:$A$101)</f>
        <v>Q16</v>
      </c>
      <c r="T18" s="158"/>
      <c r="U18" s="158" t="str">
        <f>LOOKUP(I18,'Module Summary'!$B$2:$B$101,'Module Summary'!$A$2:$A$101)</f>
        <v>Q14</v>
      </c>
      <c r="V18" s="158"/>
      <c r="W18" s="158" t="str">
        <f>LOOKUP(K18,'Module Summary'!$B$2:$B$101,'Module Summary'!$A$2:$A$101)</f>
        <v>Q17</v>
      </c>
      <c r="X18" s="158"/>
      <c r="Y18" s="158" t="str">
        <f>LOOKUP(M18,'Module Summary'!$B$2:$B$101,'Module Summary'!$A$2:$A$101)</f>
        <v>SEPU</v>
      </c>
      <c r="Z18" s="159"/>
      <c r="AA18" s="158" t="e">
        <f>LOOKUP(O18,'Module Summary'!$B$2:$B$101,'Module Summary'!$A$2:$A$101)</f>
        <v>#N/A</v>
      </c>
    </row>
    <row r="19" spans="1:27" ht="15.75" thickBot="1" x14ac:dyDescent="0.3">
      <c r="A19" s="89">
        <f>A18+1</f>
        <v>15</v>
      </c>
      <c r="B19" s="215"/>
      <c r="C19" s="107" t="s">
        <v>86</v>
      </c>
      <c r="D19" s="76" t="s">
        <v>422</v>
      </c>
      <c r="E19" s="79">
        <v>9</v>
      </c>
      <c r="F19" s="7" t="s">
        <v>76</v>
      </c>
      <c r="G19" s="79">
        <v>67</v>
      </c>
      <c r="H19" s="5" t="s">
        <v>77</v>
      </c>
      <c r="I19" s="80">
        <v>64</v>
      </c>
      <c r="J19" s="5" t="s">
        <v>78</v>
      </c>
      <c r="K19" s="79">
        <v>66</v>
      </c>
      <c r="L19" s="7" t="s">
        <v>79</v>
      </c>
      <c r="M19" s="79">
        <v>72</v>
      </c>
      <c r="N19" s="108"/>
      <c r="O19" s="109"/>
      <c r="Q19" s="158" t="str">
        <f>LOOKUP(E19,'Module Summary'!$B$2:$B$101,'Module Summary'!$A$2:$A$101)</f>
        <v>PFOIL</v>
      </c>
      <c r="R19" s="158"/>
      <c r="S19" s="158" t="str">
        <f>LOOKUP(G19,'Module Summary'!$B$2:$B$101,'Module Summary'!$A$2:$A$101)</f>
        <v>L1D</v>
      </c>
      <c r="T19" s="158"/>
      <c r="U19" s="158" t="str">
        <f>LOOKUP(I19,'Module Summary'!$B$2:$B$101,'Module Summary'!$A$2:$A$101)</f>
        <v>S01</v>
      </c>
      <c r="V19" s="158"/>
      <c r="W19" s="158" t="str">
        <f>LOOKUP(K19,'Module Summary'!$B$2:$B$101,'Module Summary'!$A$2:$A$101)</f>
        <v>L1U</v>
      </c>
      <c r="X19" s="158"/>
      <c r="Y19" s="158" t="str">
        <f>LOOKUP(M19,'Module Summary'!$B$2:$B$101,'Module Summary'!$A$2:$A$101)</f>
        <v>S24</v>
      </c>
      <c r="Z19" s="159"/>
      <c r="AA19" s="158" t="e">
        <f>LOOKUP(O19,'Module Summary'!$B$2:$B$101,'Module Summary'!$A$2:$A$101)</f>
        <v>#N/A</v>
      </c>
    </row>
    <row r="20" spans="1:27" x14ac:dyDescent="0.25">
      <c r="F20" s="133"/>
      <c r="G20" s="99"/>
      <c r="H20" s="133" t="s">
        <v>605</v>
      </c>
      <c r="I20" s="99">
        <v>32</v>
      </c>
      <c r="J20" s="133" t="s">
        <v>605</v>
      </c>
      <c r="K20" s="99">
        <v>4</v>
      </c>
    </row>
    <row r="21" spans="1:27" x14ac:dyDescent="0.25">
      <c r="A21" s="231" t="s">
        <v>0</v>
      </c>
      <c r="B21" s="56" t="s">
        <v>51</v>
      </c>
      <c r="C21" s="232" t="s">
        <v>52</v>
      </c>
      <c r="D21" s="232"/>
    </row>
    <row r="22" spans="1:27" x14ac:dyDescent="0.25">
      <c r="A22" s="231"/>
      <c r="B22" s="57" t="s">
        <v>53</v>
      </c>
      <c r="C22" s="233" t="s">
        <v>54</v>
      </c>
      <c r="D22" s="233"/>
    </row>
    <row r="23" spans="1:27" x14ac:dyDescent="0.25">
      <c r="A23" s="231"/>
      <c r="B23" s="57" t="s">
        <v>377</v>
      </c>
      <c r="C23" s="234" t="s">
        <v>392</v>
      </c>
      <c r="D23" s="234"/>
    </row>
    <row r="25" spans="1:27" x14ac:dyDescent="0.25">
      <c r="A25" s="230" t="s">
        <v>589</v>
      </c>
      <c r="B25" s="230"/>
      <c r="C25" s="230"/>
      <c r="D25">
        <f>COUNTA(D5:D20)</f>
        <v>15</v>
      </c>
      <c r="F25">
        <f>COUNTA(F5:F20)</f>
        <v>13</v>
      </c>
      <c r="H25">
        <f>COUNTA(H5:H20)</f>
        <v>12</v>
      </c>
      <c r="J25">
        <f>COUNTA(J5:J20)</f>
        <v>12</v>
      </c>
      <c r="L25">
        <f>COUNTA(L5:L20)</f>
        <v>9</v>
      </c>
      <c r="N25">
        <f>COUNTA(N5:N20)</f>
        <v>6</v>
      </c>
      <c r="P25">
        <f>SUM(D25:O25)</f>
        <v>67</v>
      </c>
    </row>
  </sheetData>
  <mergeCells count="25">
    <mergeCell ref="L14:O14"/>
    <mergeCell ref="A1:O1"/>
    <mergeCell ref="A2:O2"/>
    <mergeCell ref="B5:B8"/>
    <mergeCell ref="J4:K4"/>
    <mergeCell ref="A3:A4"/>
    <mergeCell ref="B3:C4"/>
    <mergeCell ref="F4:G4"/>
    <mergeCell ref="D3:O3"/>
    <mergeCell ref="Q3:AA4"/>
    <mergeCell ref="A25:C25"/>
    <mergeCell ref="A21:A23"/>
    <mergeCell ref="C21:D21"/>
    <mergeCell ref="C22:D22"/>
    <mergeCell ref="C23:D23"/>
    <mergeCell ref="L16:O16"/>
    <mergeCell ref="D4:E4"/>
    <mergeCell ref="B9:B13"/>
    <mergeCell ref="B14:B19"/>
    <mergeCell ref="H4:I4"/>
    <mergeCell ref="L4:M4"/>
    <mergeCell ref="N4:O4"/>
    <mergeCell ref="F5:O5"/>
    <mergeCell ref="H8:O8"/>
    <mergeCell ref="H6:O6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="180" zoomScaleNormal="180" workbookViewId="0">
      <selection sqref="A1:Q1"/>
    </sheetView>
  </sheetViews>
  <sheetFormatPr defaultRowHeight="15" x14ac:dyDescent="0.25"/>
  <cols>
    <col min="1" max="1" width="6" style="1" customWidth="1"/>
    <col min="2" max="2" width="5.85546875" customWidth="1"/>
    <col min="3" max="3" width="11.140625" bestFit="1" customWidth="1"/>
    <col min="4" max="4" width="16.7109375" bestFit="1" customWidth="1"/>
    <col min="5" max="5" width="10.28515625" customWidth="1"/>
    <col min="7" max="7" width="3.28515625" style="160" bestFit="1" customWidth="1"/>
    <col min="8" max="8" width="8.85546875" style="1" customWidth="1"/>
    <col min="9" max="9" width="3.7109375" style="160" bestFit="1" customWidth="1"/>
    <col min="10" max="10" width="8.85546875" style="1" customWidth="1"/>
    <col min="11" max="11" width="3.7109375" style="160" bestFit="1" customWidth="1"/>
    <col min="12" max="12" width="8.85546875" style="1" customWidth="1"/>
    <col min="13" max="13" width="3.7109375" style="160" bestFit="1" customWidth="1"/>
    <col min="14" max="14" width="8.85546875" style="1" customWidth="1"/>
    <col min="15" max="15" width="3.7109375" style="160" bestFit="1" customWidth="1"/>
    <col min="16" max="16" width="8.85546875" style="1" customWidth="1"/>
    <col min="17" max="17" width="3.7109375" style="160" bestFit="1" customWidth="1"/>
  </cols>
  <sheetData>
    <row r="1" spans="1:17" ht="26.25" x14ac:dyDescent="0.4">
      <c r="A1" s="254" t="s">
        <v>615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1:17" ht="15.75" thickBot="1" x14ac:dyDescent="0.3">
      <c r="A2" s="255" t="s">
        <v>616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x14ac:dyDescent="0.25">
      <c r="A3" s="269" t="str">
        <f>'Module Locations'!A2:A3</f>
        <v>Crate #</v>
      </c>
      <c r="B3" s="256" t="str">
        <f>'Module Locations'!B2:B3</f>
        <v>Location</v>
      </c>
      <c r="C3" s="257"/>
      <c r="D3" s="256" t="str">
        <f>'Module Locations'!D2:D3</f>
        <v>IP Address</v>
      </c>
      <c r="E3" s="257"/>
      <c r="F3" s="258" t="s">
        <v>614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9"/>
    </row>
    <row r="4" spans="1:17" x14ac:dyDescent="0.25">
      <c r="A4" s="270"/>
      <c r="B4" s="267"/>
      <c r="C4" s="268"/>
      <c r="D4" s="173" t="str">
        <f>'Module Locations'!D3:D4</f>
        <v>Decimal</v>
      </c>
      <c r="E4" s="184" t="str">
        <f>'Module Locations'!H4</f>
        <v>Name</v>
      </c>
      <c r="F4" s="260" t="s">
        <v>4</v>
      </c>
      <c r="G4" s="260"/>
      <c r="H4" s="260" t="s">
        <v>5</v>
      </c>
      <c r="I4" s="260"/>
      <c r="J4" s="260" t="s">
        <v>6</v>
      </c>
      <c r="K4" s="260"/>
      <c r="L4" s="260" t="s">
        <v>7</v>
      </c>
      <c r="M4" s="260"/>
      <c r="N4" s="260" t="s">
        <v>8</v>
      </c>
      <c r="O4" s="260"/>
      <c r="P4" s="260" t="s">
        <v>9</v>
      </c>
      <c r="Q4" s="261"/>
    </row>
    <row r="5" spans="1:17" x14ac:dyDescent="0.25">
      <c r="A5" s="306">
        <f>'Module Locations'!A5</f>
        <v>1</v>
      </c>
      <c r="B5" s="263" t="str">
        <f>'Module Locations'!B5</f>
        <v>Low-Energy Linac</v>
      </c>
      <c r="C5" s="170" t="str">
        <f>'Module Locations'!C5</f>
        <v>LE2-RR4-1</v>
      </c>
      <c r="D5" s="189" t="str">
        <f>'Module Locations'!D5</f>
        <v>131.225.131.199</v>
      </c>
      <c r="E5" s="180" t="str">
        <f>'Module Locations'!H5</f>
        <v>LNBP01</v>
      </c>
      <c r="F5" s="116" t="str">
        <f>'BPM Names'!D5</f>
        <v>LEL 2 Out</v>
      </c>
      <c r="G5" s="174">
        <f>'BPM Names'!E5</f>
        <v>15</v>
      </c>
      <c r="H5" s="116">
        <f>'BPM Names'!F5</f>
        <v>0</v>
      </c>
      <c r="I5" s="174">
        <f>'BPM Names'!G5</f>
        <v>0</v>
      </c>
      <c r="J5" s="116">
        <f>'BPM Names'!H5</f>
        <v>0</v>
      </c>
      <c r="K5" s="116">
        <f>'BPM Names'!I5</f>
        <v>0</v>
      </c>
      <c r="L5" s="116">
        <f>'BPM Names'!J5</f>
        <v>0</v>
      </c>
      <c r="M5" s="116">
        <f>'BPM Names'!K5</f>
        <v>0</v>
      </c>
      <c r="N5" s="116">
        <f>'BPM Names'!L5</f>
        <v>0</v>
      </c>
      <c r="O5" s="116">
        <f>'BPM Names'!M5</f>
        <v>0</v>
      </c>
      <c r="P5" s="116">
        <f>'BPM Names'!N5</f>
        <v>0</v>
      </c>
      <c r="Q5" s="162">
        <f>'BPM Names'!O5</f>
        <v>0</v>
      </c>
    </row>
    <row r="6" spans="1:17" x14ac:dyDescent="0.25">
      <c r="A6" s="91">
        <f>'Module Locations'!A6</f>
        <v>2</v>
      </c>
      <c r="B6" s="263"/>
      <c r="C6" s="170" t="str">
        <f>'Module Locations'!C6</f>
        <v>LE3-RR3-1</v>
      </c>
      <c r="D6" s="190" t="str">
        <f>'Module Locations'!D6</f>
        <v>131.225.131.205</v>
      </c>
      <c r="E6" s="181" t="str">
        <f>'Module Locations'!H6</f>
        <v>LNBP02</v>
      </c>
      <c r="F6" s="116" t="str">
        <f>'BPM Names'!D6</f>
        <v>LEL 3 In</v>
      </c>
      <c r="G6" s="174">
        <f>'BPM Names'!E6</f>
        <v>19</v>
      </c>
      <c r="H6" s="116" t="str">
        <f>'BPM Names'!F6</f>
        <v>LEL 3 Out</v>
      </c>
      <c r="I6" s="174">
        <f>'BPM Names'!G6</f>
        <v>12</v>
      </c>
      <c r="J6" s="116">
        <f>'BPM Names'!H6</f>
        <v>0</v>
      </c>
      <c r="K6" s="116">
        <f>'BPM Names'!I6</f>
        <v>0</v>
      </c>
      <c r="L6" s="116">
        <f>'BPM Names'!J6</f>
        <v>0</v>
      </c>
      <c r="M6" s="116">
        <f>'BPM Names'!K6</f>
        <v>0</v>
      </c>
      <c r="N6" s="116">
        <f>'BPM Names'!L6</f>
        <v>0</v>
      </c>
      <c r="O6" s="116">
        <f>'BPM Names'!M6</f>
        <v>0</v>
      </c>
      <c r="P6" s="116">
        <f>'BPM Names'!N6</f>
        <v>0</v>
      </c>
      <c r="Q6" s="162">
        <f>'BPM Names'!O6</f>
        <v>0</v>
      </c>
    </row>
    <row r="7" spans="1:17" x14ac:dyDescent="0.25">
      <c r="A7" s="91">
        <f>'Module Locations'!A7</f>
        <v>3</v>
      </c>
      <c r="B7" s="263"/>
      <c r="C7" s="170" t="str">
        <f>'Module Locations'!C7</f>
        <v>LE4-RR3-1</v>
      </c>
      <c r="D7" s="190" t="str">
        <f>'Module Locations'!D7</f>
        <v>131.225.131.207</v>
      </c>
      <c r="E7" s="181" t="str">
        <f>'Module Locations'!H7</f>
        <v>LNBP03</v>
      </c>
      <c r="F7" s="116" t="str">
        <f>'BPM Names'!D7</f>
        <v>LEL 4 In</v>
      </c>
      <c r="G7" s="174">
        <f>'BPM Names'!E7</f>
        <v>14</v>
      </c>
      <c r="H7" s="116">
        <f>'BPM Names'!F7</f>
        <v>0</v>
      </c>
      <c r="I7" s="174">
        <f>'BPM Names'!G7</f>
        <v>0</v>
      </c>
      <c r="J7" s="116">
        <f>'BPM Names'!H7</f>
        <v>0</v>
      </c>
      <c r="K7" s="116">
        <f>'BPM Names'!I7</f>
        <v>0</v>
      </c>
      <c r="L7" s="116">
        <f>'BPM Names'!J7</f>
        <v>0</v>
      </c>
      <c r="M7" s="116">
        <f>'BPM Names'!K7</f>
        <v>0</v>
      </c>
      <c r="N7" s="116">
        <f>'BPM Names'!L7</f>
        <v>0</v>
      </c>
      <c r="O7" s="116">
        <f>'BPM Names'!M7</f>
        <v>0</v>
      </c>
      <c r="P7" s="116">
        <f>'BPM Names'!N7</f>
        <v>0</v>
      </c>
      <c r="Q7" s="162">
        <f>'BPM Names'!O7</f>
        <v>0</v>
      </c>
    </row>
    <row r="8" spans="1:17" x14ac:dyDescent="0.25">
      <c r="A8" s="307">
        <f>'Module Locations'!A8</f>
        <v>4</v>
      </c>
      <c r="B8" s="264"/>
      <c r="C8" s="171" t="str">
        <f>'Module Locations'!C8</f>
        <v>LE5-RR3-1</v>
      </c>
      <c r="D8" s="191" t="str">
        <f>'Module Locations'!D8</f>
        <v>131.225.131.209</v>
      </c>
      <c r="E8" s="182" t="str">
        <f>'Module Locations'!H8</f>
        <v>LNBP04</v>
      </c>
      <c r="F8" s="161" t="str">
        <f>'BPM Names'!D8</f>
        <v>LEL 5 In</v>
      </c>
      <c r="G8" s="175">
        <f>'BPM Names'!E8</f>
        <v>43</v>
      </c>
      <c r="H8" s="161" t="str">
        <f>'BPM Names'!F8</f>
        <v>LEL 5 Out</v>
      </c>
      <c r="I8" s="175">
        <f>'BPM Names'!G8</f>
        <v>57</v>
      </c>
      <c r="J8" s="161">
        <f>'BPM Names'!H8</f>
        <v>0</v>
      </c>
      <c r="K8" s="161">
        <f>'BPM Names'!I8</f>
        <v>0</v>
      </c>
      <c r="L8" s="161">
        <f>'BPM Names'!J8</f>
        <v>0</v>
      </c>
      <c r="M8" s="161">
        <f>'BPM Names'!K8</f>
        <v>0</v>
      </c>
      <c r="N8" s="161">
        <f>'BPM Names'!L8</f>
        <v>0</v>
      </c>
      <c r="O8" s="161">
        <f>'BPM Names'!M8</f>
        <v>0</v>
      </c>
      <c r="P8" s="161">
        <f>'BPM Names'!N8</f>
        <v>0</v>
      </c>
      <c r="Q8" s="163">
        <f>'BPM Names'!O8</f>
        <v>0</v>
      </c>
    </row>
    <row r="9" spans="1:17" x14ac:dyDescent="0.25">
      <c r="A9" s="306">
        <f>'Module Locations'!A9</f>
        <v>5</v>
      </c>
      <c r="B9" s="265" t="str">
        <f>'Module Locations'!B9</f>
        <v>Diagnostics Room</v>
      </c>
      <c r="C9" s="170" t="str">
        <f>'Module Locations'!C9</f>
        <v>LDR-0</v>
      </c>
      <c r="D9" s="185" t="str">
        <f>'Module Locations'!D9</f>
        <v>131.225.131.249</v>
      </c>
      <c r="E9" s="181" t="str">
        <f>'Module Locations'!H9</f>
        <v>LNBP05</v>
      </c>
      <c r="F9" s="116" t="str">
        <f>'BPM Names'!D9</f>
        <v>HEL 0-2</v>
      </c>
      <c r="G9" s="174">
        <f>'BPM Names'!E9</f>
        <v>23</v>
      </c>
      <c r="H9" s="116" t="str">
        <f>'BPM Names'!F9</f>
        <v>HEL 0-3</v>
      </c>
      <c r="I9" s="174">
        <f>'BPM Names'!G9</f>
        <v>32</v>
      </c>
      <c r="J9" s="116" t="str">
        <f>'BPM Names'!H9</f>
        <v>HEL 0-4</v>
      </c>
      <c r="K9" s="174">
        <f>'BPM Names'!I9</f>
        <v>30</v>
      </c>
      <c r="L9" s="116" t="str">
        <f>'BPM Names'!J9</f>
        <v>HEL 1-1</v>
      </c>
      <c r="M9" s="174">
        <f>'BPM Names'!K9</f>
        <v>39</v>
      </c>
      <c r="N9" s="116" t="str">
        <f>'BPM Names'!L9</f>
        <v>HEL 1-2</v>
      </c>
      <c r="O9" s="174">
        <f>'BPM Names'!M9</f>
        <v>21</v>
      </c>
      <c r="P9" s="116" t="str">
        <f>'BPM Names'!N9</f>
        <v>HEL 1-3</v>
      </c>
      <c r="Q9" s="177">
        <f>'BPM Names'!O9</f>
        <v>13</v>
      </c>
    </row>
    <row r="10" spans="1:17" x14ac:dyDescent="0.25">
      <c r="A10" s="91">
        <f>'Module Locations'!A10</f>
        <v>6</v>
      </c>
      <c r="B10" s="263"/>
      <c r="C10" s="170" t="str">
        <f>'Module Locations'!C10</f>
        <v>LDR-0</v>
      </c>
      <c r="D10" s="186" t="str">
        <f>'Module Locations'!D10</f>
        <v>131.225.131.218</v>
      </c>
      <c r="E10" s="181" t="str">
        <f>'Module Locations'!H10</f>
        <v>LNBP06</v>
      </c>
      <c r="F10" s="116" t="str">
        <f>'BPM Names'!D10</f>
        <v>HEL 2-1</v>
      </c>
      <c r="G10" s="174">
        <f>'BPM Names'!E10</f>
        <v>31</v>
      </c>
      <c r="H10" s="116" t="str">
        <f>'BPM Names'!F10</f>
        <v>HEL 2-2</v>
      </c>
      <c r="I10" s="174">
        <f>'BPM Names'!G10</f>
        <v>34</v>
      </c>
      <c r="J10" s="116" t="str">
        <f>'BPM Names'!H10</f>
        <v>HEL 2-3</v>
      </c>
      <c r="K10" s="174">
        <f>'BPM Names'!I10</f>
        <v>48</v>
      </c>
      <c r="L10" s="116" t="str">
        <f>'BPM Names'!J10</f>
        <v>HEL 3-1</v>
      </c>
      <c r="M10" s="174">
        <f>'BPM Names'!K10</f>
        <v>59</v>
      </c>
      <c r="N10" s="116" t="str">
        <f>'BPM Names'!L10</f>
        <v>HEL 3-2</v>
      </c>
      <c r="O10" s="174">
        <f>'BPM Names'!M10</f>
        <v>44</v>
      </c>
      <c r="P10" s="116" t="str">
        <f>'BPM Names'!N10</f>
        <v>BP201</v>
      </c>
      <c r="Q10" s="177">
        <f>'BPM Names'!O10</f>
        <v>27</v>
      </c>
    </row>
    <row r="11" spans="1:17" x14ac:dyDescent="0.25">
      <c r="A11" s="91">
        <f>'Module Locations'!A11</f>
        <v>7</v>
      </c>
      <c r="B11" s="263"/>
      <c r="C11" s="170" t="str">
        <f>'Module Locations'!C11</f>
        <v>LDR-0</v>
      </c>
      <c r="D11" s="186" t="str">
        <f>'Module Locations'!D11</f>
        <v>131.225.131.242</v>
      </c>
      <c r="E11" s="181" t="str">
        <f>'Module Locations'!H11</f>
        <v>LNBP07</v>
      </c>
      <c r="F11" s="116" t="str">
        <f>'BPM Names'!D11</f>
        <v>HEL 3-4</v>
      </c>
      <c r="G11" s="174">
        <f>'BPM Names'!E11</f>
        <v>28</v>
      </c>
      <c r="H11" s="116" t="str">
        <f>'BPM Names'!F11</f>
        <v>HEL 4-1</v>
      </c>
      <c r="I11" s="174">
        <f>'BPM Names'!G11</f>
        <v>53</v>
      </c>
      <c r="J11" s="116" t="str">
        <f>'BPM Names'!H11</f>
        <v>HEL 4-2</v>
      </c>
      <c r="K11" s="174">
        <f>'BPM Names'!I11</f>
        <v>45</v>
      </c>
      <c r="L11" s="116" t="str">
        <f>'BPM Names'!J11</f>
        <v>HEL 4-3</v>
      </c>
      <c r="M11" s="174">
        <f>'BPM Names'!K11</f>
        <v>52</v>
      </c>
      <c r="N11" s="116" t="str">
        <f>'BPM Names'!L11</f>
        <v>HEL 4-4</v>
      </c>
      <c r="O11" s="174">
        <f>'BPM Names'!M11</f>
        <v>56</v>
      </c>
      <c r="P11" s="116" t="str">
        <f>'BPM Names'!N11</f>
        <v>HEL-3-3</v>
      </c>
      <c r="Q11" s="177">
        <f>'BPM Names'!O11</f>
        <v>17</v>
      </c>
    </row>
    <row r="12" spans="1:17" x14ac:dyDescent="0.25">
      <c r="A12" s="91">
        <f>'Module Locations'!A12</f>
        <v>8</v>
      </c>
      <c r="B12" s="263"/>
      <c r="C12" s="170" t="str">
        <f>'Module Locations'!C12</f>
        <v>LDR-1</v>
      </c>
      <c r="D12" s="186" t="str">
        <f>'Module Locations'!D12</f>
        <v>131.225.131.243</v>
      </c>
      <c r="E12" s="181" t="str">
        <f>'Module Locations'!H12</f>
        <v>LNBP08</v>
      </c>
      <c r="F12" s="116" t="str">
        <f>'BPM Names'!D12</f>
        <v>HEL 5-1</v>
      </c>
      <c r="G12" s="174">
        <f>'BPM Names'!E12</f>
        <v>22</v>
      </c>
      <c r="H12" s="116" t="str">
        <f>'BPM Names'!F12</f>
        <v>HEL 5-2</v>
      </c>
      <c r="I12" s="174">
        <f>'BPM Names'!G12</f>
        <v>60</v>
      </c>
      <c r="J12" s="116" t="str">
        <f>'BPM Names'!H12</f>
        <v>HEL 5-3</v>
      </c>
      <c r="K12" s="174">
        <f>'BPM Names'!I12</f>
        <v>49</v>
      </c>
      <c r="L12" s="116" t="str">
        <f>'BPM Names'!J12</f>
        <v>HEL 5-4</v>
      </c>
      <c r="M12" s="174">
        <f>'BPM Names'!K12</f>
        <v>35</v>
      </c>
      <c r="N12" s="116" t="str">
        <f>'BPM Names'!L12</f>
        <v>HEL 6-1</v>
      </c>
      <c r="O12" s="174">
        <f>'BPM Names'!M12</f>
        <v>29</v>
      </c>
      <c r="P12" s="116" t="str">
        <f>'BPM Names'!N12</f>
        <v>HEL 6-2</v>
      </c>
      <c r="Q12" s="177">
        <f>'BPM Names'!O12</f>
        <v>2</v>
      </c>
    </row>
    <row r="13" spans="1:17" x14ac:dyDescent="0.25">
      <c r="A13" s="307">
        <f>'Module Locations'!A13</f>
        <v>9</v>
      </c>
      <c r="B13" s="264"/>
      <c r="C13" s="171" t="str">
        <f>'Module Locations'!C13</f>
        <v>LDR-1</v>
      </c>
      <c r="D13" s="187" t="str">
        <f>'Module Locations'!D13</f>
        <v>131.225.131.248</v>
      </c>
      <c r="E13" s="182" t="str">
        <f>'Module Locations'!H13</f>
        <v>LNBP09</v>
      </c>
      <c r="F13" s="161" t="str">
        <f>'BPM Names'!D13</f>
        <v>HEL 6-3</v>
      </c>
      <c r="G13" s="175">
        <f>'BPM Names'!E13</f>
        <v>40</v>
      </c>
      <c r="H13" s="161" t="str">
        <f>'BPM Names'!F13</f>
        <v>HEL 6-4</v>
      </c>
      <c r="I13" s="175">
        <f>'BPM Names'!G13</f>
        <v>6</v>
      </c>
      <c r="J13" s="161" t="str">
        <f>'BPM Names'!H13</f>
        <v>HEL 7-1</v>
      </c>
      <c r="K13" s="175">
        <f>'BPM Names'!I13</f>
        <v>58</v>
      </c>
      <c r="L13" s="161" t="str">
        <f>'BPM Names'!J13</f>
        <v>HEL 7-2</v>
      </c>
      <c r="M13" s="175">
        <f>'BPM Names'!K13</f>
        <v>26</v>
      </c>
      <c r="N13" s="161" t="str">
        <f>'BPM Names'!L13</f>
        <v>HEL 7-3</v>
      </c>
      <c r="O13" s="175">
        <f>'BPM Names'!M13</f>
        <v>36</v>
      </c>
      <c r="P13" s="161" t="str">
        <f>'BPM Names'!N13</f>
        <v>HEL 7-4</v>
      </c>
      <c r="Q13" s="178">
        <f>'BPM Names'!O13</f>
        <v>55</v>
      </c>
    </row>
    <row r="14" spans="1:17" x14ac:dyDescent="0.25">
      <c r="A14" s="306">
        <f>'Module Locations'!A14</f>
        <v>10</v>
      </c>
      <c r="B14" s="265" t="str">
        <f>'Module Locations'!B14</f>
        <v>400 MeV Line</v>
      </c>
      <c r="C14" s="169" t="str">
        <f>'Module Locations'!C14</f>
        <v>LG1-RR2-3</v>
      </c>
      <c r="D14" s="185" t="str">
        <f>'Module Locations'!D14</f>
        <v>131.225.138.107</v>
      </c>
      <c r="E14" s="180" t="str">
        <f>'Module Locations'!H14</f>
        <v>B400BPM1</v>
      </c>
      <c r="F14" s="116" t="str">
        <f>'BPM Names'!D14</f>
        <v>BP204</v>
      </c>
      <c r="G14" s="174">
        <f>'BPM Names'!E14</f>
        <v>38</v>
      </c>
      <c r="H14" s="116" t="str">
        <f>'BPM Names'!F14</f>
        <v>BP203</v>
      </c>
      <c r="I14" s="174">
        <f>'BPM Names'!G14</f>
        <v>5</v>
      </c>
      <c r="J14" s="116" t="str">
        <f>'BPM Names'!H14</f>
        <v>BP202</v>
      </c>
      <c r="K14" s="174">
        <f>'BPM Names'!I14</f>
        <v>25</v>
      </c>
      <c r="L14" s="116" t="str">
        <f>'BPM Names'!J14</f>
        <v>??</v>
      </c>
      <c r="M14" s="174">
        <f>'BPM Names'!K14</f>
        <v>16</v>
      </c>
      <c r="N14" s="116">
        <f>'BPM Names'!L14</f>
        <v>0</v>
      </c>
      <c r="O14" s="174">
        <f>'BPM Names'!M14</f>
        <v>0</v>
      </c>
      <c r="P14" s="116">
        <f>'BPM Names'!N14</f>
        <v>0</v>
      </c>
      <c r="Q14" s="177">
        <f>'BPM Names'!O14</f>
        <v>0</v>
      </c>
    </row>
    <row r="15" spans="1:17" x14ac:dyDescent="0.25">
      <c r="A15" s="91">
        <f>'Module Locations'!A15</f>
        <v>11</v>
      </c>
      <c r="B15" s="263"/>
      <c r="C15" s="170" t="str">
        <f>'Module Locations'!C15</f>
        <v>LG1-RR4-1</v>
      </c>
      <c r="D15" s="186" t="str">
        <f>'Module Locations'!D15</f>
        <v>131.225.138.108</v>
      </c>
      <c r="E15" s="181" t="str">
        <f>'Module Locations'!H15</f>
        <v>B400BPM2</v>
      </c>
      <c r="F15" s="116" t="str">
        <f>'BPM Names'!D15</f>
        <v>Q1</v>
      </c>
      <c r="G15" s="174">
        <f>'BPM Names'!E15</f>
        <v>20</v>
      </c>
      <c r="H15" s="116" t="str">
        <f>'BPM Names'!F15</f>
        <v>Q2</v>
      </c>
      <c r="I15" s="174">
        <f>'BPM Names'!G15</f>
        <v>10</v>
      </c>
      <c r="J15" s="116" t="str">
        <f>'BPM Names'!H15</f>
        <v>LAM</v>
      </c>
      <c r="K15" s="174">
        <f>'BPM Names'!I15</f>
        <v>4</v>
      </c>
      <c r="L15" s="116" t="str">
        <f>'BPM Names'!J15</f>
        <v>Q3</v>
      </c>
      <c r="M15" s="174">
        <f>'BPM Names'!K15</f>
        <v>89</v>
      </c>
      <c r="N15" s="116" t="str">
        <f>'BPM Names'!L15</f>
        <v>Q4</v>
      </c>
      <c r="O15" s="174">
        <f>'BPM Names'!M15</f>
        <v>63</v>
      </c>
      <c r="P15" s="116" t="str">
        <f>'BPM Names'!N15</f>
        <v>Q5</v>
      </c>
      <c r="Q15" s="177">
        <f>'BPM Names'!O15</f>
        <v>47</v>
      </c>
    </row>
    <row r="16" spans="1:17" x14ac:dyDescent="0.25">
      <c r="A16" s="91">
        <f>'Module Locations'!A16</f>
        <v>12</v>
      </c>
      <c r="B16" s="263"/>
      <c r="C16" s="170" t="str">
        <f>'Module Locations'!C16</f>
        <v>GR24-RR6-1</v>
      </c>
      <c r="D16" s="186" t="str">
        <f>'Module Locations'!D16</f>
        <v>131.225.138.109</v>
      </c>
      <c r="E16" s="181" t="str">
        <f>'Module Locations'!H16</f>
        <v>B400BPM3</v>
      </c>
      <c r="F16" s="116" t="str">
        <f>'BPM Names'!D16</f>
        <v>Q6</v>
      </c>
      <c r="G16" s="174">
        <f>'BPM Names'!E16</f>
        <v>73</v>
      </c>
      <c r="H16" s="116" t="str">
        <f>'BPM Names'!F16</f>
        <v>Q7</v>
      </c>
      <c r="I16" s="174">
        <f>'BPM Names'!G16</f>
        <v>71</v>
      </c>
      <c r="J16" s="116" t="str">
        <f>'BPM Names'!H16</f>
        <v>Q8</v>
      </c>
      <c r="K16" s="174">
        <f>'BPM Names'!I16</f>
        <v>50</v>
      </c>
      <c r="L16" s="116" t="str">
        <f>'BPM Names'!J16</f>
        <v>Q9</v>
      </c>
      <c r="M16" s="174">
        <f>'BPM Names'!K16</f>
        <v>51</v>
      </c>
      <c r="N16" s="116">
        <f>'BPM Names'!L16</f>
        <v>0</v>
      </c>
      <c r="O16" s="174">
        <f>'BPM Names'!M16</f>
        <v>0</v>
      </c>
      <c r="P16" s="116">
        <f>'BPM Names'!N16</f>
        <v>0</v>
      </c>
      <c r="Q16" s="177">
        <f>'BPM Names'!O16</f>
        <v>0</v>
      </c>
    </row>
    <row r="17" spans="1:17" x14ac:dyDescent="0.25">
      <c r="A17" s="91">
        <f>'Module Locations'!A17</f>
        <v>13</v>
      </c>
      <c r="B17" s="263"/>
      <c r="C17" s="170" t="str">
        <f>'Module Locations'!C17</f>
        <v>GR24-RR6-3</v>
      </c>
      <c r="D17" s="186" t="str">
        <f>'Module Locations'!D17</f>
        <v>131.225.138.110</v>
      </c>
      <c r="E17" s="181" t="str">
        <f>'Module Locations'!H17</f>
        <v>B400BPM4</v>
      </c>
      <c r="F17" s="116" t="str">
        <f>'BPM Names'!D17</f>
        <v>Q10</v>
      </c>
      <c r="G17" s="174">
        <f>'BPM Names'!E17</f>
        <v>90</v>
      </c>
      <c r="H17" s="116" t="str">
        <f>'BPM Names'!F17</f>
        <v>V-Q11</v>
      </c>
      <c r="I17" s="174">
        <f>'BPM Names'!G17</f>
        <v>11</v>
      </c>
      <c r="J17" s="116" t="str">
        <f>'BPM Names'!H17</f>
        <v>Q12</v>
      </c>
      <c r="K17" s="174">
        <f>'BPM Names'!I17</f>
        <v>18</v>
      </c>
      <c r="L17" s="116" t="str">
        <f>'BPM Names'!J17</f>
        <v>DEB</v>
      </c>
      <c r="M17" s="174">
        <f>'BPM Names'!K17</f>
        <v>42</v>
      </c>
      <c r="N17" s="116" t="str">
        <f>'BPM Names'!L17</f>
        <v>Q13</v>
      </c>
      <c r="O17" s="174">
        <f>'BPM Names'!M17</f>
        <v>24</v>
      </c>
      <c r="P17" s="116">
        <f>'BPM Names'!N17</f>
        <v>0</v>
      </c>
      <c r="Q17" s="177">
        <f>'BPM Names'!O17</f>
        <v>0</v>
      </c>
    </row>
    <row r="18" spans="1:17" x14ac:dyDescent="0.25">
      <c r="A18" s="91">
        <f>'Module Locations'!A18</f>
        <v>14</v>
      </c>
      <c r="B18" s="263"/>
      <c r="C18" s="170" t="str">
        <f>'Module Locations'!C18</f>
        <v>GR24-RR6-3</v>
      </c>
      <c r="D18" s="186" t="str">
        <f>'Module Locations'!D18</f>
        <v>131.225.138.111</v>
      </c>
      <c r="E18" s="181" t="str">
        <f>'Module Locations'!H18</f>
        <v>B400BPM5</v>
      </c>
      <c r="F18" s="116" t="str">
        <f>'BPM Names'!D18</f>
        <v>Q15</v>
      </c>
      <c r="G18" s="174">
        <f>'BPM Names'!E18</f>
        <v>3</v>
      </c>
      <c r="H18" s="116" t="str">
        <f>'BPM Names'!F18</f>
        <v>Q16</v>
      </c>
      <c r="I18" s="174">
        <f>'BPM Names'!G18</f>
        <v>69</v>
      </c>
      <c r="J18" s="116" t="str">
        <f>'BPM Names'!H18</f>
        <v>Q23</v>
      </c>
      <c r="K18" s="174">
        <f>'BPM Names'!I18</f>
        <v>8</v>
      </c>
      <c r="L18" s="116" t="str">
        <f>'BPM Names'!J18</f>
        <v>Q17</v>
      </c>
      <c r="M18" s="174">
        <f>'BPM Names'!K18</f>
        <v>92</v>
      </c>
      <c r="N18" s="116" t="str">
        <f>'BPM Names'!L18</f>
        <v>SEPU</v>
      </c>
      <c r="O18" s="174">
        <f>'BPM Names'!M18</f>
        <v>86</v>
      </c>
      <c r="P18" s="116">
        <f>'BPM Names'!N18</f>
        <v>0</v>
      </c>
      <c r="Q18" s="177">
        <f>'BPM Names'!O18</f>
        <v>0</v>
      </c>
    </row>
    <row r="19" spans="1:17" ht="15.75" thickBot="1" x14ac:dyDescent="0.3">
      <c r="A19" s="308">
        <f>'Module Locations'!A19</f>
        <v>15</v>
      </c>
      <c r="B19" s="266"/>
      <c r="C19" s="172" t="str">
        <f>'Module Locations'!C19</f>
        <v>GR24-RR6-3</v>
      </c>
      <c r="D19" s="188" t="str">
        <f>'Module Locations'!D19</f>
        <v>131.225.138.025</v>
      </c>
      <c r="E19" s="183" t="str">
        <f>'Module Locations'!H19</f>
        <v>B400BPM6</v>
      </c>
      <c r="F19" s="164" t="str">
        <f>'BPM Names'!D19</f>
        <v>PFOIL</v>
      </c>
      <c r="G19" s="176">
        <f>'BPM Names'!E19</f>
        <v>9</v>
      </c>
      <c r="H19" s="164" t="str">
        <f>'BPM Names'!F19</f>
        <v>L1D</v>
      </c>
      <c r="I19" s="176">
        <f>'BPM Names'!G19</f>
        <v>67</v>
      </c>
      <c r="J19" s="164" t="str">
        <f>'BPM Names'!H19</f>
        <v>S01</v>
      </c>
      <c r="K19" s="176">
        <f>'BPM Names'!I19</f>
        <v>64</v>
      </c>
      <c r="L19" s="164" t="str">
        <f>'BPM Names'!J19</f>
        <v>L1U</v>
      </c>
      <c r="M19" s="176">
        <f>'BPM Names'!K19</f>
        <v>66</v>
      </c>
      <c r="N19" s="164" t="str">
        <f>'BPM Names'!L19</f>
        <v>S24</v>
      </c>
      <c r="O19" s="176">
        <f>'BPM Names'!M19</f>
        <v>72</v>
      </c>
      <c r="P19" s="164">
        <f>'BPM Names'!N19</f>
        <v>0</v>
      </c>
      <c r="Q19" s="179">
        <f>'BPM Names'!O19</f>
        <v>0</v>
      </c>
    </row>
    <row r="20" spans="1:17" x14ac:dyDescent="0.25">
      <c r="A20" s="262" t="s">
        <v>617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</row>
  </sheetData>
  <mergeCells count="16">
    <mergeCell ref="A20:Q20"/>
    <mergeCell ref="B5:B8"/>
    <mergeCell ref="B9:B13"/>
    <mergeCell ref="B14:B19"/>
    <mergeCell ref="B3:C4"/>
    <mergeCell ref="A3:A4"/>
    <mergeCell ref="A1:Q1"/>
    <mergeCell ref="A2:Q2"/>
    <mergeCell ref="D3:E3"/>
    <mergeCell ref="F3:Q3"/>
    <mergeCell ref="F4:G4"/>
    <mergeCell ref="H4:I4"/>
    <mergeCell ref="J4:K4"/>
    <mergeCell ref="L4:M4"/>
    <mergeCell ref="N4:O4"/>
    <mergeCell ref="P4:Q4"/>
  </mergeCells>
  <conditionalFormatting sqref="F5:Q19">
    <cfRule type="cellIs" dxfId="1" priority="1" operator="equal">
      <formula>0</formula>
    </cfRule>
  </conditionalFormatting>
  <pageMargins left="0.7" right="0.7" top="0.75" bottom="0.75" header="0.3" footer="0.3"/>
  <pageSetup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280" zoomScaleNormal="280" workbookViewId="0">
      <selection sqref="A1:E7"/>
    </sheetView>
  </sheetViews>
  <sheetFormatPr defaultRowHeight="15" x14ac:dyDescent="0.25"/>
  <cols>
    <col min="1" max="1" width="15" bestFit="1" customWidth="1"/>
    <col min="2" max="2" width="12.5703125" bestFit="1" customWidth="1"/>
    <col min="3" max="3" width="18.5703125" bestFit="1" customWidth="1"/>
    <col min="4" max="5" width="10.28515625" bestFit="1" customWidth="1"/>
  </cols>
  <sheetData>
    <row r="1" spans="1:5" x14ac:dyDescent="0.25">
      <c r="A1" s="302"/>
      <c r="B1" s="302" t="s">
        <v>632</v>
      </c>
      <c r="C1" s="302" t="s">
        <v>275</v>
      </c>
      <c r="D1" s="302" t="s">
        <v>633</v>
      </c>
      <c r="E1" s="302" t="s">
        <v>248</v>
      </c>
    </row>
    <row r="2" spans="1:5" x14ac:dyDescent="0.25">
      <c r="A2" s="303" t="s">
        <v>81</v>
      </c>
      <c r="B2" s="304" t="s">
        <v>172</v>
      </c>
      <c r="C2" s="304" t="s">
        <v>12</v>
      </c>
      <c r="D2" s="304" t="s">
        <v>354</v>
      </c>
      <c r="E2" s="304" t="s">
        <v>634</v>
      </c>
    </row>
    <row r="3" spans="1:5" x14ac:dyDescent="0.25">
      <c r="A3" s="303"/>
      <c r="B3" s="304" t="s">
        <v>173</v>
      </c>
      <c r="C3" s="304" t="s">
        <v>13</v>
      </c>
      <c r="D3" s="304" t="s">
        <v>358</v>
      </c>
      <c r="E3" s="304" t="s">
        <v>635</v>
      </c>
    </row>
    <row r="4" spans="1:5" x14ac:dyDescent="0.25">
      <c r="A4" s="303"/>
      <c r="B4" s="304" t="s">
        <v>174</v>
      </c>
      <c r="C4" s="304" t="s">
        <v>14</v>
      </c>
      <c r="D4" s="304" t="s">
        <v>362</v>
      </c>
      <c r="E4" s="304" t="s">
        <v>636</v>
      </c>
    </row>
    <row r="5" spans="1:5" x14ac:dyDescent="0.25">
      <c r="A5" s="303"/>
      <c r="B5" s="304" t="s">
        <v>86</v>
      </c>
      <c r="C5" s="304" t="s">
        <v>15</v>
      </c>
      <c r="D5" s="304" t="s">
        <v>342</v>
      </c>
      <c r="E5" s="304" t="s">
        <v>637</v>
      </c>
    </row>
    <row r="6" spans="1:5" x14ac:dyDescent="0.25">
      <c r="A6" s="303"/>
      <c r="B6" s="304" t="s">
        <v>86</v>
      </c>
      <c r="C6" s="304" t="s">
        <v>16</v>
      </c>
      <c r="D6" s="304" t="s">
        <v>346</v>
      </c>
      <c r="E6" s="304" t="s">
        <v>638</v>
      </c>
    </row>
    <row r="7" spans="1:5" x14ac:dyDescent="0.25">
      <c r="A7" s="303"/>
      <c r="B7" s="304" t="s">
        <v>86</v>
      </c>
      <c r="C7" s="304" t="s">
        <v>400</v>
      </c>
      <c r="D7" s="304" t="s">
        <v>398</v>
      </c>
      <c r="E7" s="304" t="s">
        <v>639</v>
      </c>
    </row>
  </sheetData>
  <mergeCells count="1">
    <mergeCell ref="A2:A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B2" sqref="B2"/>
    </sheetView>
  </sheetViews>
  <sheetFormatPr defaultRowHeight="15" x14ac:dyDescent="0.25"/>
  <cols>
    <col min="1" max="1" width="10.85546875" style="34" bestFit="1" customWidth="1"/>
    <col min="2" max="2" width="12" style="34" bestFit="1" customWidth="1"/>
    <col min="3" max="3" width="12" style="206" customWidth="1"/>
    <col min="4" max="6" width="21.5703125" customWidth="1"/>
    <col min="7" max="8" width="12.5703125" customWidth="1"/>
  </cols>
  <sheetData>
    <row r="1" spans="1:8" ht="18.75" x14ac:dyDescent="0.3">
      <c r="A1" s="147" t="s">
        <v>57</v>
      </c>
      <c r="B1" s="147" t="s">
        <v>411</v>
      </c>
      <c r="C1" s="204" t="s">
        <v>630</v>
      </c>
      <c r="D1" s="34" t="s">
        <v>591</v>
      </c>
      <c r="E1" s="149">
        <v>41317</v>
      </c>
    </row>
    <row r="2" spans="1:8" ht="15" customHeight="1" x14ac:dyDescent="0.25">
      <c r="A2" s="145" t="s">
        <v>605</v>
      </c>
      <c r="B2" s="146">
        <v>1</v>
      </c>
      <c r="C2" s="205"/>
      <c r="F2" s="148"/>
      <c r="G2" s="148"/>
      <c r="H2" s="148"/>
    </row>
    <row r="3" spans="1:8" ht="15" customHeight="1" x14ac:dyDescent="0.25">
      <c r="A3" s="34" t="s">
        <v>38</v>
      </c>
      <c r="B3" s="34">
        <v>2</v>
      </c>
      <c r="C3" s="206" t="s">
        <v>629</v>
      </c>
      <c r="D3" s="271" t="s">
        <v>588</v>
      </c>
      <c r="E3" s="271"/>
      <c r="F3" s="271"/>
      <c r="G3" s="148"/>
      <c r="H3" s="148"/>
    </row>
    <row r="4" spans="1:8" ht="15" customHeight="1" x14ac:dyDescent="0.25">
      <c r="A4" s="34" t="s">
        <v>68</v>
      </c>
      <c r="B4" s="34">
        <v>3</v>
      </c>
      <c r="C4" s="206" t="s">
        <v>629</v>
      </c>
      <c r="D4" s="271"/>
      <c r="E4" s="271"/>
      <c r="F4" s="271"/>
      <c r="G4" s="148"/>
      <c r="H4" s="148"/>
    </row>
    <row r="5" spans="1:8" x14ac:dyDescent="0.25">
      <c r="A5" s="203" t="s">
        <v>64</v>
      </c>
      <c r="B5" s="203">
        <v>4</v>
      </c>
      <c r="C5" s="206" t="s">
        <v>629</v>
      </c>
      <c r="D5" s="271"/>
      <c r="E5" s="271"/>
      <c r="F5" s="271"/>
      <c r="G5" s="148"/>
      <c r="H5" s="148"/>
    </row>
    <row r="6" spans="1:8" x14ac:dyDescent="0.25">
      <c r="A6" s="34" t="s">
        <v>89</v>
      </c>
      <c r="B6" s="34">
        <v>5</v>
      </c>
      <c r="C6" s="206" t="s">
        <v>629</v>
      </c>
      <c r="D6" s="271"/>
      <c r="E6" s="271"/>
      <c r="F6" s="271"/>
      <c r="G6" s="148"/>
      <c r="H6" s="148"/>
    </row>
    <row r="7" spans="1:8" x14ac:dyDescent="0.25">
      <c r="A7" s="34" t="s">
        <v>40</v>
      </c>
      <c r="B7" s="34">
        <v>6</v>
      </c>
      <c r="C7" s="206" t="s">
        <v>629</v>
      </c>
      <c r="E7" s="148"/>
      <c r="F7" s="148"/>
      <c r="G7" s="148"/>
      <c r="H7" s="148"/>
    </row>
    <row r="8" spans="1:8" x14ac:dyDescent="0.25">
      <c r="A8" s="145" t="s">
        <v>587</v>
      </c>
      <c r="B8" s="146">
        <v>7</v>
      </c>
      <c r="E8" s="144"/>
    </row>
    <row r="9" spans="1:8" x14ac:dyDescent="0.25">
      <c r="A9" s="34" t="s">
        <v>581</v>
      </c>
      <c r="B9" s="34">
        <v>8</v>
      </c>
      <c r="C9" s="206" t="s">
        <v>629</v>
      </c>
      <c r="E9" s="144"/>
    </row>
    <row r="10" spans="1:8" x14ac:dyDescent="0.25">
      <c r="A10" s="155" t="s">
        <v>422</v>
      </c>
      <c r="B10" s="155">
        <v>9</v>
      </c>
      <c r="C10" s="206" t="s">
        <v>629</v>
      </c>
      <c r="E10" s="144"/>
    </row>
    <row r="11" spans="1:8" x14ac:dyDescent="0.25">
      <c r="A11" s="34" t="s">
        <v>63</v>
      </c>
      <c r="B11" s="34">
        <v>10</v>
      </c>
      <c r="C11" s="206" t="s">
        <v>629</v>
      </c>
      <c r="E11" s="144"/>
    </row>
    <row r="12" spans="1:8" x14ac:dyDescent="0.25">
      <c r="A12" s="34" t="s">
        <v>74</v>
      </c>
      <c r="B12" s="34">
        <v>11</v>
      </c>
      <c r="C12" s="206" t="s">
        <v>629</v>
      </c>
      <c r="E12" s="144"/>
    </row>
    <row r="13" spans="1:8" x14ac:dyDescent="0.25">
      <c r="A13" s="34" t="s">
        <v>49</v>
      </c>
      <c r="B13" s="34">
        <v>12</v>
      </c>
      <c r="C13" s="206" t="s">
        <v>629</v>
      </c>
      <c r="E13" s="144"/>
    </row>
    <row r="14" spans="1:8" x14ac:dyDescent="0.25">
      <c r="A14" s="34" t="s">
        <v>24</v>
      </c>
      <c r="B14" s="34">
        <v>13</v>
      </c>
      <c r="C14" s="206" t="s">
        <v>629</v>
      </c>
      <c r="E14" s="144"/>
    </row>
    <row r="15" spans="1:8" x14ac:dyDescent="0.25">
      <c r="A15" s="34" t="s">
        <v>46</v>
      </c>
      <c r="B15" s="34">
        <v>14</v>
      </c>
      <c r="C15" s="206" t="s">
        <v>629</v>
      </c>
      <c r="E15" s="144"/>
    </row>
    <row r="16" spans="1:8" x14ac:dyDescent="0.25">
      <c r="A16" s="34" t="s">
        <v>45</v>
      </c>
      <c r="B16" s="34">
        <v>15</v>
      </c>
      <c r="C16" s="207" t="s">
        <v>631</v>
      </c>
      <c r="E16" s="144"/>
    </row>
    <row r="17" spans="1:5" x14ac:dyDescent="0.25">
      <c r="A17" s="34" t="s">
        <v>87</v>
      </c>
      <c r="B17" s="34">
        <v>16</v>
      </c>
      <c r="C17" s="206" t="s">
        <v>629</v>
      </c>
      <c r="E17" s="144"/>
    </row>
    <row r="18" spans="1:5" x14ac:dyDescent="0.25">
      <c r="A18" s="34" t="s">
        <v>389</v>
      </c>
      <c r="B18" s="34">
        <v>17</v>
      </c>
      <c r="C18" s="206" t="s">
        <v>629</v>
      </c>
      <c r="E18" s="144"/>
    </row>
    <row r="19" spans="1:5" x14ac:dyDescent="0.25">
      <c r="A19" s="34" t="s">
        <v>59</v>
      </c>
      <c r="B19" s="34">
        <v>18</v>
      </c>
      <c r="C19" s="206" t="s">
        <v>629</v>
      </c>
      <c r="E19" s="144"/>
    </row>
    <row r="20" spans="1:5" x14ac:dyDescent="0.25">
      <c r="A20" s="34" t="s">
        <v>47</v>
      </c>
      <c r="B20" s="34">
        <v>19</v>
      </c>
      <c r="C20" s="206" t="s">
        <v>629</v>
      </c>
      <c r="E20" s="144"/>
    </row>
    <row r="21" spans="1:5" x14ac:dyDescent="0.25">
      <c r="A21" s="203" t="s">
        <v>62</v>
      </c>
      <c r="B21" s="153">
        <v>20</v>
      </c>
      <c r="C21" s="207" t="s">
        <v>631</v>
      </c>
      <c r="E21" s="144"/>
    </row>
    <row r="22" spans="1:5" x14ac:dyDescent="0.25">
      <c r="A22" s="34" t="s">
        <v>20</v>
      </c>
      <c r="B22" s="34">
        <v>21</v>
      </c>
      <c r="C22" s="206" t="s">
        <v>629</v>
      </c>
      <c r="E22" s="144"/>
    </row>
    <row r="23" spans="1:5" x14ac:dyDescent="0.25">
      <c r="A23" s="34" t="s">
        <v>33</v>
      </c>
      <c r="B23" s="34">
        <v>22</v>
      </c>
      <c r="C23" s="206" t="s">
        <v>629</v>
      </c>
      <c r="E23" s="144"/>
    </row>
    <row r="24" spans="1:5" x14ac:dyDescent="0.25">
      <c r="A24" s="34" t="s">
        <v>18</v>
      </c>
      <c r="B24" s="34">
        <v>23</v>
      </c>
      <c r="C24" s="206" t="s">
        <v>629</v>
      </c>
      <c r="E24" s="144"/>
    </row>
    <row r="25" spans="1:5" x14ac:dyDescent="0.25">
      <c r="A25" s="34" t="s">
        <v>61</v>
      </c>
      <c r="B25" s="34">
        <v>24</v>
      </c>
      <c r="C25" s="206" t="s">
        <v>629</v>
      </c>
      <c r="E25" s="144"/>
    </row>
    <row r="26" spans="1:5" x14ac:dyDescent="0.25">
      <c r="A26" s="34" t="s">
        <v>88</v>
      </c>
      <c r="B26" s="34">
        <v>25</v>
      </c>
      <c r="C26" s="206" t="s">
        <v>629</v>
      </c>
      <c r="E26" s="144"/>
    </row>
    <row r="27" spans="1:5" x14ac:dyDescent="0.25">
      <c r="A27" s="34" t="s">
        <v>42</v>
      </c>
      <c r="B27" s="34">
        <v>26</v>
      </c>
      <c r="C27" s="206" t="s">
        <v>629</v>
      </c>
      <c r="E27" s="144"/>
    </row>
    <row r="28" spans="1:5" x14ac:dyDescent="0.25">
      <c r="A28" s="154" t="s">
        <v>56</v>
      </c>
      <c r="B28" s="153">
        <v>27</v>
      </c>
      <c r="C28" s="206" t="s">
        <v>629</v>
      </c>
      <c r="E28" s="144"/>
    </row>
    <row r="29" spans="1:5" x14ac:dyDescent="0.25">
      <c r="A29" s="34" t="s">
        <v>28</v>
      </c>
      <c r="B29" s="34">
        <v>28</v>
      </c>
      <c r="C29" s="206" t="s">
        <v>629</v>
      </c>
      <c r="E29" s="144"/>
    </row>
    <row r="30" spans="1:5" x14ac:dyDescent="0.25">
      <c r="A30" s="36" t="s">
        <v>37</v>
      </c>
      <c r="B30" s="36">
        <v>29</v>
      </c>
      <c r="C30" s="206" t="s">
        <v>629</v>
      </c>
      <c r="D30" s="2"/>
      <c r="E30" s="144"/>
    </row>
    <row r="31" spans="1:5" x14ac:dyDescent="0.25">
      <c r="A31" s="156" t="s">
        <v>395</v>
      </c>
      <c r="B31" s="156">
        <v>30</v>
      </c>
      <c r="C31" s="206" t="s">
        <v>629</v>
      </c>
      <c r="D31" s="2"/>
      <c r="E31" s="144"/>
    </row>
    <row r="32" spans="1:5" x14ac:dyDescent="0.25">
      <c r="A32" s="157" t="s">
        <v>21</v>
      </c>
      <c r="B32" s="156">
        <v>31</v>
      </c>
      <c r="C32" s="206" t="s">
        <v>629</v>
      </c>
      <c r="D32" s="2"/>
      <c r="E32" s="144"/>
    </row>
    <row r="33" spans="1:5" x14ac:dyDescent="0.25">
      <c r="A33" s="157" t="s">
        <v>55</v>
      </c>
      <c r="B33" s="156">
        <v>32</v>
      </c>
      <c r="C33" s="206" t="s">
        <v>629</v>
      </c>
      <c r="D33" s="2"/>
      <c r="E33" s="144"/>
    </row>
    <row r="34" spans="1:5" x14ac:dyDescent="0.25">
      <c r="A34" s="36" t="s">
        <v>45</v>
      </c>
      <c r="B34" s="36">
        <v>33</v>
      </c>
      <c r="C34" s="206" t="s">
        <v>629</v>
      </c>
      <c r="D34" s="2"/>
      <c r="E34" s="144"/>
    </row>
    <row r="35" spans="1:5" x14ac:dyDescent="0.25">
      <c r="A35" s="34" t="s">
        <v>22</v>
      </c>
      <c r="B35" s="34">
        <v>34</v>
      </c>
      <c r="C35" s="206" t="s">
        <v>629</v>
      </c>
      <c r="E35" s="144"/>
    </row>
    <row r="36" spans="1:5" x14ac:dyDescent="0.25">
      <c r="A36" s="34" t="s">
        <v>36</v>
      </c>
      <c r="B36" s="34">
        <v>35</v>
      </c>
      <c r="C36" s="206" t="s">
        <v>629</v>
      </c>
      <c r="E36" s="144"/>
    </row>
    <row r="37" spans="1:5" x14ac:dyDescent="0.25">
      <c r="A37" s="34" t="s">
        <v>43</v>
      </c>
      <c r="B37" s="34">
        <v>36</v>
      </c>
      <c r="C37" s="206" t="s">
        <v>629</v>
      </c>
      <c r="E37" s="144"/>
    </row>
    <row r="38" spans="1:5" x14ac:dyDescent="0.25">
      <c r="A38" s="145" t="s">
        <v>587</v>
      </c>
      <c r="B38" s="146">
        <v>37</v>
      </c>
      <c r="E38" s="144"/>
    </row>
    <row r="39" spans="1:5" x14ac:dyDescent="0.25">
      <c r="A39" s="34" t="s">
        <v>90</v>
      </c>
      <c r="B39" s="34">
        <v>38</v>
      </c>
      <c r="C39" s="206" t="s">
        <v>629</v>
      </c>
      <c r="E39" s="144"/>
    </row>
    <row r="40" spans="1:5" x14ac:dyDescent="0.25">
      <c r="A40" s="34" t="s">
        <v>19</v>
      </c>
      <c r="B40" s="34">
        <v>39</v>
      </c>
      <c r="C40" s="206" t="s">
        <v>629</v>
      </c>
      <c r="E40" s="144"/>
    </row>
    <row r="41" spans="1:5" x14ac:dyDescent="0.25">
      <c r="A41" s="34" t="s">
        <v>39</v>
      </c>
      <c r="B41" s="34">
        <v>40</v>
      </c>
      <c r="C41" s="206" t="s">
        <v>629</v>
      </c>
      <c r="E41" s="144"/>
    </row>
    <row r="42" spans="1:5" x14ac:dyDescent="0.25">
      <c r="A42" s="145" t="s">
        <v>587</v>
      </c>
      <c r="B42" s="146">
        <v>41</v>
      </c>
      <c r="E42" s="144"/>
    </row>
    <row r="43" spans="1:5" x14ac:dyDescent="0.25">
      <c r="A43" s="34" t="s">
        <v>60</v>
      </c>
      <c r="B43" s="34">
        <v>42</v>
      </c>
      <c r="C43" s="206" t="s">
        <v>629</v>
      </c>
      <c r="E43" s="144"/>
    </row>
    <row r="44" spans="1:5" x14ac:dyDescent="0.25">
      <c r="A44" s="34" t="s">
        <v>48</v>
      </c>
      <c r="B44" s="34">
        <v>43</v>
      </c>
      <c r="C44" s="206" t="s">
        <v>629</v>
      </c>
      <c r="E44" s="144"/>
    </row>
    <row r="45" spans="1:5" x14ac:dyDescent="0.25">
      <c r="A45" s="34" t="s">
        <v>26</v>
      </c>
      <c r="B45" s="34">
        <v>44</v>
      </c>
      <c r="C45" s="206" t="s">
        <v>629</v>
      </c>
      <c r="E45" s="144"/>
    </row>
    <row r="46" spans="1:5" x14ac:dyDescent="0.25">
      <c r="A46" s="34" t="s">
        <v>30</v>
      </c>
      <c r="B46" s="34">
        <v>45</v>
      </c>
      <c r="C46" s="206" t="s">
        <v>629</v>
      </c>
      <c r="E46" s="144"/>
    </row>
    <row r="47" spans="1:5" x14ac:dyDescent="0.25">
      <c r="A47" s="145" t="s">
        <v>611</v>
      </c>
      <c r="B47" s="146">
        <v>46</v>
      </c>
      <c r="E47" s="144"/>
    </row>
    <row r="48" spans="1:5" x14ac:dyDescent="0.25">
      <c r="A48" s="34" t="s">
        <v>67</v>
      </c>
      <c r="B48" s="34">
        <v>47</v>
      </c>
      <c r="C48" s="207" t="s">
        <v>631</v>
      </c>
      <c r="E48" s="144"/>
    </row>
    <row r="49" spans="1:5" x14ac:dyDescent="0.25">
      <c r="A49" s="34" t="s">
        <v>25</v>
      </c>
      <c r="B49" s="34">
        <v>48</v>
      </c>
      <c r="C49" s="206" t="s">
        <v>629</v>
      </c>
      <c r="E49" s="144"/>
    </row>
    <row r="50" spans="1:5" x14ac:dyDescent="0.25">
      <c r="A50" s="34" t="s">
        <v>35</v>
      </c>
      <c r="B50" s="34">
        <v>49</v>
      </c>
      <c r="C50" s="206" t="s">
        <v>629</v>
      </c>
      <c r="E50" s="144"/>
    </row>
    <row r="51" spans="1:5" x14ac:dyDescent="0.25">
      <c r="A51" s="203" t="s">
        <v>98</v>
      </c>
      <c r="B51" s="203">
        <v>50</v>
      </c>
      <c r="C51" s="206" t="s">
        <v>629</v>
      </c>
      <c r="E51" s="144"/>
    </row>
    <row r="52" spans="1:5" x14ac:dyDescent="0.25">
      <c r="A52" s="34" t="s">
        <v>99</v>
      </c>
      <c r="B52" s="34">
        <v>51</v>
      </c>
      <c r="C52" s="206" t="s">
        <v>629</v>
      </c>
      <c r="E52" s="144"/>
    </row>
    <row r="53" spans="1:5" x14ac:dyDescent="0.25">
      <c r="A53" s="34" t="s">
        <v>31</v>
      </c>
      <c r="B53" s="34">
        <v>52</v>
      </c>
      <c r="C53" s="206" t="s">
        <v>629</v>
      </c>
      <c r="E53" s="144"/>
    </row>
    <row r="54" spans="1:5" x14ac:dyDescent="0.25">
      <c r="A54" s="34" t="s">
        <v>29</v>
      </c>
      <c r="B54" s="34">
        <v>53</v>
      </c>
      <c r="C54" s="206" t="s">
        <v>629</v>
      </c>
      <c r="E54" s="144"/>
    </row>
    <row r="55" spans="1:5" x14ac:dyDescent="0.25">
      <c r="A55" s="145" t="s">
        <v>587</v>
      </c>
      <c r="B55" s="34">
        <v>54</v>
      </c>
      <c r="E55" s="144"/>
    </row>
    <row r="56" spans="1:5" x14ac:dyDescent="0.25">
      <c r="A56" s="154" t="s">
        <v>44</v>
      </c>
      <c r="B56" s="153">
        <v>55</v>
      </c>
      <c r="C56" s="206" t="s">
        <v>629</v>
      </c>
      <c r="E56" s="144"/>
    </row>
    <row r="57" spans="1:5" x14ac:dyDescent="0.25">
      <c r="A57" s="34" t="s">
        <v>32</v>
      </c>
      <c r="B57" s="34">
        <v>56</v>
      </c>
      <c r="C57" s="206" t="s">
        <v>629</v>
      </c>
      <c r="E57" s="144"/>
    </row>
    <row r="58" spans="1:5" x14ac:dyDescent="0.25">
      <c r="A58" s="34" t="s">
        <v>50</v>
      </c>
      <c r="B58" s="34">
        <v>57</v>
      </c>
      <c r="C58" s="206" t="s">
        <v>629</v>
      </c>
      <c r="E58" s="144"/>
    </row>
    <row r="59" spans="1:5" x14ac:dyDescent="0.25">
      <c r="A59" s="34" t="s">
        <v>41</v>
      </c>
      <c r="B59" s="34">
        <v>58</v>
      </c>
      <c r="C59" s="206" t="s">
        <v>629</v>
      </c>
      <c r="E59" s="144"/>
    </row>
    <row r="60" spans="1:5" x14ac:dyDescent="0.25">
      <c r="A60" s="34" t="s">
        <v>23</v>
      </c>
      <c r="B60" s="34">
        <v>59</v>
      </c>
      <c r="C60" s="206" t="s">
        <v>629</v>
      </c>
      <c r="E60" s="144"/>
    </row>
    <row r="61" spans="1:5" x14ac:dyDescent="0.25">
      <c r="A61" s="34" t="s">
        <v>34</v>
      </c>
      <c r="B61" s="34">
        <v>60</v>
      </c>
      <c r="C61" s="206" t="s">
        <v>629</v>
      </c>
      <c r="E61" s="144"/>
    </row>
    <row r="62" spans="1:5" x14ac:dyDescent="0.25">
      <c r="A62" s="145" t="s">
        <v>587</v>
      </c>
      <c r="B62" s="146">
        <v>62</v>
      </c>
      <c r="E62" s="144"/>
    </row>
    <row r="63" spans="1:5" x14ac:dyDescent="0.25">
      <c r="A63" s="145" t="s">
        <v>587</v>
      </c>
      <c r="B63" s="146">
        <v>63</v>
      </c>
      <c r="E63" s="144"/>
    </row>
    <row r="64" spans="1:5" x14ac:dyDescent="0.25">
      <c r="A64" s="34" t="s">
        <v>66</v>
      </c>
      <c r="B64" s="34">
        <v>63</v>
      </c>
      <c r="C64" s="206" t="s">
        <v>629</v>
      </c>
      <c r="E64" s="144"/>
    </row>
    <row r="65" spans="1:5" x14ac:dyDescent="0.25">
      <c r="A65" s="34" t="s">
        <v>77</v>
      </c>
      <c r="B65" s="34">
        <v>64</v>
      </c>
      <c r="C65" s="206" t="s">
        <v>629</v>
      </c>
      <c r="E65" s="144"/>
    </row>
    <row r="66" spans="1:5" x14ac:dyDescent="0.25">
      <c r="A66" s="145" t="s">
        <v>587</v>
      </c>
      <c r="B66" s="146">
        <v>65</v>
      </c>
      <c r="E66" s="144"/>
    </row>
    <row r="67" spans="1:5" x14ac:dyDescent="0.25">
      <c r="A67" s="34" t="s">
        <v>78</v>
      </c>
      <c r="B67" s="34">
        <v>66</v>
      </c>
      <c r="C67" s="206" t="s">
        <v>629</v>
      </c>
      <c r="E67" s="144"/>
    </row>
    <row r="68" spans="1:5" x14ac:dyDescent="0.25">
      <c r="A68" s="34" t="s">
        <v>76</v>
      </c>
      <c r="B68" s="34">
        <v>67</v>
      </c>
      <c r="C68" s="206" t="s">
        <v>629</v>
      </c>
      <c r="E68" s="144"/>
    </row>
    <row r="69" spans="1:5" x14ac:dyDescent="0.25">
      <c r="A69" s="145" t="s">
        <v>587</v>
      </c>
      <c r="B69" s="146">
        <v>68</v>
      </c>
      <c r="E69" s="144"/>
    </row>
    <row r="70" spans="1:5" x14ac:dyDescent="0.25">
      <c r="A70" s="34" t="s">
        <v>69</v>
      </c>
      <c r="B70" s="34">
        <v>69</v>
      </c>
      <c r="C70" s="206" t="s">
        <v>629</v>
      </c>
      <c r="E70" s="144"/>
    </row>
    <row r="71" spans="1:5" x14ac:dyDescent="0.25">
      <c r="A71" s="145" t="s">
        <v>587</v>
      </c>
      <c r="B71" s="34">
        <v>70</v>
      </c>
      <c r="C71" s="206" t="s">
        <v>629</v>
      </c>
      <c r="E71" s="144"/>
    </row>
    <row r="72" spans="1:5" x14ac:dyDescent="0.25">
      <c r="A72" s="34" t="s">
        <v>97</v>
      </c>
      <c r="B72" s="34">
        <v>71</v>
      </c>
      <c r="C72" s="206" t="s">
        <v>629</v>
      </c>
      <c r="E72" s="144"/>
    </row>
    <row r="73" spans="1:5" x14ac:dyDescent="0.25">
      <c r="A73" s="34" t="s">
        <v>79</v>
      </c>
      <c r="B73" s="34">
        <v>72</v>
      </c>
      <c r="C73" s="206" t="s">
        <v>629</v>
      </c>
      <c r="E73" s="144"/>
    </row>
    <row r="74" spans="1:5" x14ac:dyDescent="0.25">
      <c r="A74" s="34" t="s">
        <v>96</v>
      </c>
      <c r="B74" s="34">
        <v>73</v>
      </c>
      <c r="C74" s="206" t="s">
        <v>629</v>
      </c>
      <c r="E74" s="144"/>
    </row>
    <row r="75" spans="1:5" x14ac:dyDescent="0.25">
      <c r="A75" s="145" t="s">
        <v>587</v>
      </c>
      <c r="B75" s="146">
        <v>74</v>
      </c>
      <c r="E75" s="144"/>
    </row>
    <row r="76" spans="1:5" x14ac:dyDescent="0.25">
      <c r="A76" s="145" t="s">
        <v>587</v>
      </c>
      <c r="B76" s="146">
        <v>75</v>
      </c>
      <c r="E76" s="144"/>
    </row>
    <row r="77" spans="1:5" x14ac:dyDescent="0.25">
      <c r="A77" s="145" t="s">
        <v>587</v>
      </c>
      <c r="B77" s="146">
        <v>76</v>
      </c>
      <c r="E77" s="144"/>
    </row>
    <row r="78" spans="1:5" x14ac:dyDescent="0.25">
      <c r="A78" s="145" t="s">
        <v>587</v>
      </c>
      <c r="B78" s="146">
        <v>77</v>
      </c>
      <c r="E78" s="144"/>
    </row>
    <row r="79" spans="1:5" x14ac:dyDescent="0.25">
      <c r="A79" s="145" t="s">
        <v>587</v>
      </c>
      <c r="B79" s="146">
        <v>78</v>
      </c>
      <c r="E79" s="144"/>
    </row>
    <row r="80" spans="1:5" x14ac:dyDescent="0.25">
      <c r="A80" s="145" t="s">
        <v>587</v>
      </c>
      <c r="B80" s="146">
        <v>79</v>
      </c>
      <c r="E80" s="144"/>
    </row>
    <row r="81" spans="1:5" x14ac:dyDescent="0.25">
      <c r="A81" s="145" t="s">
        <v>587</v>
      </c>
      <c r="B81" s="146">
        <v>80</v>
      </c>
      <c r="E81" s="144"/>
    </row>
    <row r="82" spans="1:5" x14ac:dyDescent="0.25">
      <c r="A82" s="145" t="s">
        <v>587</v>
      </c>
      <c r="B82" s="146">
        <v>81</v>
      </c>
      <c r="E82" s="144"/>
    </row>
    <row r="83" spans="1:5" x14ac:dyDescent="0.25">
      <c r="A83" s="145" t="s">
        <v>587</v>
      </c>
      <c r="B83" s="146">
        <v>82</v>
      </c>
      <c r="E83" s="144"/>
    </row>
    <row r="84" spans="1:5" x14ac:dyDescent="0.25">
      <c r="A84" s="145" t="s">
        <v>587</v>
      </c>
      <c r="B84" s="146">
        <v>83</v>
      </c>
      <c r="E84" s="144"/>
    </row>
    <row r="85" spans="1:5" x14ac:dyDescent="0.25">
      <c r="A85" s="145" t="s">
        <v>587</v>
      </c>
      <c r="B85" s="146">
        <v>84</v>
      </c>
      <c r="E85" s="144"/>
    </row>
    <row r="86" spans="1:5" x14ac:dyDescent="0.25">
      <c r="A86" s="145" t="s">
        <v>587</v>
      </c>
      <c r="B86" s="146">
        <v>85</v>
      </c>
      <c r="E86" s="144"/>
    </row>
    <row r="87" spans="1:5" x14ac:dyDescent="0.25">
      <c r="A87" s="34" t="s">
        <v>71</v>
      </c>
      <c r="B87" s="34">
        <v>86</v>
      </c>
      <c r="C87" s="206" t="s">
        <v>629</v>
      </c>
      <c r="E87" s="144"/>
    </row>
    <row r="88" spans="1:5" x14ac:dyDescent="0.25">
      <c r="A88" s="145" t="s">
        <v>587</v>
      </c>
      <c r="B88" s="146">
        <v>87</v>
      </c>
      <c r="E88" s="144"/>
    </row>
    <row r="89" spans="1:5" x14ac:dyDescent="0.25">
      <c r="A89" s="145" t="s">
        <v>587</v>
      </c>
      <c r="B89" s="146">
        <v>88</v>
      </c>
      <c r="E89" s="144"/>
    </row>
    <row r="90" spans="1:5" x14ac:dyDescent="0.25">
      <c r="A90" s="34" t="s">
        <v>65</v>
      </c>
      <c r="B90" s="34">
        <v>89</v>
      </c>
      <c r="C90" s="206" t="s">
        <v>629</v>
      </c>
      <c r="E90" s="144"/>
    </row>
    <row r="91" spans="1:5" x14ac:dyDescent="0.25">
      <c r="A91" s="34" t="s">
        <v>58</v>
      </c>
      <c r="B91" s="34">
        <v>90</v>
      </c>
      <c r="C91" s="206" t="s">
        <v>629</v>
      </c>
      <c r="E91" s="144"/>
    </row>
    <row r="92" spans="1:5" x14ac:dyDescent="0.25">
      <c r="A92" s="145" t="s">
        <v>611</v>
      </c>
      <c r="B92" s="146">
        <v>91</v>
      </c>
      <c r="E92" s="144"/>
    </row>
    <row r="93" spans="1:5" x14ac:dyDescent="0.25">
      <c r="A93" s="34" t="s">
        <v>70</v>
      </c>
      <c r="B93" s="34">
        <v>92</v>
      </c>
      <c r="C93" s="206" t="s">
        <v>629</v>
      </c>
    </row>
  </sheetData>
  <sortState ref="A2:B92">
    <sortCondition ref="B2:B92"/>
  </sortState>
  <mergeCells count="1">
    <mergeCell ref="D3:F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opLeftCell="A61" workbookViewId="0">
      <selection activeCell="G3" sqref="G3"/>
    </sheetView>
  </sheetViews>
  <sheetFormatPr defaultRowHeight="15" x14ac:dyDescent="0.25"/>
  <cols>
    <col min="1" max="1" width="12.5703125" bestFit="1" customWidth="1"/>
    <col min="2" max="2" width="3.85546875" style="1" bestFit="1" customWidth="1"/>
    <col min="3" max="3" width="21.42578125" bestFit="1" customWidth="1"/>
    <col min="4" max="4" width="15.5703125" customWidth="1"/>
    <col min="5" max="5" width="9.42578125" customWidth="1"/>
    <col min="6" max="6" width="16.5703125" customWidth="1"/>
  </cols>
  <sheetData>
    <row r="1" spans="1:10" x14ac:dyDescent="0.25">
      <c r="A1" t="s">
        <v>423</v>
      </c>
    </row>
    <row r="2" spans="1:10" x14ac:dyDescent="0.25">
      <c r="D2" s="272" t="s">
        <v>600</v>
      </c>
      <c r="E2" s="272"/>
      <c r="G2" s="272" t="s">
        <v>604</v>
      </c>
      <c r="H2" s="272"/>
      <c r="I2" s="272"/>
      <c r="J2" s="272"/>
    </row>
    <row r="3" spans="1:10" s="138" customFormat="1" ht="30" x14ac:dyDescent="0.25">
      <c r="A3" s="136" t="s">
        <v>424</v>
      </c>
      <c r="B3" s="137" t="s">
        <v>578</v>
      </c>
      <c r="C3" s="136" t="s">
        <v>57</v>
      </c>
      <c r="D3" s="137" t="s">
        <v>601</v>
      </c>
      <c r="E3" s="137" t="s">
        <v>602</v>
      </c>
      <c r="F3" s="136" t="s">
        <v>575</v>
      </c>
      <c r="G3" s="137" t="s">
        <v>596</v>
      </c>
      <c r="H3" s="137" t="s">
        <v>597</v>
      </c>
      <c r="I3" s="137" t="s">
        <v>598</v>
      </c>
      <c r="J3" s="137" t="s">
        <v>599</v>
      </c>
    </row>
    <row r="4" spans="1:10" x14ac:dyDescent="0.25">
      <c r="A4" t="s">
        <v>425</v>
      </c>
      <c r="C4" t="s">
        <v>557</v>
      </c>
      <c r="D4">
        <v>1.43</v>
      </c>
      <c r="E4" s="139">
        <f>0.1/((POWER(10,D4/20)-1)/(POWER(10,D4/20)+1))</f>
        <v>1.2175524147452759</v>
      </c>
    </row>
    <row r="5" spans="1:10" x14ac:dyDescent="0.25">
      <c r="A5" t="s">
        <v>426</v>
      </c>
      <c r="B5" s="1" t="s">
        <v>579</v>
      </c>
      <c r="C5" t="s">
        <v>557</v>
      </c>
      <c r="D5">
        <v>1.43</v>
      </c>
      <c r="E5" s="139">
        <f t="shared" ref="E5:E68" si="0">0.1/((POWER(10,D5/20)-1)/(POWER(10,D5/20)+1))</f>
        <v>1.2175524147452759</v>
      </c>
    </row>
    <row r="6" spans="1:10" x14ac:dyDescent="0.25">
      <c r="A6" t="s">
        <v>427</v>
      </c>
      <c r="C6" t="s">
        <v>558</v>
      </c>
      <c r="D6">
        <v>1.43</v>
      </c>
      <c r="E6" s="139">
        <f t="shared" si="0"/>
        <v>1.2175524147452759</v>
      </c>
      <c r="F6" t="s">
        <v>576</v>
      </c>
    </row>
    <row r="7" spans="1:10" x14ac:dyDescent="0.25">
      <c r="A7" t="s">
        <v>428</v>
      </c>
      <c r="C7" t="s">
        <v>559</v>
      </c>
      <c r="D7">
        <v>1.43</v>
      </c>
      <c r="E7" s="139">
        <f t="shared" si="0"/>
        <v>1.2175524147452759</v>
      </c>
    </row>
    <row r="8" spans="1:10" x14ac:dyDescent="0.25">
      <c r="A8" t="s">
        <v>429</v>
      </c>
      <c r="B8" s="1" t="s">
        <v>579</v>
      </c>
      <c r="C8" t="s">
        <v>559</v>
      </c>
      <c r="D8">
        <v>1.43</v>
      </c>
      <c r="E8" s="139">
        <f t="shared" si="0"/>
        <v>1.2175524147452759</v>
      </c>
    </row>
    <row r="9" spans="1:10" x14ac:dyDescent="0.25">
      <c r="A9" t="s">
        <v>430</v>
      </c>
      <c r="C9" t="s">
        <v>559</v>
      </c>
      <c r="D9">
        <v>1.43</v>
      </c>
      <c r="E9" s="139">
        <f t="shared" si="0"/>
        <v>1.2175524147452759</v>
      </c>
    </row>
    <row r="10" spans="1:10" x14ac:dyDescent="0.25">
      <c r="A10" t="s">
        <v>431</v>
      </c>
      <c r="B10" s="1" t="s">
        <v>579</v>
      </c>
      <c r="C10" t="s">
        <v>559</v>
      </c>
      <c r="D10">
        <v>1.43</v>
      </c>
      <c r="E10" s="139">
        <f t="shared" si="0"/>
        <v>1.2175524147452759</v>
      </c>
    </row>
    <row r="11" spans="1:10" x14ac:dyDescent="0.25">
      <c r="A11" t="s">
        <v>432</v>
      </c>
      <c r="C11" t="s">
        <v>560</v>
      </c>
      <c r="D11">
        <v>1.43</v>
      </c>
      <c r="E11" s="139">
        <f t="shared" si="0"/>
        <v>1.2175524147452759</v>
      </c>
    </row>
    <row r="12" spans="1:10" x14ac:dyDescent="0.25">
      <c r="A12" t="s">
        <v>433</v>
      </c>
      <c r="B12" s="1" t="s">
        <v>579</v>
      </c>
      <c r="C12" t="s">
        <v>560</v>
      </c>
      <c r="D12">
        <v>1.43</v>
      </c>
      <c r="E12" s="139">
        <f t="shared" si="0"/>
        <v>1.2175524147452759</v>
      </c>
    </row>
    <row r="13" spans="1:10" x14ac:dyDescent="0.25">
      <c r="A13" t="s">
        <v>434</v>
      </c>
      <c r="C13" t="s">
        <v>558</v>
      </c>
      <c r="D13">
        <v>1.43</v>
      </c>
      <c r="E13" s="139">
        <f t="shared" si="0"/>
        <v>1.2175524147452759</v>
      </c>
      <c r="F13" t="s">
        <v>576</v>
      </c>
    </row>
    <row r="14" spans="1:10" x14ac:dyDescent="0.25">
      <c r="A14" t="s">
        <v>435</v>
      </c>
      <c r="C14" t="s">
        <v>558</v>
      </c>
      <c r="D14">
        <v>1.43</v>
      </c>
      <c r="E14" s="139">
        <f t="shared" si="0"/>
        <v>1.2175524147452759</v>
      </c>
      <c r="F14" t="s">
        <v>576</v>
      </c>
    </row>
    <row r="15" spans="1:10" x14ac:dyDescent="0.25">
      <c r="A15" t="s">
        <v>436</v>
      </c>
      <c r="C15" t="s">
        <v>561</v>
      </c>
      <c r="D15">
        <v>1.43</v>
      </c>
      <c r="E15" s="139">
        <f t="shared" si="0"/>
        <v>1.2175524147452759</v>
      </c>
    </row>
    <row r="16" spans="1:10" x14ac:dyDescent="0.25">
      <c r="A16" t="s">
        <v>437</v>
      </c>
      <c r="B16" s="1" t="s">
        <v>579</v>
      </c>
      <c r="C16" t="s">
        <v>561</v>
      </c>
      <c r="D16">
        <v>1.43</v>
      </c>
      <c r="E16" s="139">
        <f t="shared" si="0"/>
        <v>1.2175524147452759</v>
      </c>
    </row>
    <row r="17" spans="1:5" x14ac:dyDescent="0.25">
      <c r="A17" t="s">
        <v>438</v>
      </c>
      <c r="C17" t="s">
        <v>561</v>
      </c>
      <c r="D17">
        <v>1.43</v>
      </c>
      <c r="E17" s="139">
        <f t="shared" si="0"/>
        <v>1.2175524147452759</v>
      </c>
    </row>
    <row r="18" spans="1:5" x14ac:dyDescent="0.25">
      <c r="A18" t="s">
        <v>439</v>
      </c>
      <c r="B18" s="1" t="s">
        <v>579</v>
      </c>
      <c r="C18" t="s">
        <v>561</v>
      </c>
      <c r="D18">
        <v>1.43</v>
      </c>
      <c r="E18" s="139">
        <f t="shared" si="0"/>
        <v>1.2175524147452759</v>
      </c>
    </row>
    <row r="19" spans="1:5" x14ac:dyDescent="0.25">
      <c r="A19" t="s">
        <v>440</v>
      </c>
      <c r="C19" t="s">
        <v>562</v>
      </c>
      <c r="D19">
        <v>1.89</v>
      </c>
      <c r="E19" s="139">
        <f t="shared" si="0"/>
        <v>0.92276547358092431</v>
      </c>
    </row>
    <row r="20" spans="1:5" x14ac:dyDescent="0.25">
      <c r="A20" t="s">
        <v>441</v>
      </c>
      <c r="B20" s="1" t="s">
        <v>579</v>
      </c>
      <c r="C20" t="s">
        <v>562</v>
      </c>
      <c r="D20">
        <v>1.89</v>
      </c>
      <c r="E20" s="139">
        <f t="shared" si="0"/>
        <v>0.92276547358092431</v>
      </c>
    </row>
    <row r="21" spans="1:5" x14ac:dyDescent="0.25">
      <c r="A21" t="s">
        <v>442</v>
      </c>
      <c r="C21" t="s">
        <v>562</v>
      </c>
      <c r="D21">
        <v>1.89</v>
      </c>
      <c r="E21" s="139">
        <f t="shared" si="0"/>
        <v>0.92276547358092431</v>
      </c>
    </row>
    <row r="22" spans="1:5" x14ac:dyDescent="0.25">
      <c r="A22" t="s">
        <v>443</v>
      </c>
      <c r="B22" s="1" t="s">
        <v>579</v>
      </c>
      <c r="C22" t="s">
        <v>562</v>
      </c>
      <c r="D22">
        <v>1.89</v>
      </c>
      <c r="E22" s="139">
        <f t="shared" si="0"/>
        <v>0.92276547358092431</v>
      </c>
    </row>
    <row r="23" spans="1:5" x14ac:dyDescent="0.25">
      <c r="A23" t="s">
        <v>444</v>
      </c>
      <c r="C23" t="s">
        <v>562</v>
      </c>
      <c r="D23">
        <v>1.89</v>
      </c>
      <c r="E23" s="139">
        <f t="shared" si="0"/>
        <v>0.92276547358092431</v>
      </c>
    </row>
    <row r="24" spans="1:5" x14ac:dyDescent="0.25">
      <c r="A24" t="s">
        <v>445</v>
      </c>
      <c r="B24" s="1" t="s">
        <v>579</v>
      </c>
      <c r="C24" t="s">
        <v>562</v>
      </c>
      <c r="D24">
        <v>1.89</v>
      </c>
      <c r="E24" s="139">
        <f t="shared" si="0"/>
        <v>0.92276547358092431</v>
      </c>
    </row>
    <row r="25" spans="1:5" x14ac:dyDescent="0.25">
      <c r="A25" t="s">
        <v>446</v>
      </c>
      <c r="C25" t="s">
        <v>563</v>
      </c>
      <c r="D25">
        <v>1.89</v>
      </c>
      <c r="E25" s="139">
        <f t="shared" si="0"/>
        <v>0.92276547358092431</v>
      </c>
    </row>
    <row r="26" spans="1:5" x14ac:dyDescent="0.25">
      <c r="A26" t="s">
        <v>447</v>
      </c>
      <c r="B26" s="1" t="s">
        <v>579</v>
      </c>
      <c r="C26" t="s">
        <v>563</v>
      </c>
      <c r="D26">
        <v>1.89</v>
      </c>
      <c r="E26" s="139">
        <f t="shared" si="0"/>
        <v>0.92276547358092431</v>
      </c>
    </row>
    <row r="27" spans="1:5" x14ac:dyDescent="0.25">
      <c r="A27" t="s">
        <v>448</v>
      </c>
      <c r="C27" t="s">
        <v>563</v>
      </c>
      <c r="D27">
        <v>1.89</v>
      </c>
      <c r="E27" s="139">
        <f t="shared" si="0"/>
        <v>0.92276547358092431</v>
      </c>
    </row>
    <row r="28" spans="1:5" x14ac:dyDescent="0.25">
      <c r="A28" t="s">
        <v>449</v>
      </c>
      <c r="B28" s="1" t="s">
        <v>579</v>
      </c>
      <c r="C28" t="s">
        <v>563</v>
      </c>
      <c r="D28">
        <v>1.89</v>
      </c>
      <c r="E28" s="139">
        <f t="shared" si="0"/>
        <v>0.92276547358092431</v>
      </c>
    </row>
    <row r="29" spans="1:5" x14ac:dyDescent="0.25">
      <c r="A29" t="s">
        <v>450</v>
      </c>
      <c r="C29" t="s">
        <v>563</v>
      </c>
      <c r="D29">
        <v>1.89</v>
      </c>
      <c r="E29" s="139">
        <f t="shared" si="0"/>
        <v>0.92276547358092431</v>
      </c>
    </row>
    <row r="30" spans="1:5" x14ac:dyDescent="0.25">
      <c r="A30" t="s">
        <v>451</v>
      </c>
      <c r="B30" s="1" t="s">
        <v>579</v>
      </c>
      <c r="C30" t="s">
        <v>563</v>
      </c>
      <c r="D30">
        <v>1.89</v>
      </c>
      <c r="E30" s="139">
        <f t="shared" si="0"/>
        <v>0.92276547358092431</v>
      </c>
    </row>
    <row r="31" spans="1:5" x14ac:dyDescent="0.25">
      <c r="A31" t="s">
        <v>452</v>
      </c>
      <c r="C31" t="s">
        <v>564</v>
      </c>
      <c r="D31">
        <v>1.89</v>
      </c>
      <c r="E31" s="139">
        <f t="shared" si="0"/>
        <v>0.92276547358092431</v>
      </c>
    </row>
    <row r="32" spans="1:5" x14ac:dyDescent="0.25">
      <c r="A32" t="s">
        <v>453</v>
      </c>
      <c r="B32" s="1" t="s">
        <v>579</v>
      </c>
      <c r="C32" t="s">
        <v>564</v>
      </c>
      <c r="D32">
        <v>1.89</v>
      </c>
      <c r="E32" s="139">
        <f t="shared" si="0"/>
        <v>0.92276547358092431</v>
      </c>
    </row>
    <row r="33" spans="1:5" x14ac:dyDescent="0.25">
      <c r="A33" t="s">
        <v>454</v>
      </c>
      <c r="C33" t="s">
        <v>564</v>
      </c>
      <c r="D33">
        <v>1.89</v>
      </c>
      <c r="E33" s="139">
        <f t="shared" si="0"/>
        <v>0.92276547358092431</v>
      </c>
    </row>
    <row r="34" spans="1:5" x14ac:dyDescent="0.25">
      <c r="A34" t="s">
        <v>455</v>
      </c>
      <c r="B34" s="1" t="s">
        <v>579</v>
      </c>
      <c r="C34" t="s">
        <v>564</v>
      </c>
      <c r="D34">
        <v>1.89</v>
      </c>
      <c r="E34" s="139">
        <f t="shared" si="0"/>
        <v>0.92276547358092431</v>
      </c>
    </row>
    <row r="35" spans="1:5" x14ac:dyDescent="0.25">
      <c r="A35" t="s">
        <v>456</v>
      </c>
      <c r="C35" t="s">
        <v>564</v>
      </c>
      <c r="D35">
        <v>1.89</v>
      </c>
      <c r="E35" s="139">
        <f t="shared" si="0"/>
        <v>0.92276547358092431</v>
      </c>
    </row>
    <row r="36" spans="1:5" x14ac:dyDescent="0.25">
      <c r="A36" t="s">
        <v>457</v>
      </c>
      <c r="B36" s="1" t="s">
        <v>579</v>
      </c>
      <c r="C36" t="s">
        <v>564</v>
      </c>
      <c r="D36">
        <v>1.89</v>
      </c>
      <c r="E36" s="139">
        <f t="shared" si="0"/>
        <v>0.92276547358092431</v>
      </c>
    </row>
    <row r="37" spans="1:5" x14ac:dyDescent="0.25">
      <c r="A37" t="s">
        <v>458</v>
      </c>
      <c r="C37" t="s">
        <v>565</v>
      </c>
      <c r="D37">
        <v>1.89</v>
      </c>
      <c r="E37" s="139">
        <f t="shared" si="0"/>
        <v>0.92276547358092431</v>
      </c>
    </row>
    <row r="38" spans="1:5" x14ac:dyDescent="0.25">
      <c r="A38" t="s">
        <v>459</v>
      </c>
      <c r="B38" s="1" t="s">
        <v>579</v>
      </c>
      <c r="C38" t="s">
        <v>565</v>
      </c>
      <c r="D38">
        <v>1.89</v>
      </c>
      <c r="E38" s="139">
        <f t="shared" si="0"/>
        <v>0.92276547358092431</v>
      </c>
    </row>
    <row r="39" spans="1:5" x14ac:dyDescent="0.25">
      <c r="A39" t="s">
        <v>460</v>
      </c>
      <c r="C39" t="s">
        <v>565</v>
      </c>
      <c r="D39">
        <v>1.89</v>
      </c>
      <c r="E39" s="139">
        <f t="shared" si="0"/>
        <v>0.92276547358092431</v>
      </c>
    </row>
    <row r="40" spans="1:5" x14ac:dyDescent="0.25">
      <c r="A40" t="s">
        <v>461</v>
      </c>
      <c r="B40" s="1" t="s">
        <v>579</v>
      </c>
      <c r="C40" t="s">
        <v>565</v>
      </c>
      <c r="D40">
        <v>1.89</v>
      </c>
      <c r="E40" s="139">
        <f t="shared" si="0"/>
        <v>0.92276547358092431</v>
      </c>
    </row>
    <row r="41" spans="1:5" x14ac:dyDescent="0.25">
      <c r="A41" t="s">
        <v>462</v>
      </c>
      <c r="C41" t="s">
        <v>565</v>
      </c>
      <c r="D41">
        <v>1.89</v>
      </c>
      <c r="E41" s="139">
        <f t="shared" si="0"/>
        <v>0.92276547358092431</v>
      </c>
    </row>
    <row r="42" spans="1:5" x14ac:dyDescent="0.25">
      <c r="A42" t="s">
        <v>463</v>
      </c>
      <c r="B42" s="1" t="s">
        <v>579</v>
      </c>
      <c r="C42" t="s">
        <v>565</v>
      </c>
      <c r="D42">
        <v>1.89</v>
      </c>
      <c r="E42" s="139">
        <f t="shared" si="0"/>
        <v>0.92276547358092431</v>
      </c>
    </row>
    <row r="43" spans="1:5" x14ac:dyDescent="0.25">
      <c r="A43" t="s">
        <v>464</v>
      </c>
      <c r="C43" t="s">
        <v>565</v>
      </c>
      <c r="D43">
        <v>1.89</v>
      </c>
      <c r="E43" s="139">
        <f t="shared" si="0"/>
        <v>0.92276547358092431</v>
      </c>
    </row>
    <row r="44" spans="1:5" x14ac:dyDescent="0.25">
      <c r="A44" t="s">
        <v>465</v>
      </c>
      <c r="B44" s="1" t="s">
        <v>579</v>
      </c>
      <c r="C44" t="s">
        <v>565</v>
      </c>
      <c r="D44">
        <v>1.89</v>
      </c>
      <c r="E44" s="139">
        <f t="shared" si="0"/>
        <v>0.92276547358092431</v>
      </c>
    </row>
    <row r="45" spans="1:5" x14ac:dyDescent="0.25">
      <c r="A45" t="s">
        <v>466</v>
      </c>
      <c r="C45" t="s">
        <v>566</v>
      </c>
      <c r="D45">
        <v>1.89</v>
      </c>
      <c r="E45" s="139">
        <f t="shared" si="0"/>
        <v>0.92276547358092431</v>
      </c>
    </row>
    <row r="46" spans="1:5" x14ac:dyDescent="0.25">
      <c r="A46" t="s">
        <v>467</v>
      </c>
      <c r="B46" s="1" t="s">
        <v>579</v>
      </c>
      <c r="C46" t="s">
        <v>566</v>
      </c>
      <c r="D46">
        <v>1.89</v>
      </c>
      <c r="E46" s="139">
        <f t="shared" si="0"/>
        <v>0.92276547358092431</v>
      </c>
    </row>
    <row r="47" spans="1:5" x14ac:dyDescent="0.25">
      <c r="A47" t="s">
        <v>468</v>
      </c>
      <c r="C47" t="s">
        <v>566</v>
      </c>
      <c r="D47">
        <v>1.89</v>
      </c>
      <c r="E47" s="139">
        <f t="shared" si="0"/>
        <v>0.92276547358092431</v>
      </c>
    </row>
    <row r="48" spans="1:5" x14ac:dyDescent="0.25">
      <c r="A48" t="s">
        <v>469</v>
      </c>
      <c r="B48" s="1" t="s">
        <v>579</v>
      </c>
      <c r="C48" t="s">
        <v>566</v>
      </c>
      <c r="D48">
        <v>1.89</v>
      </c>
      <c r="E48" s="139">
        <f t="shared" si="0"/>
        <v>0.92276547358092431</v>
      </c>
    </row>
    <row r="49" spans="1:5" x14ac:dyDescent="0.25">
      <c r="A49" t="s">
        <v>470</v>
      </c>
      <c r="C49" t="s">
        <v>566</v>
      </c>
      <c r="D49">
        <v>1.89</v>
      </c>
      <c r="E49" s="139">
        <f t="shared" si="0"/>
        <v>0.92276547358092431</v>
      </c>
    </row>
    <row r="50" spans="1:5" x14ac:dyDescent="0.25">
      <c r="A50" t="s">
        <v>471</v>
      </c>
      <c r="B50" s="1" t="s">
        <v>579</v>
      </c>
      <c r="C50" t="s">
        <v>566</v>
      </c>
      <c r="D50">
        <v>1.89</v>
      </c>
      <c r="E50" s="139">
        <f t="shared" si="0"/>
        <v>0.92276547358092431</v>
      </c>
    </row>
    <row r="51" spans="1:5" x14ac:dyDescent="0.25">
      <c r="A51" t="s">
        <v>472</v>
      </c>
      <c r="C51" t="s">
        <v>566</v>
      </c>
      <c r="D51">
        <v>1.89</v>
      </c>
      <c r="E51" s="139">
        <f t="shared" si="0"/>
        <v>0.92276547358092431</v>
      </c>
    </row>
    <row r="52" spans="1:5" x14ac:dyDescent="0.25">
      <c r="A52" t="s">
        <v>473</v>
      </c>
      <c r="B52" s="1" t="s">
        <v>579</v>
      </c>
      <c r="C52" t="s">
        <v>566</v>
      </c>
      <c r="D52">
        <v>1.89</v>
      </c>
      <c r="E52" s="139">
        <f t="shared" si="0"/>
        <v>0.92276547358092431</v>
      </c>
    </row>
    <row r="53" spans="1:5" x14ac:dyDescent="0.25">
      <c r="A53" t="s">
        <v>474</v>
      </c>
      <c r="C53" t="s">
        <v>567</v>
      </c>
      <c r="D53">
        <v>1.89</v>
      </c>
      <c r="E53" s="139">
        <f t="shared" si="0"/>
        <v>0.92276547358092431</v>
      </c>
    </row>
    <row r="54" spans="1:5" x14ac:dyDescent="0.25">
      <c r="A54" t="s">
        <v>475</v>
      </c>
      <c r="B54" s="1" t="s">
        <v>579</v>
      </c>
      <c r="C54" t="s">
        <v>567</v>
      </c>
      <c r="D54">
        <v>1.89</v>
      </c>
      <c r="E54" s="139">
        <f t="shared" si="0"/>
        <v>0.92276547358092431</v>
      </c>
    </row>
    <row r="55" spans="1:5" x14ac:dyDescent="0.25">
      <c r="A55" t="s">
        <v>476</v>
      </c>
      <c r="C55" t="s">
        <v>567</v>
      </c>
      <c r="D55">
        <v>1.89</v>
      </c>
      <c r="E55" s="139">
        <f t="shared" si="0"/>
        <v>0.92276547358092431</v>
      </c>
    </row>
    <row r="56" spans="1:5" x14ac:dyDescent="0.25">
      <c r="A56" t="s">
        <v>477</v>
      </c>
      <c r="B56" s="1" t="s">
        <v>579</v>
      </c>
      <c r="C56" t="s">
        <v>567</v>
      </c>
      <c r="D56">
        <v>1.89</v>
      </c>
      <c r="E56" s="139">
        <f t="shared" si="0"/>
        <v>0.92276547358092431</v>
      </c>
    </row>
    <row r="57" spans="1:5" x14ac:dyDescent="0.25">
      <c r="A57" t="s">
        <v>478</v>
      </c>
      <c r="C57" t="s">
        <v>567</v>
      </c>
      <c r="D57">
        <v>1.89</v>
      </c>
      <c r="E57" s="139">
        <f t="shared" si="0"/>
        <v>0.92276547358092431</v>
      </c>
    </row>
    <row r="58" spans="1:5" x14ac:dyDescent="0.25">
      <c r="A58" t="s">
        <v>479</v>
      </c>
      <c r="B58" s="1" t="s">
        <v>579</v>
      </c>
      <c r="C58" t="s">
        <v>567</v>
      </c>
      <c r="D58">
        <v>1.89</v>
      </c>
      <c r="E58" s="139">
        <f t="shared" si="0"/>
        <v>0.92276547358092431</v>
      </c>
    </row>
    <row r="59" spans="1:5" x14ac:dyDescent="0.25">
      <c r="A59" t="s">
        <v>480</v>
      </c>
      <c r="C59" t="s">
        <v>567</v>
      </c>
      <c r="D59">
        <v>1.89</v>
      </c>
      <c r="E59" s="139">
        <f t="shared" si="0"/>
        <v>0.92276547358092431</v>
      </c>
    </row>
    <row r="60" spans="1:5" x14ac:dyDescent="0.25">
      <c r="A60" t="s">
        <v>481</v>
      </c>
      <c r="B60" s="1" t="s">
        <v>579</v>
      </c>
      <c r="C60" t="s">
        <v>567</v>
      </c>
      <c r="D60">
        <v>1.89</v>
      </c>
      <c r="E60" s="139">
        <f t="shared" si="0"/>
        <v>0.92276547358092431</v>
      </c>
    </row>
    <row r="61" spans="1:5" x14ac:dyDescent="0.25">
      <c r="A61" t="s">
        <v>482</v>
      </c>
      <c r="C61" t="s">
        <v>568</v>
      </c>
      <c r="D61">
        <v>1.89</v>
      </c>
      <c r="E61" s="139">
        <f t="shared" si="0"/>
        <v>0.92276547358092431</v>
      </c>
    </row>
    <row r="62" spans="1:5" x14ac:dyDescent="0.25">
      <c r="A62" t="s">
        <v>483</v>
      </c>
      <c r="B62" s="1" t="s">
        <v>579</v>
      </c>
      <c r="C62" t="s">
        <v>568</v>
      </c>
      <c r="D62">
        <v>1.89</v>
      </c>
      <c r="E62" s="139">
        <f t="shared" si="0"/>
        <v>0.92276547358092431</v>
      </c>
    </row>
    <row r="63" spans="1:5" x14ac:dyDescent="0.25">
      <c r="A63" t="s">
        <v>484</v>
      </c>
      <c r="C63" t="s">
        <v>568</v>
      </c>
      <c r="D63">
        <v>1.89</v>
      </c>
      <c r="E63" s="139">
        <f t="shared" si="0"/>
        <v>0.92276547358092431</v>
      </c>
    </row>
    <row r="64" spans="1:5" x14ac:dyDescent="0.25">
      <c r="A64" t="s">
        <v>485</v>
      </c>
      <c r="B64" s="1" t="s">
        <v>579</v>
      </c>
      <c r="C64" t="s">
        <v>568</v>
      </c>
      <c r="D64">
        <v>1.89</v>
      </c>
      <c r="E64" s="139">
        <f t="shared" si="0"/>
        <v>0.92276547358092431</v>
      </c>
    </row>
    <row r="65" spans="1:10" x14ac:dyDescent="0.25">
      <c r="A65" t="s">
        <v>486</v>
      </c>
      <c r="C65" t="s">
        <v>568</v>
      </c>
      <c r="D65">
        <v>1.89</v>
      </c>
      <c r="E65" s="139">
        <f t="shared" si="0"/>
        <v>0.92276547358092431</v>
      </c>
    </row>
    <row r="66" spans="1:10" x14ac:dyDescent="0.25">
      <c r="A66" t="s">
        <v>487</v>
      </c>
      <c r="B66" s="1" t="s">
        <v>579</v>
      </c>
      <c r="C66" t="s">
        <v>568</v>
      </c>
      <c r="D66">
        <v>1.89</v>
      </c>
      <c r="E66" s="139">
        <f t="shared" si="0"/>
        <v>0.92276547358092431</v>
      </c>
    </row>
    <row r="67" spans="1:10" x14ac:dyDescent="0.25">
      <c r="A67" t="s">
        <v>488</v>
      </c>
      <c r="C67" t="s">
        <v>568</v>
      </c>
      <c r="D67">
        <v>1.89</v>
      </c>
      <c r="E67" s="139">
        <f t="shared" si="0"/>
        <v>0.92276547358092431</v>
      </c>
    </row>
    <row r="68" spans="1:10" x14ac:dyDescent="0.25">
      <c r="A68" t="s">
        <v>489</v>
      </c>
      <c r="B68" s="1" t="s">
        <v>579</v>
      </c>
      <c r="C68" t="s">
        <v>568</v>
      </c>
      <c r="D68">
        <v>1.89</v>
      </c>
      <c r="E68" s="139">
        <f t="shared" si="0"/>
        <v>0.92276547358092431</v>
      </c>
    </row>
    <row r="69" spans="1:10" x14ac:dyDescent="0.25">
      <c r="A69" t="s">
        <v>490</v>
      </c>
      <c r="C69" t="s">
        <v>569</v>
      </c>
      <c r="D69">
        <v>1.89</v>
      </c>
      <c r="E69" s="139">
        <f t="shared" ref="E69:E132" si="1">0.1/((POWER(10,D69/20)-1)/(POWER(10,D69/20)+1))</f>
        <v>0.92276547358092431</v>
      </c>
    </row>
    <row r="70" spans="1:10" x14ac:dyDescent="0.25">
      <c r="A70" t="s">
        <v>491</v>
      </c>
      <c r="B70" s="1" t="s">
        <v>579</v>
      </c>
      <c r="C70" t="s">
        <v>569</v>
      </c>
      <c r="D70">
        <v>1.89</v>
      </c>
      <c r="E70" s="139">
        <f t="shared" si="1"/>
        <v>0.92276547358092431</v>
      </c>
    </row>
    <row r="71" spans="1:10" x14ac:dyDescent="0.25">
      <c r="A71" t="s">
        <v>492</v>
      </c>
      <c r="C71" t="s">
        <v>569</v>
      </c>
      <c r="D71">
        <v>1.89</v>
      </c>
      <c r="E71" s="139">
        <f t="shared" si="1"/>
        <v>0.92276547358092431</v>
      </c>
    </row>
    <row r="72" spans="1:10" x14ac:dyDescent="0.25">
      <c r="A72" t="s">
        <v>493</v>
      </c>
      <c r="B72" s="1" t="s">
        <v>579</v>
      </c>
      <c r="C72" t="s">
        <v>569</v>
      </c>
      <c r="D72">
        <v>1.89</v>
      </c>
      <c r="E72" s="139">
        <f t="shared" si="1"/>
        <v>0.92276547358092431</v>
      </c>
    </row>
    <row r="73" spans="1:10" x14ac:dyDescent="0.25">
      <c r="A73" t="s">
        <v>494</v>
      </c>
      <c r="C73" t="s">
        <v>569</v>
      </c>
      <c r="D73">
        <v>1.89</v>
      </c>
      <c r="E73" s="139">
        <f t="shared" si="1"/>
        <v>0.92276547358092431</v>
      </c>
    </row>
    <row r="74" spans="1:10" x14ac:dyDescent="0.25">
      <c r="A74" t="s">
        <v>495</v>
      </c>
      <c r="B74" s="1" t="s">
        <v>579</v>
      </c>
      <c r="C74" t="s">
        <v>569</v>
      </c>
      <c r="D74">
        <v>1.89</v>
      </c>
      <c r="E74" s="139">
        <f t="shared" si="1"/>
        <v>0.92276547358092431</v>
      </c>
    </row>
    <row r="75" spans="1:10" x14ac:dyDescent="0.25">
      <c r="A75" t="s">
        <v>496</v>
      </c>
      <c r="C75" t="s">
        <v>570</v>
      </c>
      <c r="D75">
        <v>1.89</v>
      </c>
      <c r="E75" s="139">
        <f t="shared" si="1"/>
        <v>0.92276547358092431</v>
      </c>
    </row>
    <row r="76" spans="1:10" x14ac:dyDescent="0.25">
      <c r="A76" t="s">
        <v>497</v>
      </c>
      <c r="B76" s="1" t="s">
        <v>579</v>
      </c>
      <c r="C76" t="s">
        <v>570</v>
      </c>
      <c r="D76">
        <v>1.89</v>
      </c>
      <c r="E76" s="139">
        <f t="shared" si="1"/>
        <v>0.92276547358092431</v>
      </c>
    </row>
    <row r="77" spans="1:10" x14ac:dyDescent="0.25">
      <c r="A77" t="s">
        <v>498</v>
      </c>
      <c r="C77" s="9" t="s">
        <v>577</v>
      </c>
      <c r="E77" s="139"/>
      <c r="F77" s="9" t="s">
        <v>592</v>
      </c>
    </row>
    <row r="78" spans="1:10" x14ac:dyDescent="0.25">
      <c r="A78" t="s">
        <v>499</v>
      </c>
      <c r="C78" s="9" t="s">
        <v>577</v>
      </c>
      <c r="E78" s="139"/>
      <c r="F78" s="9" t="s">
        <v>593</v>
      </c>
    </row>
    <row r="79" spans="1:10" x14ac:dyDescent="0.25">
      <c r="A79" t="s">
        <v>500</v>
      </c>
      <c r="B79" s="1" t="s">
        <v>579</v>
      </c>
      <c r="C79" t="s">
        <v>595</v>
      </c>
      <c r="D79">
        <v>0.47599999999999998</v>
      </c>
      <c r="E79" s="139">
        <f t="shared" si="1"/>
        <v>3.650446774411928</v>
      </c>
      <c r="F79" s="9" t="s">
        <v>594</v>
      </c>
      <c r="G79" s="150" t="s">
        <v>603</v>
      </c>
      <c r="H79" s="150" t="s">
        <v>603</v>
      </c>
      <c r="I79" s="150" t="s">
        <v>603</v>
      </c>
      <c r="J79" s="150" t="s">
        <v>603</v>
      </c>
    </row>
    <row r="80" spans="1:10" x14ac:dyDescent="0.25">
      <c r="A80" t="s">
        <v>501</v>
      </c>
      <c r="B80" s="1" t="s">
        <v>579</v>
      </c>
      <c r="C80" t="s">
        <v>572</v>
      </c>
      <c r="D80">
        <v>0.47599999999999998</v>
      </c>
      <c r="E80" s="139">
        <f t="shared" si="1"/>
        <v>3.650446774411928</v>
      </c>
      <c r="F80" s="9"/>
      <c r="G80" s="150" t="s">
        <v>603</v>
      </c>
      <c r="H80" s="150" t="s">
        <v>603</v>
      </c>
      <c r="I80" s="150" t="s">
        <v>603</v>
      </c>
      <c r="J80" s="150" t="s">
        <v>603</v>
      </c>
    </row>
    <row r="81" spans="1:10" x14ac:dyDescent="0.25">
      <c r="A81" t="s">
        <v>502</v>
      </c>
      <c r="B81" s="1" t="s">
        <v>579</v>
      </c>
      <c r="C81" t="s">
        <v>571</v>
      </c>
      <c r="D81">
        <v>0.47599999999999998</v>
      </c>
      <c r="E81" s="139">
        <f t="shared" si="1"/>
        <v>3.650446774411928</v>
      </c>
      <c r="G81">
        <v>50</v>
      </c>
      <c r="H81">
        <v>50</v>
      </c>
      <c r="I81">
        <v>50</v>
      </c>
      <c r="J81" s="150" t="s">
        <v>603</v>
      </c>
    </row>
    <row r="82" spans="1:10" x14ac:dyDescent="0.25">
      <c r="A82" t="s">
        <v>503</v>
      </c>
      <c r="B82" s="1" t="s">
        <v>579</v>
      </c>
      <c r="C82" t="s">
        <v>573</v>
      </c>
      <c r="D82">
        <v>0.47599999999999998</v>
      </c>
      <c r="E82" s="139">
        <f t="shared" si="1"/>
        <v>3.650446774411928</v>
      </c>
      <c r="G82">
        <v>51</v>
      </c>
      <c r="H82">
        <v>51</v>
      </c>
      <c r="I82">
        <v>51</v>
      </c>
      <c r="J82">
        <v>51</v>
      </c>
    </row>
    <row r="83" spans="1:10" x14ac:dyDescent="0.25">
      <c r="A83" t="s">
        <v>504</v>
      </c>
      <c r="C83" t="s">
        <v>570</v>
      </c>
      <c r="D83">
        <v>0.47599999999999998</v>
      </c>
      <c r="E83" s="139">
        <f t="shared" si="1"/>
        <v>3.650446774411928</v>
      </c>
      <c r="G83" s="151"/>
      <c r="H83" s="151"/>
      <c r="I83" s="151"/>
      <c r="J83" s="151"/>
    </row>
    <row r="84" spans="1:10" x14ac:dyDescent="0.25">
      <c r="A84" t="s">
        <v>505</v>
      </c>
      <c r="C84" t="s">
        <v>570</v>
      </c>
      <c r="D84">
        <v>0.47599999999999998</v>
      </c>
      <c r="E84" s="139">
        <f t="shared" si="1"/>
        <v>3.650446774411928</v>
      </c>
      <c r="G84" s="151"/>
      <c r="H84" s="151"/>
      <c r="I84" s="151"/>
      <c r="J84" s="151"/>
    </row>
    <row r="85" spans="1:10" x14ac:dyDescent="0.25">
      <c r="A85" t="s">
        <v>506</v>
      </c>
      <c r="C85" t="s">
        <v>571</v>
      </c>
      <c r="D85">
        <v>0.47599999999999998</v>
      </c>
      <c r="E85" s="139">
        <f t="shared" si="1"/>
        <v>3.650446774411928</v>
      </c>
      <c r="G85" s="151"/>
      <c r="H85" s="151"/>
      <c r="I85" s="151"/>
      <c r="J85" s="151"/>
    </row>
    <row r="86" spans="1:10" x14ac:dyDescent="0.25">
      <c r="A86" t="s">
        <v>507</v>
      </c>
      <c r="C86" t="s">
        <v>573</v>
      </c>
      <c r="D86">
        <v>0.47599999999999998</v>
      </c>
      <c r="E86" s="139">
        <f t="shared" si="1"/>
        <v>3.650446774411928</v>
      </c>
      <c r="G86" s="151"/>
      <c r="H86" s="151"/>
      <c r="I86" s="151"/>
      <c r="J86" s="151"/>
    </row>
    <row r="87" spans="1:10" x14ac:dyDescent="0.25">
      <c r="A87" t="s">
        <v>508</v>
      </c>
      <c r="C87" t="s">
        <v>570</v>
      </c>
      <c r="D87">
        <v>1.8</v>
      </c>
      <c r="E87" s="139">
        <f t="shared" si="1"/>
        <v>0.96855025670396266</v>
      </c>
      <c r="G87">
        <v>0</v>
      </c>
      <c r="H87">
        <v>0</v>
      </c>
      <c r="I87">
        <v>0</v>
      </c>
      <c r="J87">
        <v>0</v>
      </c>
    </row>
    <row r="88" spans="1:10" x14ac:dyDescent="0.25">
      <c r="A88" t="s">
        <v>509</v>
      </c>
      <c r="B88" s="1" t="s">
        <v>579</v>
      </c>
      <c r="C88" t="s">
        <v>570</v>
      </c>
      <c r="D88">
        <v>1.8</v>
      </c>
      <c r="E88" s="139">
        <f t="shared" si="1"/>
        <v>0.96855025670396266</v>
      </c>
      <c r="G88" s="151"/>
      <c r="H88" s="151"/>
      <c r="I88" s="151"/>
      <c r="J88" s="151"/>
    </row>
    <row r="89" spans="1:10" x14ac:dyDescent="0.25">
      <c r="A89" t="s">
        <v>510</v>
      </c>
      <c r="C89" t="s">
        <v>570</v>
      </c>
      <c r="D89">
        <v>0.47599999999999998</v>
      </c>
      <c r="E89" s="139">
        <f t="shared" si="1"/>
        <v>3.650446774411928</v>
      </c>
      <c r="G89" s="150" t="s">
        <v>603</v>
      </c>
      <c r="H89" s="150" t="s">
        <v>603</v>
      </c>
      <c r="I89" s="150" t="s">
        <v>603</v>
      </c>
      <c r="J89" s="150" t="s">
        <v>603</v>
      </c>
    </row>
    <row r="90" spans="1:10" x14ac:dyDescent="0.25">
      <c r="A90" t="s">
        <v>511</v>
      </c>
      <c r="B90" s="1" t="s">
        <v>579</v>
      </c>
      <c r="C90" t="s">
        <v>570</v>
      </c>
      <c r="D90">
        <v>0.47599999999999998</v>
      </c>
      <c r="E90" s="139">
        <f t="shared" si="1"/>
        <v>3.650446774411928</v>
      </c>
      <c r="G90" s="151"/>
      <c r="H90" s="151"/>
      <c r="I90" s="151"/>
      <c r="J90" s="151"/>
    </row>
    <row r="91" spans="1:10" x14ac:dyDescent="0.25">
      <c r="A91" t="s">
        <v>512</v>
      </c>
      <c r="C91" t="s">
        <v>574</v>
      </c>
      <c r="D91">
        <v>0.47899999999999998</v>
      </c>
      <c r="E91" s="139">
        <f t="shared" si="1"/>
        <v>3.6275953266977758</v>
      </c>
      <c r="G91" s="150" t="s">
        <v>603</v>
      </c>
      <c r="H91" s="150" t="s">
        <v>603</v>
      </c>
      <c r="I91" s="150" t="s">
        <v>603</v>
      </c>
      <c r="J91" s="150" t="s">
        <v>603</v>
      </c>
    </row>
    <row r="92" spans="1:10" x14ac:dyDescent="0.25">
      <c r="A92" t="s">
        <v>513</v>
      </c>
      <c r="B92" s="1" t="s">
        <v>579</v>
      </c>
      <c r="C92" t="s">
        <v>574</v>
      </c>
      <c r="D92">
        <v>0.47899999999999998</v>
      </c>
      <c r="E92" s="139">
        <f t="shared" si="1"/>
        <v>3.6275953266977758</v>
      </c>
      <c r="G92" s="151"/>
      <c r="H92" s="151"/>
      <c r="I92" s="151"/>
      <c r="J92" s="151"/>
    </row>
    <row r="93" spans="1:10" x14ac:dyDescent="0.25">
      <c r="A93" t="s">
        <v>514</v>
      </c>
      <c r="C93" t="s">
        <v>574</v>
      </c>
      <c r="D93">
        <v>0.47599999999999998</v>
      </c>
      <c r="E93" s="139">
        <f t="shared" si="1"/>
        <v>3.650446774411928</v>
      </c>
      <c r="G93" s="150" t="s">
        <v>603</v>
      </c>
      <c r="H93" s="150" t="s">
        <v>603</v>
      </c>
      <c r="I93" s="150" t="s">
        <v>603</v>
      </c>
      <c r="J93" s="150" t="s">
        <v>603</v>
      </c>
    </row>
    <row r="94" spans="1:10" x14ac:dyDescent="0.25">
      <c r="A94" t="s">
        <v>515</v>
      </c>
      <c r="B94" s="1" t="s">
        <v>579</v>
      </c>
      <c r="C94" t="s">
        <v>574</v>
      </c>
      <c r="D94">
        <v>0.47599999999999998</v>
      </c>
      <c r="E94" s="139">
        <f t="shared" si="1"/>
        <v>3.650446774411928</v>
      </c>
      <c r="G94" s="151"/>
      <c r="H94" s="151"/>
      <c r="I94" s="151"/>
      <c r="J94" s="151"/>
    </row>
    <row r="95" spans="1:10" x14ac:dyDescent="0.25">
      <c r="A95" t="s">
        <v>516</v>
      </c>
      <c r="C95" t="s">
        <v>574</v>
      </c>
      <c r="D95">
        <v>0.47599999999999998</v>
      </c>
      <c r="E95" s="139">
        <f t="shared" si="1"/>
        <v>3.650446774411928</v>
      </c>
      <c r="G95" s="150" t="s">
        <v>603</v>
      </c>
    </row>
    <row r="96" spans="1:10" x14ac:dyDescent="0.25">
      <c r="A96" t="s">
        <v>517</v>
      </c>
      <c r="B96" s="1" t="s">
        <v>579</v>
      </c>
      <c r="C96" t="s">
        <v>574</v>
      </c>
      <c r="D96">
        <v>0.47599999999999998</v>
      </c>
      <c r="E96" s="139">
        <f t="shared" si="1"/>
        <v>3.650446774411928</v>
      </c>
      <c r="G96" s="151"/>
      <c r="H96" s="151"/>
      <c r="I96" s="151"/>
      <c r="J96" s="151"/>
    </row>
    <row r="97" spans="1:10" x14ac:dyDescent="0.25">
      <c r="A97" t="s">
        <v>518</v>
      </c>
      <c r="C97" t="s">
        <v>574</v>
      </c>
      <c r="D97">
        <v>0.47599999999999998</v>
      </c>
      <c r="E97" s="139">
        <f t="shared" si="1"/>
        <v>3.650446774411928</v>
      </c>
      <c r="G97" s="150" t="s">
        <v>603</v>
      </c>
    </row>
    <row r="98" spans="1:10" x14ac:dyDescent="0.25">
      <c r="A98" t="s">
        <v>519</v>
      </c>
      <c r="B98" s="1" t="s">
        <v>579</v>
      </c>
      <c r="C98" t="s">
        <v>574</v>
      </c>
      <c r="D98">
        <v>0.47599999999999998</v>
      </c>
      <c r="E98" s="139">
        <f t="shared" si="1"/>
        <v>3.650446774411928</v>
      </c>
      <c r="G98" s="151"/>
      <c r="H98" s="151"/>
      <c r="I98" s="151"/>
      <c r="J98" s="151"/>
    </row>
    <row r="99" spans="1:10" x14ac:dyDescent="0.25">
      <c r="A99" t="s">
        <v>520</v>
      </c>
      <c r="C99" t="s">
        <v>574</v>
      </c>
      <c r="D99">
        <v>0.47599999999999998</v>
      </c>
      <c r="E99" s="139">
        <f t="shared" si="1"/>
        <v>3.650446774411928</v>
      </c>
      <c r="G99" s="150" t="s">
        <v>603</v>
      </c>
    </row>
    <row r="100" spans="1:10" x14ac:dyDescent="0.25">
      <c r="A100" t="s">
        <v>521</v>
      </c>
      <c r="B100" s="1" t="s">
        <v>579</v>
      </c>
      <c r="C100" t="s">
        <v>574</v>
      </c>
      <c r="D100">
        <v>0.47599999999999998</v>
      </c>
      <c r="E100" s="139">
        <f t="shared" si="1"/>
        <v>3.650446774411928</v>
      </c>
      <c r="G100" s="151"/>
      <c r="H100" s="151"/>
      <c r="I100" s="151"/>
      <c r="J100" s="151"/>
    </row>
    <row r="101" spans="1:10" x14ac:dyDescent="0.25">
      <c r="A101" t="s">
        <v>522</v>
      </c>
      <c r="C101" t="s">
        <v>574</v>
      </c>
      <c r="D101">
        <v>0.47599999999999998</v>
      </c>
      <c r="E101" s="139">
        <f t="shared" si="1"/>
        <v>3.650446774411928</v>
      </c>
      <c r="G101" s="150" t="s">
        <v>603</v>
      </c>
    </row>
    <row r="102" spans="1:10" x14ac:dyDescent="0.25">
      <c r="A102" t="s">
        <v>523</v>
      </c>
      <c r="B102" s="1" t="s">
        <v>579</v>
      </c>
      <c r="C102" t="s">
        <v>574</v>
      </c>
      <c r="D102">
        <v>0.47599999999999998</v>
      </c>
      <c r="E102" s="139">
        <f t="shared" si="1"/>
        <v>3.650446774411928</v>
      </c>
      <c r="G102" s="151"/>
      <c r="H102" s="151"/>
      <c r="I102" s="151"/>
      <c r="J102" s="151"/>
    </row>
    <row r="103" spans="1:10" x14ac:dyDescent="0.25">
      <c r="A103" t="s">
        <v>524</v>
      </c>
      <c r="C103" t="s">
        <v>574</v>
      </c>
      <c r="D103">
        <v>0.47599999999999998</v>
      </c>
      <c r="E103" s="139">
        <f t="shared" si="1"/>
        <v>3.650446774411928</v>
      </c>
      <c r="G103" s="150" t="s">
        <v>603</v>
      </c>
    </row>
    <row r="104" spans="1:10" x14ac:dyDescent="0.25">
      <c r="A104" t="s">
        <v>525</v>
      </c>
      <c r="B104" s="1" t="s">
        <v>579</v>
      </c>
      <c r="C104" t="s">
        <v>574</v>
      </c>
      <c r="D104">
        <v>0.47599999999999998</v>
      </c>
      <c r="E104" s="139">
        <f t="shared" si="1"/>
        <v>3.650446774411928</v>
      </c>
      <c r="G104" s="151"/>
      <c r="H104" s="151"/>
      <c r="I104" s="151"/>
      <c r="J104" s="151"/>
    </row>
    <row r="105" spans="1:10" x14ac:dyDescent="0.25">
      <c r="A105" t="s">
        <v>526</v>
      </c>
      <c r="C105" t="s">
        <v>574</v>
      </c>
      <c r="D105">
        <v>0.47599999999999998</v>
      </c>
      <c r="E105" s="139">
        <f t="shared" si="1"/>
        <v>3.650446774411928</v>
      </c>
      <c r="G105" s="150" t="s">
        <v>603</v>
      </c>
    </row>
    <row r="106" spans="1:10" x14ac:dyDescent="0.25">
      <c r="A106" t="s">
        <v>527</v>
      </c>
      <c r="B106" s="1" t="s">
        <v>579</v>
      </c>
      <c r="C106" t="s">
        <v>574</v>
      </c>
      <c r="D106">
        <v>0.47599999999999998</v>
      </c>
      <c r="E106" s="139">
        <f t="shared" si="1"/>
        <v>3.650446774411928</v>
      </c>
      <c r="G106" s="151"/>
      <c r="H106" s="151"/>
      <c r="I106" s="151"/>
      <c r="J106" s="151"/>
    </row>
    <row r="107" spans="1:10" x14ac:dyDescent="0.25">
      <c r="A107" t="s">
        <v>528</v>
      </c>
      <c r="C107" t="s">
        <v>574</v>
      </c>
      <c r="D107">
        <v>0.47599999999999998</v>
      </c>
      <c r="E107" s="139">
        <f t="shared" si="1"/>
        <v>3.650446774411928</v>
      </c>
      <c r="G107" s="150" t="s">
        <v>603</v>
      </c>
    </row>
    <row r="108" spans="1:10" x14ac:dyDescent="0.25">
      <c r="A108" t="s">
        <v>529</v>
      </c>
      <c r="B108" s="1" t="s">
        <v>579</v>
      </c>
      <c r="C108" t="s">
        <v>574</v>
      </c>
      <c r="D108">
        <v>0.47599999999999998</v>
      </c>
      <c r="E108" s="139">
        <f t="shared" si="1"/>
        <v>3.650446774411928</v>
      </c>
      <c r="G108" s="151"/>
      <c r="H108" s="151"/>
      <c r="I108" s="151"/>
      <c r="J108" s="151"/>
    </row>
    <row r="109" spans="1:10" x14ac:dyDescent="0.25">
      <c r="A109" t="s">
        <v>530</v>
      </c>
      <c r="B109" s="1" t="s">
        <v>579</v>
      </c>
      <c r="C109" t="s">
        <v>574</v>
      </c>
      <c r="D109">
        <v>0.47599999999999998</v>
      </c>
      <c r="E109" s="139">
        <f t="shared" si="1"/>
        <v>3.650446774411928</v>
      </c>
      <c r="G109" s="150" t="s">
        <v>603</v>
      </c>
    </row>
    <row r="110" spans="1:10" x14ac:dyDescent="0.25">
      <c r="A110" t="s">
        <v>531</v>
      </c>
      <c r="C110" t="s">
        <v>574</v>
      </c>
      <c r="D110">
        <v>0.47599999999999998</v>
      </c>
      <c r="E110" s="139">
        <f t="shared" si="1"/>
        <v>3.650446774411928</v>
      </c>
      <c r="G110" s="151"/>
      <c r="H110" s="151"/>
      <c r="I110" s="151"/>
      <c r="J110" s="151"/>
    </row>
    <row r="111" spans="1:10" x14ac:dyDescent="0.25">
      <c r="A111" t="s">
        <v>532</v>
      </c>
      <c r="B111" s="1" t="s">
        <v>579</v>
      </c>
      <c r="C111" t="s">
        <v>574</v>
      </c>
      <c r="D111">
        <v>0.47599999999999998</v>
      </c>
      <c r="E111" s="139">
        <f t="shared" si="1"/>
        <v>3.650446774411928</v>
      </c>
      <c r="G111" s="150" t="s">
        <v>603</v>
      </c>
    </row>
    <row r="112" spans="1:10" x14ac:dyDescent="0.25">
      <c r="A112" t="s">
        <v>533</v>
      </c>
      <c r="C112" t="s">
        <v>574</v>
      </c>
      <c r="D112">
        <v>0.47599999999999998</v>
      </c>
      <c r="E112" s="139">
        <f t="shared" si="1"/>
        <v>3.650446774411928</v>
      </c>
      <c r="G112" s="151"/>
      <c r="H112" s="151"/>
      <c r="I112" s="151"/>
      <c r="J112" s="151"/>
    </row>
    <row r="113" spans="1:10" x14ac:dyDescent="0.25">
      <c r="A113" t="s">
        <v>534</v>
      </c>
      <c r="B113" s="1" t="s">
        <v>579</v>
      </c>
      <c r="C113" t="s">
        <v>574</v>
      </c>
      <c r="D113">
        <v>0.47599999999999998</v>
      </c>
      <c r="E113" s="139">
        <f t="shared" si="1"/>
        <v>3.650446774411928</v>
      </c>
      <c r="G113" s="150" t="s">
        <v>603</v>
      </c>
    </row>
    <row r="114" spans="1:10" x14ac:dyDescent="0.25">
      <c r="A114" t="s">
        <v>535</v>
      </c>
      <c r="C114" t="s">
        <v>574</v>
      </c>
      <c r="D114">
        <v>0.47599999999999998</v>
      </c>
      <c r="E114" s="139">
        <f t="shared" si="1"/>
        <v>3.650446774411928</v>
      </c>
      <c r="G114" s="151"/>
      <c r="H114" s="151"/>
      <c r="I114" s="151"/>
      <c r="J114" s="151"/>
    </row>
    <row r="115" spans="1:10" x14ac:dyDescent="0.25">
      <c r="A115" t="s">
        <v>536</v>
      </c>
      <c r="B115" s="1" t="s">
        <v>579</v>
      </c>
      <c r="C115" t="s">
        <v>574</v>
      </c>
      <c r="D115">
        <v>0.47599999999999998</v>
      </c>
      <c r="E115" s="139">
        <f t="shared" si="1"/>
        <v>3.650446774411928</v>
      </c>
      <c r="G115" s="150" t="s">
        <v>603</v>
      </c>
    </row>
    <row r="116" spans="1:10" x14ac:dyDescent="0.25">
      <c r="A116" t="s">
        <v>537</v>
      </c>
      <c r="C116" t="s">
        <v>574</v>
      </c>
      <c r="D116">
        <v>0.47599999999999998</v>
      </c>
      <c r="E116" s="139">
        <f t="shared" si="1"/>
        <v>3.650446774411928</v>
      </c>
      <c r="G116" s="151"/>
      <c r="H116" s="151"/>
      <c r="I116" s="151"/>
      <c r="J116" s="151"/>
    </row>
    <row r="117" spans="1:10" x14ac:dyDescent="0.25">
      <c r="A117" t="s">
        <v>538</v>
      </c>
      <c r="B117" s="1" t="s">
        <v>579</v>
      </c>
      <c r="C117" t="s">
        <v>574</v>
      </c>
      <c r="D117">
        <v>0.47599999999999998</v>
      </c>
      <c r="E117" s="139">
        <f t="shared" si="1"/>
        <v>3.650446774411928</v>
      </c>
      <c r="G117" s="150"/>
    </row>
    <row r="118" spans="1:10" x14ac:dyDescent="0.25">
      <c r="A118" t="s">
        <v>539</v>
      </c>
      <c r="C118" t="s">
        <v>574</v>
      </c>
      <c r="D118">
        <v>0.47599999999999998</v>
      </c>
      <c r="E118" s="139">
        <f t="shared" si="1"/>
        <v>3.650446774411928</v>
      </c>
      <c r="G118" s="151"/>
      <c r="H118" s="151"/>
      <c r="I118" s="151"/>
      <c r="J118" s="151"/>
    </row>
    <row r="119" spans="1:10" x14ac:dyDescent="0.25">
      <c r="A119" t="s">
        <v>540</v>
      </c>
      <c r="B119" s="1" t="s">
        <v>579</v>
      </c>
      <c r="C119" t="s">
        <v>574</v>
      </c>
      <c r="D119">
        <v>0.47599999999999998</v>
      </c>
      <c r="E119" s="139">
        <f t="shared" si="1"/>
        <v>3.650446774411928</v>
      </c>
    </row>
    <row r="120" spans="1:10" x14ac:dyDescent="0.25">
      <c r="A120" t="s">
        <v>541</v>
      </c>
      <c r="C120" t="s">
        <v>574</v>
      </c>
      <c r="D120">
        <v>0.47599999999999998</v>
      </c>
      <c r="E120" s="139">
        <f t="shared" si="1"/>
        <v>3.650446774411928</v>
      </c>
    </row>
    <row r="121" spans="1:10" x14ac:dyDescent="0.25">
      <c r="A121" t="s">
        <v>542</v>
      </c>
      <c r="B121" s="1" t="s">
        <v>579</v>
      </c>
      <c r="C121" t="s">
        <v>574</v>
      </c>
      <c r="D121">
        <v>0.47599999999999998</v>
      </c>
      <c r="E121" s="139">
        <f t="shared" si="1"/>
        <v>3.650446774411928</v>
      </c>
    </row>
    <row r="122" spans="1:10" x14ac:dyDescent="0.25">
      <c r="A122" t="s">
        <v>543</v>
      </c>
      <c r="C122" t="s">
        <v>574</v>
      </c>
      <c r="D122">
        <v>0.47599999999999998</v>
      </c>
      <c r="E122" s="139">
        <f t="shared" si="1"/>
        <v>3.650446774411928</v>
      </c>
      <c r="F122" t="s">
        <v>580</v>
      </c>
    </row>
    <row r="123" spans="1:10" x14ac:dyDescent="0.25">
      <c r="A123" t="s">
        <v>544</v>
      </c>
      <c r="B123" s="1" t="s">
        <v>579</v>
      </c>
      <c r="C123" t="s">
        <v>574</v>
      </c>
      <c r="D123">
        <v>0.47599999999999998</v>
      </c>
      <c r="E123" s="139">
        <f t="shared" si="1"/>
        <v>3.650446774411928</v>
      </c>
      <c r="F123" t="s">
        <v>580</v>
      </c>
    </row>
    <row r="124" spans="1:10" x14ac:dyDescent="0.25">
      <c r="A124" t="s">
        <v>545</v>
      </c>
      <c r="C124" t="s">
        <v>574</v>
      </c>
      <c r="D124">
        <v>0.436</v>
      </c>
      <c r="E124" s="139">
        <f t="shared" si="1"/>
        <v>3.9851896157702917</v>
      </c>
    </row>
    <row r="125" spans="1:10" x14ac:dyDescent="0.25">
      <c r="A125" t="s">
        <v>546</v>
      </c>
      <c r="B125" s="1" t="s">
        <v>579</v>
      </c>
      <c r="C125" t="s">
        <v>574</v>
      </c>
      <c r="D125">
        <v>0.436</v>
      </c>
      <c r="E125" s="139">
        <f t="shared" si="1"/>
        <v>3.9851896157702917</v>
      </c>
    </row>
    <row r="126" spans="1:10" x14ac:dyDescent="0.25">
      <c r="A126" t="s">
        <v>547</v>
      </c>
      <c r="C126" t="s">
        <v>574</v>
      </c>
      <c r="D126">
        <v>0.47599999999999998</v>
      </c>
      <c r="E126" s="139">
        <f t="shared" si="1"/>
        <v>3.650446774411928</v>
      </c>
      <c r="F126" t="s">
        <v>582</v>
      </c>
    </row>
    <row r="127" spans="1:10" x14ac:dyDescent="0.25">
      <c r="A127" t="s">
        <v>548</v>
      </c>
      <c r="B127" s="1" t="s">
        <v>579</v>
      </c>
      <c r="C127" t="s">
        <v>574</v>
      </c>
      <c r="D127">
        <v>0.47599999999999998</v>
      </c>
      <c r="E127" s="139">
        <f t="shared" si="1"/>
        <v>3.650446774411928</v>
      </c>
      <c r="F127" t="s">
        <v>582</v>
      </c>
    </row>
    <row r="128" spans="1:10" x14ac:dyDescent="0.25">
      <c r="A128" t="s">
        <v>549</v>
      </c>
      <c r="C128" t="s">
        <v>574</v>
      </c>
      <c r="D128">
        <v>0.5</v>
      </c>
      <c r="E128" s="139">
        <f t="shared" si="1"/>
        <v>3.4753152126991869</v>
      </c>
    </row>
    <row r="129" spans="1:6" x14ac:dyDescent="0.25">
      <c r="A129" t="s">
        <v>550</v>
      </c>
      <c r="B129" s="1" t="s">
        <v>579</v>
      </c>
      <c r="C129" t="s">
        <v>574</v>
      </c>
      <c r="D129">
        <v>0.5</v>
      </c>
      <c r="E129" s="139">
        <f t="shared" si="1"/>
        <v>3.4753152126991869</v>
      </c>
    </row>
    <row r="130" spans="1:6" x14ac:dyDescent="0.25">
      <c r="A130" t="s">
        <v>551</v>
      </c>
      <c r="C130" t="s">
        <v>574</v>
      </c>
      <c r="D130">
        <v>0.5</v>
      </c>
      <c r="E130" s="139">
        <f t="shared" si="1"/>
        <v>3.4753152126991869</v>
      </c>
    </row>
    <row r="131" spans="1:6" x14ac:dyDescent="0.25">
      <c r="A131" t="s">
        <v>552</v>
      </c>
      <c r="B131" s="1" t="s">
        <v>579</v>
      </c>
      <c r="C131" t="s">
        <v>574</v>
      </c>
      <c r="D131">
        <v>0.5</v>
      </c>
      <c r="E131" s="139">
        <f t="shared" si="1"/>
        <v>3.4753152126991869</v>
      </c>
    </row>
    <row r="132" spans="1:6" x14ac:dyDescent="0.25">
      <c r="A132" t="s">
        <v>553</v>
      </c>
      <c r="C132" t="s">
        <v>574</v>
      </c>
      <c r="D132">
        <v>0.67900000000000005</v>
      </c>
      <c r="E132" s="139">
        <f t="shared" si="1"/>
        <v>2.5597385753104858</v>
      </c>
    </row>
    <row r="133" spans="1:6" x14ac:dyDescent="0.25">
      <c r="A133" t="s">
        <v>554</v>
      </c>
      <c r="B133" s="1" t="s">
        <v>579</v>
      </c>
      <c r="C133" t="s">
        <v>574</v>
      </c>
      <c r="D133">
        <v>0.67900000000000005</v>
      </c>
      <c r="E133" s="139">
        <f t="shared" ref="E133:E135" si="2">0.1/((POWER(10,D133/20)-1)/(POWER(10,D133/20)+1))</f>
        <v>2.5597385753104858</v>
      </c>
    </row>
    <row r="134" spans="1:6" x14ac:dyDescent="0.25">
      <c r="A134" t="s">
        <v>555</v>
      </c>
      <c r="C134" t="s">
        <v>574</v>
      </c>
      <c r="D134">
        <v>0.5</v>
      </c>
      <c r="E134" s="139">
        <f t="shared" si="2"/>
        <v>3.4753152126991869</v>
      </c>
      <c r="F134" t="s">
        <v>576</v>
      </c>
    </row>
    <row r="135" spans="1:6" x14ac:dyDescent="0.25">
      <c r="A135" t="s">
        <v>556</v>
      </c>
      <c r="B135" s="1" t="s">
        <v>579</v>
      </c>
      <c r="C135" t="s">
        <v>574</v>
      </c>
      <c r="D135">
        <v>0.5</v>
      </c>
      <c r="E135" s="139">
        <f t="shared" si="2"/>
        <v>3.4753152126991869</v>
      </c>
      <c r="F135" t="s">
        <v>576</v>
      </c>
    </row>
    <row r="137" spans="1:6" x14ac:dyDescent="0.25">
      <c r="A137">
        <f>COUNTA(A4:A135)</f>
        <v>132</v>
      </c>
      <c r="B137" s="1">
        <f>COUNTA(B4:B135)</f>
        <v>64</v>
      </c>
      <c r="C137">
        <f>COUNTA(C4:C135)</f>
        <v>132</v>
      </c>
      <c r="F137">
        <f>COUNTA(F4:F135)</f>
        <v>12</v>
      </c>
    </row>
  </sheetData>
  <mergeCells count="2">
    <mergeCell ref="D2:E2"/>
    <mergeCell ref="G2:J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zoomScaleNormal="100" workbookViewId="0">
      <selection activeCell="N44" sqref="N44:N69"/>
    </sheetView>
  </sheetViews>
  <sheetFormatPr defaultRowHeight="15" x14ac:dyDescent="0.25"/>
  <cols>
    <col min="1" max="1" width="2.140625" bestFit="1" customWidth="1"/>
    <col min="2" max="2" width="10.85546875" style="120" bestFit="1" customWidth="1"/>
    <col min="3" max="3" width="11.140625" style="120" bestFit="1" customWidth="1"/>
    <col min="4" max="4" width="11.7109375" style="116" bestFit="1" customWidth="1"/>
    <col min="5" max="5" width="12.5703125" style="116" bestFit="1" customWidth="1"/>
    <col min="6" max="7" width="8" style="116" customWidth="1"/>
    <col min="8" max="10" width="8" customWidth="1"/>
    <col min="11" max="12" width="8.85546875" customWidth="1"/>
    <col min="13" max="13" width="14.85546875" customWidth="1"/>
    <col min="14" max="14" width="97.7109375" style="117" customWidth="1"/>
  </cols>
  <sheetData>
    <row r="1" spans="1:14" ht="21" x14ac:dyDescent="0.35">
      <c r="A1" s="277" t="s">
        <v>401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15.75" x14ac:dyDescent="0.25">
      <c r="A2" s="278" t="s">
        <v>607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5" customHeight="1" x14ac:dyDescent="0.35">
      <c r="A3" s="124"/>
      <c r="B3" s="124"/>
      <c r="C3" s="124"/>
      <c r="D3" s="124"/>
      <c r="E3" s="124"/>
      <c r="F3" s="124"/>
      <c r="G3" s="131"/>
      <c r="H3" s="273" t="s">
        <v>421</v>
      </c>
      <c r="I3" s="273"/>
      <c r="J3" s="130"/>
      <c r="K3" s="274" t="s">
        <v>410</v>
      </c>
      <c r="L3" s="274"/>
      <c r="M3" s="275" t="s">
        <v>415</v>
      </c>
    </row>
    <row r="4" spans="1:14" s="1" customFormat="1" ht="15" customHeight="1" x14ac:dyDescent="0.25">
      <c r="A4" s="110" t="s">
        <v>403</v>
      </c>
      <c r="B4" s="110" t="s">
        <v>402</v>
      </c>
      <c r="C4" s="110" t="s">
        <v>57</v>
      </c>
      <c r="D4" s="122" t="s">
        <v>412</v>
      </c>
      <c r="E4" s="110" t="s">
        <v>411</v>
      </c>
      <c r="F4" s="110" t="s">
        <v>407</v>
      </c>
      <c r="G4" s="122" t="s">
        <v>406</v>
      </c>
      <c r="H4" s="122" t="s">
        <v>404</v>
      </c>
      <c r="I4" s="122" t="s">
        <v>405</v>
      </c>
      <c r="J4" s="110" t="s">
        <v>409</v>
      </c>
      <c r="K4" s="122" t="s">
        <v>413</v>
      </c>
      <c r="L4" s="122" t="s">
        <v>414</v>
      </c>
      <c r="M4" s="276"/>
      <c r="N4" s="28" t="s">
        <v>416</v>
      </c>
    </row>
    <row r="5" spans="1:14" x14ac:dyDescent="0.25">
      <c r="A5" s="121" t="s">
        <v>101</v>
      </c>
      <c r="B5" s="127" t="s">
        <v>45</v>
      </c>
      <c r="C5" s="118" t="s">
        <v>82</v>
      </c>
      <c r="D5" s="1">
        <v>1</v>
      </c>
      <c r="E5" s="23">
        <v>33</v>
      </c>
      <c r="F5" s="123" t="s">
        <v>408</v>
      </c>
      <c r="G5" s="123" t="s">
        <v>408</v>
      </c>
      <c r="H5" s="123" t="s">
        <v>408</v>
      </c>
      <c r="I5" s="123" t="s">
        <v>408</v>
      </c>
      <c r="J5" s="123" t="s">
        <v>408</v>
      </c>
      <c r="K5" s="123" t="s">
        <v>408</v>
      </c>
      <c r="L5" s="123" t="s">
        <v>408</v>
      </c>
      <c r="M5" s="123" t="s">
        <v>408</v>
      </c>
    </row>
    <row r="6" spans="1:14" x14ac:dyDescent="0.25">
      <c r="A6" s="121" t="s">
        <v>101</v>
      </c>
      <c r="B6" s="127" t="s">
        <v>47</v>
      </c>
      <c r="C6" s="118" t="s">
        <v>83</v>
      </c>
      <c r="D6" s="1">
        <v>2</v>
      </c>
      <c r="E6" s="23">
        <v>19</v>
      </c>
      <c r="F6" s="123" t="s">
        <v>408</v>
      </c>
      <c r="G6" s="123" t="s">
        <v>408</v>
      </c>
      <c r="H6" s="123" t="s">
        <v>408</v>
      </c>
      <c r="I6" s="123" t="s">
        <v>408</v>
      </c>
      <c r="J6" s="123" t="s">
        <v>408</v>
      </c>
      <c r="K6" s="123" t="s">
        <v>408</v>
      </c>
      <c r="L6" s="123" t="s">
        <v>408</v>
      </c>
      <c r="M6" s="123" t="s">
        <v>408</v>
      </c>
    </row>
    <row r="7" spans="1:14" x14ac:dyDescent="0.25">
      <c r="A7" s="121" t="s">
        <v>101</v>
      </c>
      <c r="B7" s="127" t="s">
        <v>49</v>
      </c>
      <c r="C7" s="118" t="s">
        <v>83</v>
      </c>
      <c r="D7" s="1">
        <v>2</v>
      </c>
      <c r="E7" s="23">
        <v>12</v>
      </c>
      <c r="F7" s="123" t="s">
        <v>408</v>
      </c>
      <c r="G7" s="123" t="s">
        <v>408</v>
      </c>
      <c r="H7" s="123" t="s">
        <v>408</v>
      </c>
      <c r="I7" s="123" t="s">
        <v>408</v>
      </c>
      <c r="J7" s="123" t="s">
        <v>408</v>
      </c>
      <c r="K7" s="123" t="s">
        <v>408</v>
      </c>
      <c r="L7" s="123" t="s">
        <v>408</v>
      </c>
      <c r="M7" s="123" t="s">
        <v>408</v>
      </c>
    </row>
    <row r="8" spans="1:14" x14ac:dyDescent="0.25">
      <c r="A8" s="121" t="s">
        <v>101</v>
      </c>
      <c r="B8" s="127" t="s">
        <v>46</v>
      </c>
      <c r="C8" s="118" t="s">
        <v>84</v>
      </c>
      <c r="D8" s="1">
        <v>3</v>
      </c>
      <c r="E8" s="23">
        <v>4</v>
      </c>
      <c r="F8" s="123" t="s">
        <v>408</v>
      </c>
      <c r="G8" s="123" t="s">
        <v>408</v>
      </c>
      <c r="H8" s="123" t="s">
        <v>408</v>
      </c>
      <c r="I8" s="123" t="s">
        <v>408</v>
      </c>
      <c r="J8" s="123" t="s">
        <v>408</v>
      </c>
      <c r="K8" s="123" t="s">
        <v>408</v>
      </c>
      <c r="L8" s="123" t="s">
        <v>408</v>
      </c>
      <c r="M8" s="123" t="s">
        <v>408</v>
      </c>
    </row>
    <row r="9" spans="1:14" x14ac:dyDescent="0.25">
      <c r="A9" s="121" t="s">
        <v>101</v>
      </c>
      <c r="B9" s="127" t="s">
        <v>48</v>
      </c>
      <c r="C9" s="118" t="s">
        <v>85</v>
      </c>
      <c r="D9" s="1">
        <v>4</v>
      </c>
      <c r="E9" s="23">
        <v>31</v>
      </c>
      <c r="F9" s="123" t="s">
        <v>408</v>
      </c>
      <c r="G9" s="123" t="s">
        <v>408</v>
      </c>
      <c r="H9" s="123" t="s">
        <v>408</v>
      </c>
      <c r="I9" s="123" t="s">
        <v>408</v>
      </c>
      <c r="J9" s="123" t="s">
        <v>408</v>
      </c>
      <c r="K9" s="123" t="s">
        <v>408</v>
      </c>
      <c r="L9" s="123" t="s">
        <v>408</v>
      </c>
      <c r="M9" s="123" t="s">
        <v>408</v>
      </c>
      <c r="N9" s="125" t="s">
        <v>417</v>
      </c>
    </row>
    <row r="10" spans="1:14" x14ac:dyDescent="0.25">
      <c r="A10" s="121" t="s">
        <v>101</v>
      </c>
      <c r="B10" s="127" t="s">
        <v>50</v>
      </c>
      <c r="C10" s="118" t="s">
        <v>85</v>
      </c>
      <c r="D10" s="1">
        <v>4</v>
      </c>
      <c r="E10" s="23">
        <v>9</v>
      </c>
      <c r="F10" s="123" t="s">
        <v>408</v>
      </c>
      <c r="G10" s="123" t="s">
        <v>408</v>
      </c>
      <c r="H10" s="123" t="s">
        <v>408</v>
      </c>
      <c r="I10" s="123" t="s">
        <v>408</v>
      </c>
      <c r="J10" s="123" t="s">
        <v>408</v>
      </c>
      <c r="K10" s="123" t="s">
        <v>408</v>
      </c>
      <c r="L10" s="123" t="s">
        <v>408</v>
      </c>
      <c r="M10" s="123" t="s">
        <v>408</v>
      </c>
      <c r="N10" s="125" t="s">
        <v>417</v>
      </c>
    </row>
    <row r="11" spans="1:14" x14ac:dyDescent="0.25">
      <c r="A11" s="121" t="s">
        <v>101</v>
      </c>
      <c r="B11" s="127" t="s">
        <v>18</v>
      </c>
      <c r="C11" s="119" t="s">
        <v>91</v>
      </c>
      <c r="D11" s="1">
        <v>5</v>
      </c>
      <c r="E11" s="23">
        <v>23</v>
      </c>
      <c r="F11" s="123" t="s">
        <v>408</v>
      </c>
      <c r="G11" s="123" t="s">
        <v>408</v>
      </c>
      <c r="H11" s="123" t="s">
        <v>408</v>
      </c>
      <c r="I11" s="123" t="s">
        <v>408</v>
      </c>
      <c r="J11" s="123" t="s">
        <v>408</v>
      </c>
      <c r="K11" s="123" t="s">
        <v>408</v>
      </c>
      <c r="L11" s="123" t="s">
        <v>408</v>
      </c>
      <c r="M11" s="123" t="s">
        <v>408</v>
      </c>
      <c r="N11" s="125" t="s">
        <v>417</v>
      </c>
    </row>
    <row r="12" spans="1:14" x14ac:dyDescent="0.25">
      <c r="A12" s="121" t="s">
        <v>101</v>
      </c>
      <c r="B12" s="127" t="s">
        <v>55</v>
      </c>
      <c r="C12" s="119" t="s">
        <v>91</v>
      </c>
      <c r="D12" s="1">
        <v>5</v>
      </c>
      <c r="E12" s="23">
        <v>54</v>
      </c>
      <c r="F12" s="123" t="s">
        <v>408</v>
      </c>
      <c r="G12" s="123" t="s">
        <v>408</v>
      </c>
      <c r="H12" s="123" t="s">
        <v>408</v>
      </c>
      <c r="I12" s="123" t="s">
        <v>408</v>
      </c>
      <c r="J12" s="123" t="s">
        <v>408</v>
      </c>
      <c r="K12" s="123" t="s">
        <v>408</v>
      </c>
      <c r="L12" s="123" t="s">
        <v>408</v>
      </c>
      <c r="M12" s="123" t="s">
        <v>408</v>
      </c>
      <c r="N12" s="125" t="s">
        <v>417</v>
      </c>
    </row>
    <row r="13" spans="1:14" x14ac:dyDescent="0.25">
      <c r="A13" s="121" t="s">
        <v>101</v>
      </c>
      <c r="B13" s="127" t="s">
        <v>395</v>
      </c>
      <c r="C13" s="119" t="s">
        <v>91</v>
      </c>
      <c r="D13" s="1">
        <v>5</v>
      </c>
      <c r="E13" s="23">
        <v>30</v>
      </c>
      <c r="F13" s="123" t="s">
        <v>408</v>
      </c>
      <c r="G13" s="123" t="s">
        <v>408</v>
      </c>
      <c r="H13" s="123" t="s">
        <v>408</v>
      </c>
      <c r="I13" s="123" t="s">
        <v>408</v>
      </c>
      <c r="J13" s="123" t="s">
        <v>408</v>
      </c>
      <c r="K13" s="123" t="s">
        <v>408</v>
      </c>
      <c r="L13" s="123" t="s">
        <v>408</v>
      </c>
      <c r="M13" s="123" t="s">
        <v>408</v>
      </c>
      <c r="N13" s="125" t="s">
        <v>417</v>
      </c>
    </row>
    <row r="14" spans="1:14" x14ac:dyDescent="0.25">
      <c r="A14" s="121" t="s">
        <v>101</v>
      </c>
      <c r="B14" s="127" t="s">
        <v>19</v>
      </c>
      <c r="C14" s="119" t="s">
        <v>91</v>
      </c>
      <c r="D14" s="1">
        <v>5</v>
      </c>
      <c r="E14" s="23">
        <v>39</v>
      </c>
      <c r="F14" s="123" t="s">
        <v>408</v>
      </c>
      <c r="G14" s="123" t="s">
        <v>408</v>
      </c>
      <c r="H14" s="123" t="s">
        <v>408</v>
      </c>
      <c r="I14" s="123" t="s">
        <v>408</v>
      </c>
      <c r="J14" s="123" t="s">
        <v>408</v>
      </c>
      <c r="K14" s="123" t="s">
        <v>408</v>
      </c>
      <c r="L14" s="123" t="s">
        <v>408</v>
      </c>
      <c r="M14" s="123" t="s">
        <v>408</v>
      </c>
      <c r="N14" s="125" t="s">
        <v>417</v>
      </c>
    </row>
    <row r="15" spans="1:14" x14ac:dyDescent="0.25">
      <c r="A15" s="121" t="s">
        <v>101</v>
      </c>
      <c r="B15" s="127" t="s">
        <v>20</v>
      </c>
      <c r="C15" s="119" t="s">
        <v>91</v>
      </c>
      <c r="D15" s="1">
        <v>5</v>
      </c>
      <c r="E15" s="23">
        <v>21</v>
      </c>
      <c r="F15" s="123" t="s">
        <v>408</v>
      </c>
      <c r="G15" s="123" t="s">
        <v>408</v>
      </c>
      <c r="H15" s="123" t="s">
        <v>408</v>
      </c>
      <c r="I15" s="123" t="s">
        <v>408</v>
      </c>
      <c r="J15" s="123" t="s">
        <v>408</v>
      </c>
      <c r="K15" s="123" t="s">
        <v>408</v>
      </c>
      <c r="L15" s="123" t="s">
        <v>408</v>
      </c>
      <c r="M15" s="123" t="s">
        <v>408</v>
      </c>
      <c r="N15" s="125" t="s">
        <v>417</v>
      </c>
    </row>
    <row r="16" spans="1:14" x14ac:dyDescent="0.25">
      <c r="A16" s="121" t="s">
        <v>101</v>
      </c>
      <c r="B16" s="127" t="s">
        <v>24</v>
      </c>
      <c r="C16" s="119" t="s">
        <v>91</v>
      </c>
      <c r="D16" s="1">
        <v>5</v>
      </c>
      <c r="E16" s="23">
        <v>13</v>
      </c>
      <c r="F16" s="123" t="s">
        <v>408</v>
      </c>
      <c r="G16" s="123" t="s">
        <v>408</v>
      </c>
      <c r="H16" s="123" t="s">
        <v>408</v>
      </c>
      <c r="I16" s="123" t="s">
        <v>408</v>
      </c>
      <c r="J16" s="123" t="s">
        <v>408</v>
      </c>
      <c r="K16" s="123" t="s">
        <v>408</v>
      </c>
      <c r="L16" s="123" t="s">
        <v>408</v>
      </c>
      <c r="M16" s="123" t="s">
        <v>408</v>
      </c>
      <c r="N16" s="125" t="s">
        <v>417</v>
      </c>
    </row>
    <row r="17" spans="1:14" x14ac:dyDescent="0.25">
      <c r="A17" s="121" t="s">
        <v>101</v>
      </c>
      <c r="B17" s="127" t="s">
        <v>21</v>
      </c>
      <c r="C17" s="119" t="s">
        <v>91</v>
      </c>
      <c r="D17" s="1">
        <v>6</v>
      </c>
      <c r="E17" s="23">
        <v>50</v>
      </c>
      <c r="F17" s="123" t="s">
        <v>408</v>
      </c>
      <c r="G17" s="123" t="s">
        <v>408</v>
      </c>
      <c r="H17" s="123" t="s">
        <v>408</v>
      </c>
      <c r="I17" s="123" t="s">
        <v>408</v>
      </c>
      <c r="J17" s="123" t="s">
        <v>408</v>
      </c>
      <c r="K17" s="123" t="s">
        <v>408</v>
      </c>
      <c r="L17" s="123" t="s">
        <v>408</v>
      </c>
      <c r="M17" s="123" t="s">
        <v>408</v>
      </c>
      <c r="N17" s="125" t="s">
        <v>417</v>
      </c>
    </row>
    <row r="18" spans="1:14" x14ac:dyDescent="0.25">
      <c r="A18" s="121" t="s">
        <v>101</v>
      </c>
      <c r="B18" s="127" t="s">
        <v>22</v>
      </c>
      <c r="C18" s="119" t="s">
        <v>91</v>
      </c>
      <c r="D18" s="1">
        <v>6</v>
      </c>
      <c r="E18" s="23">
        <v>34</v>
      </c>
      <c r="F18" s="123" t="s">
        <v>408</v>
      </c>
      <c r="G18" s="123" t="s">
        <v>408</v>
      </c>
      <c r="H18" s="123" t="s">
        <v>408</v>
      </c>
      <c r="I18" s="123" t="s">
        <v>408</v>
      </c>
      <c r="J18" s="123" t="s">
        <v>408</v>
      </c>
      <c r="K18" s="123" t="s">
        <v>408</v>
      </c>
      <c r="L18" s="123" t="s">
        <v>408</v>
      </c>
      <c r="M18" s="123" t="s">
        <v>408</v>
      </c>
      <c r="N18" s="125" t="s">
        <v>417</v>
      </c>
    </row>
    <row r="19" spans="1:14" x14ac:dyDescent="0.25">
      <c r="A19" s="121" t="s">
        <v>101</v>
      </c>
      <c r="B19" s="127" t="s">
        <v>25</v>
      </c>
      <c r="C19" s="119" t="s">
        <v>91</v>
      </c>
      <c r="D19" s="1">
        <v>6</v>
      </c>
      <c r="E19" s="23">
        <v>48</v>
      </c>
      <c r="F19" s="123" t="s">
        <v>408</v>
      </c>
      <c r="G19" s="123" t="s">
        <v>408</v>
      </c>
      <c r="H19" s="123" t="s">
        <v>408</v>
      </c>
      <c r="I19" s="123" t="s">
        <v>408</v>
      </c>
      <c r="J19" s="123" t="s">
        <v>408</v>
      </c>
      <c r="K19" s="123" t="s">
        <v>408</v>
      </c>
      <c r="L19" s="123" t="s">
        <v>408</v>
      </c>
      <c r="M19" s="123" t="s">
        <v>408</v>
      </c>
      <c r="N19" s="125" t="s">
        <v>417</v>
      </c>
    </row>
    <row r="20" spans="1:14" x14ac:dyDescent="0.25">
      <c r="A20" s="121" t="s">
        <v>101</v>
      </c>
      <c r="B20" s="127" t="s">
        <v>23</v>
      </c>
      <c r="C20" s="119" t="s">
        <v>91</v>
      </c>
      <c r="D20" s="1">
        <v>6</v>
      </c>
      <c r="E20" s="23">
        <v>59</v>
      </c>
      <c r="F20" s="123" t="s">
        <v>408</v>
      </c>
      <c r="G20" s="123" t="s">
        <v>408</v>
      </c>
      <c r="H20" s="123" t="s">
        <v>408</v>
      </c>
      <c r="I20" s="123" t="s">
        <v>408</v>
      </c>
      <c r="J20" s="123" t="s">
        <v>408</v>
      </c>
      <c r="K20" s="123" t="s">
        <v>408</v>
      </c>
      <c r="L20" s="123" t="s">
        <v>408</v>
      </c>
      <c r="M20" s="123" t="s">
        <v>408</v>
      </c>
      <c r="N20" s="125" t="s">
        <v>417</v>
      </c>
    </row>
    <row r="21" spans="1:14" x14ac:dyDescent="0.25">
      <c r="A21" s="121" t="s">
        <v>101</v>
      </c>
      <c r="B21" s="127" t="s">
        <v>26</v>
      </c>
      <c r="C21" s="119" t="s">
        <v>91</v>
      </c>
      <c r="D21" s="1">
        <v>6</v>
      </c>
      <c r="E21" s="23">
        <v>44</v>
      </c>
      <c r="F21" s="123" t="s">
        <v>408</v>
      </c>
      <c r="G21" s="123" t="s">
        <v>408</v>
      </c>
      <c r="H21" s="123" t="s">
        <v>408</v>
      </c>
      <c r="I21" s="123" t="s">
        <v>408</v>
      </c>
      <c r="J21" s="123" t="s">
        <v>408</v>
      </c>
      <c r="K21" s="123" t="s">
        <v>408</v>
      </c>
      <c r="L21" s="123" t="s">
        <v>408</v>
      </c>
      <c r="M21" s="123" t="s">
        <v>408</v>
      </c>
      <c r="N21" s="125" t="s">
        <v>417</v>
      </c>
    </row>
    <row r="22" spans="1:14" x14ac:dyDescent="0.25">
      <c r="A22" s="121" t="s">
        <v>101</v>
      </c>
      <c r="B22" s="127" t="s">
        <v>28</v>
      </c>
      <c r="C22" s="119" t="s">
        <v>91</v>
      </c>
      <c r="D22" s="1">
        <v>7</v>
      </c>
      <c r="E22" s="23">
        <v>28</v>
      </c>
      <c r="F22" s="123" t="s">
        <v>408</v>
      </c>
      <c r="G22" s="123" t="s">
        <v>408</v>
      </c>
      <c r="H22" s="123" t="s">
        <v>408</v>
      </c>
      <c r="I22" s="123" t="s">
        <v>408</v>
      </c>
      <c r="J22" s="123" t="s">
        <v>408</v>
      </c>
      <c r="K22" s="123" t="s">
        <v>408</v>
      </c>
      <c r="L22" s="123" t="s">
        <v>408</v>
      </c>
      <c r="M22" s="123" t="s">
        <v>408</v>
      </c>
      <c r="N22" s="125"/>
    </row>
    <row r="23" spans="1:14" x14ac:dyDescent="0.25">
      <c r="A23" s="121" t="s">
        <v>101</v>
      </c>
      <c r="B23" s="127" t="s">
        <v>29</v>
      </c>
      <c r="C23" s="119" t="s">
        <v>91</v>
      </c>
      <c r="D23" s="1">
        <v>7</v>
      </c>
      <c r="E23" s="23">
        <v>53</v>
      </c>
      <c r="F23" s="123" t="s">
        <v>408</v>
      </c>
      <c r="G23" s="123" t="s">
        <v>408</v>
      </c>
      <c r="H23" s="123" t="s">
        <v>408</v>
      </c>
      <c r="I23" s="123" t="s">
        <v>408</v>
      </c>
      <c r="J23" s="123" t="s">
        <v>408</v>
      </c>
      <c r="K23" s="123" t="s">
        <v>408</v>
      </c>
      <c r="L23" s="123" t="s">
        <v>408</v>
      </c>
      <c r="M23" s="123" t="s">
        <v>408</v>
      </c>
      <c r="N23" s="125"/>
    </row>
    <row r="24" spans="1:14" x14ac:dyDescent="0.25">
      <c r="A24" s="121" t="s">
        <v>101</v>
      </c>
      <c r="B24" s="127" t="s">
        <v>30</v>
      </c>
      <c r="C24" s="119" t="s">
        <v>91</v>
      </c>
      <c r="D24" s="1">
        <v>7</v>
      </c>
      <c r="E24" s="23">
        <v>45</v>
      </c>
      <c r="F24" s="123" t="s">
        <v>408</v>
      </c>
      <c r="G24" s="123" t="s">
        <v>408</v>
      </c>
      <c r="H24" s="123" t="s">
        <v>408</v>
      </c>
      <c r="I24" s="123" t="s">
        <v>408</v>
      </c>
      <c r="J24" s="123" t="s">
        <v>408</v>
      </c>
      <c r="K24" s="123" t="s">
        <v>408</v>
      </c>
      <c r="L24" s="123" t="s">
        <v>408</v>
      </c>
      <c r="M24" s="123" t="s">
        <v>408</v>
      </c>
      <c r="N24" s="125"/>
    </row>
    <row r="25" spans="1:14" x14ac:dyDescent="0.25">
      <c r="A25" s="121" t="s">
        <v>101</v>
      </c>
      <c r="B25" s="127" t="s">
        <v>31</v>
      </c>
      <c r="C25" s="119" t="s">
        <v>91</v>
      </c>
      <c r="D25" s="1">
        <v>7</v>
      </c>
      <c r="E25" s="23">
        <v>52</v>
      </c>
      <c r="F25" s="123" t="s">
        <v>408</v>
      </c>
      <c r="G25" s="123" t="s">
        <v>408</v>
      </c>
      <c r="H25" s="123" t="s">
        <v>408</v>
      </c>
      <c r="I25" s="123" t="s">
        <v>408</v>
      </c>
      <c r="J25" s="123" t="s">
        <v>408</v>
      </c>
      <c r="K25" s="123" t="s">
        <v>408</v>
      </c>
      <c r="L25" s="123" t="s">
        <v>408</v>
      </c>
      <c r="M25" s="123" t="s">
        <v>408</v>
      </c>
      <c r="N25" s="125"/>
    </row>
    <row r="26" spans="1:14" x14ac:dyDescent="0.25">
      <c r="A26" s="121" t="s">
        <v>101</v>
      </c>
      <c r="B26" s="127" t="s">
        <v>32</v>
      </c>
      <c r="C26" s="119" t="s">
        <v>91</v>
      </c>
      <c r="D26" s="1">
        <v>7</v>
      </c>
      <c r="E26" s="23">
        <v>56</v>
      </c>
      <c r="F26" s="123" t="s">
        <v>408</v>
      </c>
      <c r="G26" s="123" t="s">
        <v>408</v>
      </c>
      <c r="H26" s="123" t="s">
        <v>408</v>
      </c>
      <c r="I26" s="123" t="s">
        <v>408</v>
      </c>
      <c r="J26" s="123" t="s">
        <v>408</v>
      </c>
      <c r="K26" s="123" t="s">
        <v>408</v>
      </c>
      <c r="L26" s="143" t="s">
        <v>584</v>
      </c>
      <c r="M26" s="143" t="s">
        <v>584</v>
      </c>
      <c r="N26" s="125" t="s">
        <v>586</v>
      </c>
    </row>
    <row r="27" spans="1:14" x14ac:dyDescent="0.25">
      <c r="A27" s="121" t="s">
        <v>101</v>
      </c>
      <c r="B27" s="127" t="s">
        <v>27</v>
      </c>
      <c r="C27" s="119" t="s">
        <v>91</v>
      </c>
      <c r="D27" s="1">
        <v>7</v>
      </c>
      <c r="E27" s="23">
        <v>17</v>
      </c>
      <c r="F27" s="123" t="s">
        <v>408</v>
      </c>
      <c r="G27" s="123" t="s">
        <v>408</v>
      </c>
      <c r="H27" s="123" t="s">
        <v>408</v>
      </c>
      <c r="I27" s="123" t="s">
        <v>408</v>
      </c>
      <c r="J27" s="123" t="s">
        <v>408</v>
      </c>
      <c r="K27" s="123" t="s">
        <v>408</v>
      </c>
      <c r="L27" s="123" t="s">
        <v>408</v>
      </c>
      <c r="M27" s="123" t="s">
        <v>408</v>
      </c>
      <c r="N27" s="125"/>
    </row>
    <row r="28" spans="1:14" x14ac:dyDescent="0.25">
      <c r="A28" s="121" t="s">
        <v>101</v>
      </c>
      <c r="B28" s="127" t="s">
        <v>33</v>
      </c>
      <c r="C28" s="119" t="s">
        <v>92</v>
      </c>
      <c r="D28" s="1">
        <v>8</v>
      </c>
      <c r="E28" s="23">
        <v>22</v>
      </c>
      <c r="F28" s="123" t="s">
        <v>408</v>
      </c>
      <c r="G28" s="123" t="s">
        <v>408</v>
      </c>
      <c r="H28" s="123" t="s">
        <v>408</v>
      </c>
      <c r="I28" s="123" t="s">
        <v>408</v>
      </c>
      <c r="J28" s="123" t="s">
        <v>408</v>
      </c>
      <c r="K28" s="123" t="s">
        <v>408</v>
      </c>
      <c r="L28" s="143" t="s">
        <v>584</v>
      </c>
      <c r="M28" s="143" t="s">
        <v>584</v>
      </c>
      <c r="N28" s="125" t="s">
        <v>585</v>
      </c>
    </row>
    <row r="29" spans="1:14" x14ac:dyDescent="0.25">
      <c r="A29" s="121" t="s">
        <v>101</v>
      </c>
      <c r="B29" s="127" t="s">
        <v>34</v>
      </c>
      <c r="C29" s="119" t="s">
        <v>92</v>
      </c>
      <c r="D29" s="1">
        <v>8</v>
      </c>
      <c r="E29" s="23">
        <v>60</v>
      </c>
      <c r="F29" s="123" t="s">
        <v>408</v>
      </c>
      <c r="G29" s="123" t="s">
        <v>408</v>
      </c>
      <c r="H29" s="123" t="s">
        <v>408</v>
      </c>
      <c r="I29" s="123" t="s">
        <v>408</v>
      </c>
      <c r="J29" s="123" t="s">
        <v>408</v>
      </c>
      <c r="K29" s="123" t="s">
        <v>408</v>
      </c>
      <c r="L29" s="123" t="s">
        <v>408</v>
      </c>
      <c r="M29" s="123" t="s">
        <v>408</v>
      </c>
      <c r="N29" s="125"/>
    </row>
    <row r="30" spans="1:14" x14ac:dyDescent="0.25">
      <c r="A30" s="121" t="s">
        <v>101</v>
      </c>
      <c r="B30" s="127" t="s">
        <v>35</v>
      </c>
      <c r="C30" s="119" t="s">
        <v>92</v>
      </c>
      <c r="D30" s="1">
        <v>8</v>
      </c>
      <c r="E30" s="23">
        <v>49</v>
      </c>
      <c r="F30" s="123" t="s">
        <v>408</v>
      </c>
      <c r="G30" s="123" t="s">
        <v>408</v>
      </c>
      <c r="H30" s="123" t="s">
        <v>408</v>
      </c>
      <c r="I30" s="123" t="s">
        <v>408</v>
      </c>
      <c r="J30" s="123" t="s">
        <v>408</v>
      </c>
      <c r="K30" s="123" t="s">
        <v>408</v>
      </c>
      <c r="L30" s="123" t="s">
        <v>408</v>
      </c>
      <c r="M30" s="123" t="s">
        <v>408</v>
      </c>
      <c r="N30" s="125"/>
    </row>
    <row r="31" spans="1:14" x14ac:dyDescent="0.25">
      <c r="A31" s="121" t="s">
        <v>101</v>
      </c>
      <c r="B31" s="127" t="s">
        <v>36</v>
      </c>
      <c r="C31" s="119" t="s">
        <v>92</v>
      </c>
      <c r="D31" s="1">
        <v>8</v>
      </c>
      <c r="E31" s="23">
        <v>35</v>
      </c>
      <c r="F31" s="123" t="s">
        <v>408</v>
      </c>
      <c r="G31" s="123" t="s">
        <v>408</v>
      </c>
      <c r="H31" s="123" t="s">
        <v>408</v>
      </c>
      <c r="I31" s="123" t="s">
        <v>408</v>
      </c>
      <c r="J31" s="123" t="s">
        <v>408</v>
      </c>
      <c r="K31" s="123" t="s">
        <v>408</v>
      </c>
      <c r="L31" s="123" t="s">
        <v>408</v>
      </c>
      <c r="M31" s="123" t="s">
        <v>408</v>
      </c>
      <c r="N31" s="125"/>
    </row>
    <row r="32" spans="1:14" x14ac:dyDescent="0.25">
      <c r="A32" s="121" t="s">
        <v>101</v>
      </c>
      <c r="B32" s="127" t="s">
        <v>37</v>
      </c>
      <c r="C32" s="119" t="s">
        <v>92</v>
      </c>
      <c r="D32" s="1">
        <v>8</v>
      </c>
      <c r="E32" s="23">
        <v>29</v>
      </c>
      <c r="F32" s="123" t="s">
        <v>408</v>
      </c>
      <c r="G32" s="123" t="s">
        <v>408</v>
      </c>
      <c r="H32" s="123" t="s">
        <v>408</v>
      </c>
      <c r="I32" s="123" t="s">
        <v>408</v>
      </c>
      <c r="J32" s="123" t="s">
        <v>408</v>
      </c>
      <c r="K32" s="123" t="s">
        <v>408</v>
      </c>
      <c r="L32" s="123" t="s">
        <v>408</v>
      </c>
      <c r="M32" s="123" t="s">
        <v>408</v>
      </c>
      <c r="N32" s="125"/>
    </row>
    <row r="33" spans="1:14" x14ac:dyDescent="0.25">
      <c r="A33" s="121" t="s">
        <v>101</v>
      </c>
      <c r="B33" s="127" t="s">
        <v>38</v>
      </c>
      <c r="C33" s="119" t="s">
        <v>92</v>
      </c>
      <c r="D33" s="1">
        <v>8</v>
      </c>
      <c r="E33" s="23">
        <v>2</v>
      </c>
      <c r="F33" s="123" t="s">
        <v>408</v>
      </c>
      <c r="G33" s="123" t="s">
        <v>408</v>
      </c>
      <c r="H33" s="123" t="s">
        <v>408</v>
      </c>
      <c r="I33" s="123" t="s">
        <v>408</v>
      </c>
      <c r="J33" s="123" t="s">
        <v>408</v>
      </c>
      <c r="K33" s="123" t="s">
        <v>408</v>
      </c>
      <c r="L33" s="123" t="s">
        <v>408</v>
      </c>
      <c r="M33" s="123" t="s">
        <v>408</v>
      </c>
      <c r="N33" s="125"/>
    </row>
    <row r="34" spans="1:14" x14ac:dyDescent="0.25">
      <c r="A34" s="121" t="s">
        <v>101</v>
      </c>
      <c r="B34" s="127" t="s">
        <v>39</v>
      </c>
      <c r="C34" s="119" t="s">
        <v>92</v>
      </c>
      <c r="D34" s="1">
        <v>9</v>
      </c>
      <c r="E34" s="23">
        <v>40</v>
      </c>
      <c r="F34" s="123" t="s">
        <v>408</v>
      </c>
      <c r="G34" s="123" t="s">
        <v>408</v>
      </c>
      <c r="H34" s="123" t="s">
        <v>408</v>
      </c>
      <c r="I34" s="123" t="s">
        <v>408</v>
      </c>
      <c r="J34" s="123" t="s">
        <v>408</v>
      </c>
      <c r="K34" s="123" t="s">
        <v>408</v>
      </c>
      <c r="L34" s="123" t="s">
        <v>408</v>
      </c>
      <c r="M34" s="123" t="s">
        <v>408</v>
      </c>
      <c r="N34" s="125"/>
    </row>
    <row r="35" spans="1:14" x14ac:dyDescent="0.25">
      <c r="A35" s="121" t="s">
        <v>101</v>
      </c>
      <c r="B35" s="127" t="s">
        <v>40</v>
      </c>
      <c r="C35" s="119" t="s">
        <v>92</v>
      </c>
      <c r="D35" s="1">
        <v>9</v>
      </c>
      <c r="E35" s="23">
        <v>6</v>
      </c>
      <c r="F35" s="123" t="s">
        <v>408</v>
      </c>
      <c r="G35" s="123" t="s">
        <v>408</v>
      </c>
      <c r="H35" s="123" t="s">
        <v>408</v>
      </c>
      <c r="I35" s="123" t="s">
        <v>408</v>
      </c>
      <c r="J35" s="123" t="s">
        <v>408</v>
      </c>
      <c r="K35" s="123" t="s">
        <v>408</v>
      </c>
      <c r="L35" s="123" t="s">
        <v>408</v>
      </c>
      <c r="M35" s="123" t="s">
        <v>408</v>
      </c>
      <c r="N35" s="125"/>
    </row>
    <row r="36" spans="1:14" x14ac:dyDescent="0.25">
      <c r="A36" s="121" t="s">
        <v>101</v>
      </c>
      <c r="B36" s="127" t="s">
        <v>41</v>
      </c>
      <c r="C36" s="119" t="s">
        <v>92</v>
      </c>
      <c r="D36" s="1">
        <v>9</v>
      </c>
      <c r="E36" s="23">
        <v>58</v>
      </c>
      <c r="F36" s="123" t="s">
        <v>408</v>
      </c>
      <c r="G36" s="123" t="s">
        <v>408</v>
      </c>
      <c r="H36" s="123" t="s">
        <v>408</v>
      </c>
      <c r="I36" s="123" t="s">
        <v>408</v>
      </c>
      <c r="J36" s="123" t="s">
        <v>408</v>
      </c>
      <c r="K36" s="123" t="s">
        <v>408</v>
      </c>
      <c r="L36" s="123" t="s">
        <v>408</v>
      </c>
      <c r="M36" s="123" t="s">
        <v>408</v>
      </c>
      <c r="N36" s="125"/>
    </row>
    <row r="37" spans="1:14" x14ac:dyDescent="0.25">
      <c r="A37" s="121" t="s">
        <v>101</v>
      </c>
      <c r="B37" s="127" t="s">
        <v>42</v>
      </c>
      <c r="C37" s="119" t="s">
        <v>92</v>
      </c>
      <c r="D37" s="1">
        <v>9</v>
      </c>
      <c r="E37" s="23">
        <v>26</v>
      </c>
      <c r="F37" s="123" t="s">
        <v>408</v>
      </c>
      <c r="G37" s="123" t="s">
        <v>408</v>
      </c>
      <c r="H37" s="123" t="s">
        <v>408</v>
      </c>
      <c r="I37" s="123" t="s">
        <v>408</v>
      </c>
      <c r="J37" s="123" t="s">
        <v>408</v>
      </c>
      <c r="K37" s="123" t="s">
        <v>408</v>
      </c>
      <c r="L37" s="123" t="s">
        <v>408</v>
      </c>
      <c r="M37" s="123" t="s">
        <v>408</v>
      </c>
      <c r="N37" s="125"/>
    </row>
    <row r="38" spans="1:14" x14ac:dyDescent="0.25">
      <c r="A38" s="121" t="s">
        <v>101</v>
      </c>
      <c r="B38" s="127" t="s">
        <v>43</v>
      </c>
      <c r="C38" s="119" t="s">
        <v>92</v>
      </c>
      <c r="D38" s="1">
        <v>9</v>
      </c>
      <c r="E38" s="23">
        <v>36</v>
      </c>
      <c r="F38" s="123" t="s">
        <v>408</v>
      </c>
      <c r="G38" s="123" t="s">
        <v>408</v>
      </c>
      <c r="H38" s="123" t="s">
        <v>408</v>
      </c>
      <c r="I38" s="123" t="s">
        <v>408</v>
      </c>
      <c r="J38" s="123" t="s">
        <v>408</v>
      </c>
      <c r="K38" s="123" t="s">
        <v>408</v>
      </c>
      <c r="L38" s="123" t="s">
        <v>408</v>
      </c>
      <c r="M38" s="123" t="s">
        <v>408</v>
      </c>
      <c r="N38" s="125"/>
    </row>
    <row r="39" spans="1:14" x14ac:dyDescent="0.25">
      <c r="A39" s="121" t="s">
        <v>101</v>
      </c>
      <c r="B39" s="127" t="s">
        <v>44</v>
      </c>
      <c r="C39" s="119" t="s">
        <v>92</v>
      </c>
      <c r="D39" s="1">
        <v>9</v>
      </c>
      <c r="E39" s="23">
        <v>46</v>
      </c>
      <c r="F39" s="123" t="s">
        <v>408</v>
      </c>
      <c r="G39" s="123" t="s">
        <v>408</v>
      </c>
      <c r="H39" s="123" t="s">
        <v>408</v>
      </c>
      <c r="I39" s="123" t="s">
        <v>408</v>
      </c>
      <c r="J39" s="123" t="s">
        <v>408</v>
      </c>
      <c r="K39" s="123" t="s">
        <v>408</v>
      </c>
      <c r="L39" s="123" t="s">
        <v>408</v>
      </c>
      <c r="M39" s="123" t="s">
        <v>408</v>
      </c>
      <c r="N39" s="125"/>
    </row>
    <row r="40" spans="1:14" x14ac:dyDescent="0.25">
      <c r="A40" s="121" t="s">
        <v>101</v>
      </c>
      <c r="B40" s="127" t="s">
        <v>90</v>
      </c>
      <c r="C40" s="119" t="s">
        <v>172</v>
      </c>
      <c r="D40" s="1">
        <v>10</v>
      </c>
      <c r="E40" s="23">
        <v>38</v>
      </c>
      <c r="F40" s="123" t="s">
        <v>408</v>
      </c>
      <c r="G40" s="123" t="s">
        <v>408</v>
      </c>
      <c r="H40" s="123" t="s">
        <v>408</v>
      </c>
      <c r="I40" s="123" t="s">
        <v>408</v>
      </c>
      <c r="J40" s="123" t="s">
        <v>408</v>
      </c>
      <c r="K40" s="123" t="s">
        <v>408</v>
      </c>
      <c r="L40" s="126" t="s">
        <v>418</v>
      </c>
      <c r="N40" s="125" t="s">
        <v>609</v>
      </c>
    </row>
    <row r="41" spans="1:14" x14ac:dyDescent="0.25">
      <c r="A41" s="121" t="s">
        <v>101</v>
      </c>
      <c r="B41" s="127" t="s">
        <v>89</v>
      </c>
      <c r="C41" s="119" t="s">
        <v>172</v>
      </c>
      <c r="D41" s="1">
        <v>10</v>
      </c>
      <c r="E41" s="23">
        <v>5</v>
      </c>
      <c r="F41" s="123" t="s">
        <v>408</v>
      </c>
      <c r="G41" s="123" t="s">
        <v>408</v>
      </c>
      <c r="H41" s="123" t="s">
        <v>408</v>
      </c>
      <c r="I41" s="123" t="s">
        <v>408</v>
      </c>
      <c r="J41" s="123" t="s">
        <v>408</v>
      </c>
      <c r="K41" s="123" t="s">
        <v>408</v>
      </c>
      <c r="L41" s="126" t="s">
        <v>418</v>
      </c>
      <c r="N41" s="125" t="s">
        <v>608</v>
      </c>
    </row>
    <row r="42" spans="1:14" x14ac:dyDescent="0.25">
      <c r="A42" s="121" t="s">
        <v>101</v>
      </c>
      <c r="B42" s="127" t="s">
        <v>88</v>
      </c>
      <c r="C42" s="119" t="s">
        <v>172</v>
      </c>
      <c r="D42" s="1">
        <v>10</v>
      </c>
      <c r="E42" s="23">
        <v>25</v>
      </c>
      <c r="F42" s="123" t="s">
        <v>408</v>
      </c>
      <c r="G42" s="123" t="s">
        <v>408</v>
      </c>
      <c r="H42" s="123" t="s">
        <v>408</v>
      </c>
      <c r="I42" s="123" t="s">
        <v>408</v>
      </c>
      <c r="J42" s="123" t="s">
        <v>408</v>
      </c>
      <c r="K42" s="123" t="s">
        <v>408</v>
      </c>
      <c r="L42" s="126" t="s">
        <v>418</v>
      </c>
      <c r="N42" s="125" t="s">
        <v>609</v>
      </c>
    </row>
    <row r="43" spans="1:14" x14ac:dyDescent="0.25">
      <c r="A43" s="121" t="s">
        <v>101</v>
      </c>
      <c r="B43" s="127" t="s">
        <v>87</v>
      </c>
      <c r="C43" s="119" t="s">
        <v>92</v>
      </c>
      <c r="D43" s="1">
        <v>9</v>
      </c>
      <c r="E43" s="23">
        <v>27</v>
      </c>
      <c r="F43" s="123" t="s">
        <v>408</v>
      </c>
      <c r="G43" s="123" t="s">
        <v>408</v>
      </c>
      <c r="H43" s="123" t="s">
        <v>408</v>
      </c>
      <c r="I43" s="123" t="s">
        <v>408</v>
      </c>
      <c r="J43" s="123" t="s">
        <v>408</v>
      </c>
      <c r="K43" s="123" t="s">
        <v>408</v>
      </c>
      <c r="L43" s="126" t="s">
        <v>418</v>
      </c>
      <c r="N43" s="125" t="s">
        <v>609</v>
      </c>
    </row>
    <row r="44" spans="1:14" x14ac:dyDescent="0.25">
      <c r="A44" s="121" t="s">
        <v>106</v>
      </c>
      <c r="B44" s="127" t="s">
        <v>62</v>
      </c>
      <c r="C44" s="119" t="s">
        <v>173</v>
      </c>
      <c r="D44" s="1">
        <v>11</v>
      </c>
      <c r="E44" s="23">
        <v>15</v>
      </c>
      <c r="F44" s="123" t="s">
        <v>408</v>
      </c>
      <c r="G44" s="123" t="s">
        <v>408</v>
      </c>
      <c r="H44" s="123" t="s">
        <v>408</v>
      </c>
      <c r="I44" s="123" t="s">
        <v>408</v>
      </c>
      <c r="J44" s="123" t="s">
        <v>408</v>
      </c>
      <c r="K44" s="123" t="s">
        <v>408</v>
      </c>
      <c r="L44" s="126" t="s">
        <v>418</v>
      </c>
      <c r="N44" s="125" t="s">
        <v>610</v>
      </c>
    </row>
    <row r="45" spans="1:14" x14ac:dyDescent="0.25">
      <c r="A45" s="121" t="s">
        <v>106</v>
      </c>
      <c r="B45" s="127" t="s">
        <v>63</v>
      </c>
      <c r="C45" s="119" t="s">
        <v>173</v>
      </c>
      <c r="D45" s="1">
        <v>11</v>
      </c>
      <c r="E45" s="23">
        <v>10</v>
      </c>
      <c r="F45" s="123" t="s">
        <v>408</v>
      </c>
      <c r="G45" s="123" t="s">
        <v>408</v>
      </c>
      <c r="H45" s="123" t="s">
        <v>408</v>
      </c>
      <c r="I45" s="123" t="s">
        <v>408</v>
      </c>
      <c r="J45" s="123" t="s">
        <v>408</v>
      </c>
      <c r="K45" s="123" t="s">
        <v>408</v>
      </c>
      <c r="L45" s="126" t="s">
        <v>418</v>
      </c>
      <c r="N45" s="125" t="s">
        <v>610</v>
      </c>
    </row>
    <row r="46" spans="1:14" x14ac:dyDescent="0.25">
      <c r="A46" s="121" t="s">
        <v>106</v>
      </c>
      <c r="B46" s="127" t="s">
        <v>64</v>
      </c>
      <c r="C46" s="119" t="s">
        <v>173</v>
      </c>
      <c r="D46" s="1">
        <v>11</v>
      </c>
      <c r="E46" s="23">
        <v>41</v>
      </c>
      <c r="F46" s="123" t="s">
        <v>408</v>
      </c>
      <c r="G46" s="123" t="s">
        <v>408</v>
      </c>
      <c r="H46" s="123" t="s">
        <v>408</v>
      </c>
      <c r="I46" s="123" t="s">
        <v>408</v>
      </c>
      <c r="J46" s="123" t="s">
        <v>408</v>
      </c>
      <c r="K46" s="123" t="s">
        <v>408</v>
      </c>
      <c r="L46" s="126" t="s">
        <v>418</v>
      </c>
      <c r="N46" s="125" t="s">
        <v>610</v>
      </c>
    </row>
    <row r="47" spans="1:14" x14ac:dyDescent="0.25">
      <c r="A47" s="121" t="s">
        <v>106</v>
      </c>
      <c r="B47" s="127" t="s">
        <v>65</v>
      </c>
      <c r="C47" s="119" t="s">
        <v>173</v>
      </c>
      <c r="D47" s="1">
        <v>11</v>
      </c>
      <c r="E47" s="23">
        <v>89</v>
      </c>
      <c r="F47" s="123" t="s">
        <v>408</v>
      </c>
      <c r="G47" s="123" t="s">
        <v>408</v>
      </c>
      <c r="H47" s="123" t="s">
        <v>408</v>
      </c>
      <c r="I47" s="123" t="s">
        <v>408</v>
      </c>
      <c r="J47" s="123" t="s">
        <v>408</v>
      </c>
      <c r="K47" s="123" t="s">
        <v>408</v>
      </c>
      <c r="L47" s="126" t="s">
        <v>418</v>
      </c>
      <c r="N47" s="125" t="s">
        <v>610</v>
      </c>
    </row>
    <row r="48" spans="1:14" x14ac:dyDescent="0.25">
      <c r="A48" s="121" t="s">
        <v>106</v>
      </c>
      <c r="B48" s="127" t="s">
        <v>66</v>
      </c>
      <c r="C48" s="119" t="s">
        <v>173</v>
      </c>
      <c r="D48" s="1">
        <v>11</v>
      </c>
      <c r="E48" s="23">
        <v>63</v>
      </c>
      <c r="F48" s="123" t="s">
        <v>408</v>
      </c>
      <c r="G48" s="123" t="s">
        <v>408</v>
      </c>
      <c r="H48" s="123" t="s">
        <v>408</v>
      </c>
      <c r="I48" s="123" t="s">
        <v>408</v>
      </c>
      <c r="J48" s="123" t="s">
        <v>408</v>
      </c>
      <c r="K48" s="123" t="s">
        <v>408</v>
      </c>
      <c r="L48" s="126" t="s">
        <v>418</v>
      </c>
      <c r="N48" s="125" t="s">
        <v>610</v>
      </c>
    </row>
    <row r="49" spans="1:14" x14ac:dyDescent="0.25">
      <c r="A49" s="121" t="s">
        <v>106</v>
      </c>
      <c r="B49" s="127" t="s">
        <v>67</v>
      </c>
      <c r="C49" s="119" t="s">
        <v>173</v>
      </c>
      <c r="D49" s="1">
        <v>11</v>
      </c>
      <c r="E49" s="23">
        <v>70</v>
      </c>
      <c r="F49" s="123" t="s">
        <v>408</v>
      </c>
      <c r="G49" s="123" t="s">
        <v>408</v>
      </c>
      <c r="H49" s="123" t="s">
        <v>408</v>
      </c>
      <c r="I49" s="123" t="s">
        <v>408</v>
      </c>
      <c r="J49" s="123" t="s">
        <v>408</v>
      </c>
      <c r="K49" s="123" t="s">
        <v>408</v>
      </c>
      <c r="L49" s="126" t="s">
        <v>418</v>
      </c>
      <c r="N49" s="125" t="s">
        <v>610</v>
      </c>
    </row>
    <row r="50" spans="1:14" x14ac:dyDescent="0.25">
      <c r="A50" s="121" t="s">
        <v>106</v>
      </c>
      <c r="B50" s="127" t="s">
        <v>96</v>
      </c>
      <c r="C50" s="119" t="s">
        <v>174</v>
      </c>
      <c r="D50" s="1">
        <v>12</v>
      </c>
      <c r="E50" s="23">
        <v>73</v>
      </c>
      <c r="F50" s="123" t="s">
        <v>408</v>
      </c>
      <c r="G50" s="123" t="s">
        <v>408</v>
      </c>
      <c r="H50" s="123" t="s">
        <v>408</v>
      </c>
      <c r="I50" s="123" t="s">
        <v>408</v>
      </c>
      <c r="J50" s="123" t="s">
        <v>408</v>
      </c>
      <c r="K50" s="123" t="s">
        <v>408</v>
      </c>
      <c r="L50" s="126" t="s">
        <v>418</v>
      </c>
      <c r="N50" s="125" t="s">
        <v>610</v>
      </c>
    </row>
    <row r="51" spans="1:14" x14ac:dyDescent="0.25">
      <c r="A51" s="121" t="s">
        <v>106</v>
      </c>
      <c r="B51" s="127" t="s">
        <v>97</v>
      </c>
      <c r="C51" s="119" t="s">
        <v>174</v>
      </c>
      <c r="D51" s="1">
        <v>12</v>
      </c>
      <c r="E51" s="23">
        <v>71</v>
      </c>
      <c r="F51" s="123" t="s">
        <v>408</v>
      </c>
      <c r="G51" s="123" t="s">
        <v>408</v>
      </c>
      <c r="H51" s="123" t="s">
        <v>408</v>
      </c>
      <c r="I51" s="123" t="s">
        <v>408</v>
      </c>
      <c r="J51" s="123" t="s">
        <v>408</v>
      </c>
      <c r="K51" s="123" t="s">
        <v>408</v>
      </c>
      <c r="L51" s="126" t="s">
        <v>418</v>
      </c>
      <c r="N51" s="125" t="s">
        <v>610</v>
      </c>
    </row>
    <row r="52" spans="1:14" x14ac:dyDescent="0.25">
      <c r="A52" s="121" t="s">
        <v>106</v>
      </c>
      <c r="B52" s="127" t="s">
        <v>98</v>
      </c>
      <c r="C52" s="119" t="s">
        <v>174</v>
      </c>
      <c r="D52" s="1">
        <v>12</v>
      </c>
      <c r="E52" s="23">
        <v>68</v>
      </c>
      <c r="F52" s="123" t="s">
        <v>408</v>
      </c>
      <c r="G52" s="123" t="s">
        <v>408</v>
      </c>
      <c r="H52" s="123" t="s">
        <v>408</v>
      </c>
      <c r="I52" s="123" t="s">
        <v>408</v>
      </c>
      <c r="J52" s="123" t="s">
        <v>408</v>
      </c>
      <c r="K52" s="123" t="s">
        <v>408</v>
      </c>
      <c r="L52" s="126" t="s">
        <v>418</v>
      </c>
      <c r="N52" s="125" t="s">
        <v>610</v>
      </c>
    </row>
    <row r="53" spans="1:14" x14ac:dyDescent="0.25">
      <c r="A53" s="121" t="s">
        <v>106</v>
      </c>
      <c r="B53" s="127" t="s">
        <v>99</v>
      </c>
      <c r="C53" s="119" t="s">
        <v>174</v>
      </c>
      <c r="D53" s="1">
        <v>12</v>
      </c>
      <c r="E53" s="23">
        <v>51</v>
      </c>
      <c r="F53" s="123" t="s">
        <v>408</v>
      </c>
      <c r="G53" s="123" t="s">
        <v>408</v>
      </c>
      <c r="H53" s="123" t="s">
        <v>408</v>
      </c>
      <c r="I53" s="123" t="s">
        <v>408</v>
      </c>
      <c r="J53" s="123" t="s">
        <v>408</v>
      </c>
      <c r="K53" s="123" t="s">
        <v>408</v>
      </c>
      <c r="L53" s="126" t="s">
        <v>418</v>
      </c>
      <c r="N53" s="125" t="s">
        <v>610</v>
      </c>
    </row>
    <row r="54" spans="1:14" x14ac:dyDescent="0.25">
      <c r="A54" s="121" t="s">
        <v>106</v>
      </c>
      <c r="B54" s="127" t="s">
        <v>58</v>
      </c>
      <c r="C54" s="119" t="s">
        <v>86</v>
      </c>
      <c r="D54" s="1">
        <v>13</v>
      </c>
      <c r="E54" s="23">
        <v>90</v>
      </c>
      <c r="F54" s="123" t="s">
        <v>408</v>
      </c>
      <c r="G54" s="123" t="s">
        <v>408</v>
      </c>
      <c r="H54" s="123" t="s">
        <v>408</v>
      </c>
      <c r="I54" s="123" t="s">
        <v>408</v>
      </c>
      <c r="J54" s="123" t="s">
        <v>408</v>
      </c>
      <c r="K54" s="123" t="s">
        <v>408</v>
      </c>
      <c r="L54" s="126" t="s">
        <v>418</v>
      </c>
      <c r="N54" s="125" t="s">
        <v>610</v>
      </c>
    </row>
    <row r="55" spans="1:14" x14ac:dyDescent="0.25">
      <c r="A55" s="121" t="s">
        <v>106</v>
      </c>
      <c r="B55" s="127" t="s">
        <v>59</v>
      </c>
      <c r="C55" s="119" t="s">
        <v>86</v>
      </c>
      <c r="D55" s="1">
        <v>13</v>
      </c>
      <c r="E55" s="23">
        <v>11</v>
      </c>
      <c r="F55" s="123" t="s">
        <v>408</v>
      </c>
      <c r="G55" s="123" t="s">
        <v>408</v>
      </c>
      <c r="H55" s="123" t="s">
        <v>408</v>
      </c>
      <c r="I55" s="123" t="s">
        <v>408</v>
      </c>
      <c r="J55" s="123" t="s">
        <v>408</v>
      </c>
      <c r="K55" s="123" t="s">
        <v>408</v>
      </c>
      <c r="L55" s="126" t="s">
        <v>418</v>
      </c>
      <c r="N55" s="125" t="s">
        <v>610</v>
      </c>
    </row>
    <row r="56" spans="1:14" x14ac:dyDescent="0.25">
      <c r="A56" s="121" t="s">
        <v>106</v>
      </c>
      <c r="B56" s="127" t="s">
        <v>60</v>
      </c>
      <c r="C56" s="119" t="s">
        <v>86</v>
      </c>
      <c r="D56" s="1">
        <v>13</v>
      </c>
      <c r="E56" s="23">
        <v>18</v>
      </c>
      <c r="F56" s="123" t="s">
        <v>408</v>
      </c>
      <c r="G56" s="123" t="s">
        <v>408</v>
      </c>
      <c r="H56" s="123" t="s">
        <v>408</v>
      </c>
      <c r="I56" s="123" t="s">
        <v>408</v>
      </c>
      <c r="J56" s="123" t="s">
        <v>408</v>
      </c>
      <c r="K56" s="123" t="s">
        <v>408</v>
      </c>
      <c r="L56" s="126" t="s">
        <v>418</v>
      </c>
      <c r="N56" s="125" t="s">
        <v>610</v>
      </c>
    </row>
    <row r="57" spans="1:14" x14ac:dyDescent="0.25">
      <c r="A57" s="121" t="s">
        <v>106</v>
      </c>
      <c r="B57" s="127" t="s">
        <v>61</v>
      </c>
      <c r="C57" s="119" t="s">
        <v>86</v>
      </c>
      <c r="D57" s="1">
        <v>13</v>
      </c>
      <c r="E57" s="23">
        <v>42</v>
      </c>
      <c r="F57" s="123" t="s">
        <v>408</v>
      </c>
      <c r="G57" s="123" t="s">
        <v>408</v>
      </c>
      <c r="H57" s="123" t="s">
        <v>408</v>
      </c>
      <c r="I57" s="123" t="s">
        <v>408</v>
      </c>
      <c r="J57" s="123" t="s">
        <v>408</v>
      </c>
      <c r="K57" s="123" t="s">
        <v>408</v>
      </c>
      <c r="L57" s="126" t="s">
        <v>418</v>
      </c>
      <c r="N57" s="125" t="s">
        <v>610</v>
      </c>
    </row>
    <row r="58" spans="1:14" x14ac:dyDescent="0.25">
      <c r="A58" s="121" t="s">
        <v>106</v>
      </c>
      <c r="B58" s="127" t="s">
        <v>74</v>
      </c>
      <c r="C58" s="119" t="s">
        <v>86</v>
      </c>
      <c r="D58" s="1">
        <v>13</v>
      </c>
      <c r="E58" s="23">
        <v>24</v>
      </c>
      <c r="F58" s="123" t="s">
        <v>408</v>
      </c>
      <c r="G58" s="123" t="s">
        <v>408</v>
      </c>
      <c r="H58" s="123" t="s">
        <v>408</v>
      </c>
      <c r="I58" s="123" t="s">
        <v>408</v>
      </c>
      <c r="J58" s="123" t="s">
        <v>408</v>
      </c>
      <c r="K58" s="123" t="s">
        <v>408</v>
      </c>
      <c r="L58" s="126" t="s">
        <v>418</v>
      </c>
      <c r="N58" s="125" t="s">
        <v>610</v>
      </c>
    </row>
    <row r="59" spans="1:14" x14ac:dyDescent="0.25">
      <c r="A59" s="121" t="s">
        <v>106</v>
      </c>
      <c r="B59" s="127" t="s">
        <v>73</v>
      </c>
      <c r="C59" s="119" t="s">
        <v>86</v>
      </c>
      <c r="D59" s="1">
        <v>13</v>
      </c>
      <c r="E59" s="23">
        <v>32</v>
      </c>
      <c r="F59" s="123" t="s">
        <v>408</v>
      </c>
      <c r="G59" s="123" t="s">
        <v>408</v>
      </c>
      <c r="H59" s="123" t="s">
        <v>408</v>
      </c>
      <c r="I59" s="123" t="s">
        <v>408</v>
      </c>
      <c r="J59" s="123" t="s">
        <v>408</v>
      </c>
      <c r="K59" s="123" t="s">
        <v>408</v>
      </c>
      <c r="L59" s="126" t="s">
        <v>418</v>
      </c>
      <c r="N59" s="125" t="s">
        <v>610</v>
      </c>
    </row>
    <row r="60" spans="1:14" x14ac:dyDescent="0.25">
      <c r="A60" s="121" t="s">
        <v>106</v>
      </c>
      <c r="B60" s="127" t="s">
        <v>68</v>
      </c>
      <c r="C60" s="119" t="s">
        <v>86</v>
      </c>
      <c r="D60" s="1">
        <v>14</v>
      </c>
      <c r="E60" s="23">
        <v>3</v>
      </c>
      <c r="F60" s="123" t="s">
        <v>408</v>
      </c>
      <c r="G60" s="123" t="s">
        <v>408</v>
      </c>
      <c r="H60" s="123" t="s">
        <v>408</v>
      </c>
      <c r="I60" s="123" t="s">
        <v>408</v>
      </c>
      <c r="J60" s="123" t="s">
        <v>408</v>
      </c>
      <c r="K60" s="123" t="s">
        <v>408</v>
      </c>
      <c r="L60" s="126" t="s">
        <v>418</v>
      </c>
      <c r="N60" s="125" t="s">
        <v>610</v>
      </c>
    </row>
    <row r="61" spans="1:14" x14ac:dyDescent="0.25">
      <c r="A61" s="121" t="s">
        <v>106</v>
      </c>
      <c r="B61" s="127" t="s">
        <v>69</v>
      </c>
      <c r="C61" s="119" t="s">
        <v>86</v>
      </c>
      <c r="D61" s="1">
        <v>14</v>
      </c>
      <c r="E61" s="23">
        <v>69</v>
      </c>
      <c r="F61" s="123" t="s">
        <v>408</v>
      </c>
      <c r="G61" s="123" t="s">
        <v>408</v>
      </c>
      <c r="H61" s="123" t="s">
        <v>408</v>
      </c>
      <c r="I61" s="123" t="s">
        <v>408</v>
      </c>
      <c r="J61" s="123" t="s">
        <v>408</v>
      </c>
      <c r="K61" s="123" t="s">
        <v>408</v>
      </c>
      <c r="L61" s="126" t="s">
        <v>418</v>
      </c>
      <c r="N61" s="125" t="s">
        <v>610</v>
      </c>
    </row>
    <row r="62" spans="1:14" x14ac:dyDescent="0.25">
      <c r="A62" s="121" t="s">
        <v>106</v>
      </c>
      <c r="B62" s="127" t="s">
        <v>72</v>
      </c>
      <c r="C62" s="119" t="s">
        <v>86</v>
      </c>
      <c r="D62" s="1">
        <v>14</v>
      </c>
      <c r="E62" s="23">
        <v>8</v>
      </c>
      <c r="F62" s="123" t="s">
        <v>408</v>
      </c>
      <c r="G62" s="123" t="s">
        <v>408</v>
      </c>
      <c r="H62" s="123" t="s">
        <v>408</v>
      </c>
      <c r="I62" s="123" t="s">
        <v>408</v>
      </c>
      <c r="J62" s="123" t="s">
        <v>408</v>
      </c>
      <c r="K62" s="123" t="s">
        <v>408</v>
      </c>
      <c r="L62" s="126" t="s">
        <v>418</v>
      </c>
      <c r="N62" s="125" t="s">
        <v>610</v>
      </c>
    </row>
    <row r="63" spans="1:14" x14ac:dyDescent="0.25">
      <c r="A63" s="121" t="s">
        <v>106</v>
      </c>
      <c r="B63" s="127" t="s">
        <v>70</v>
      </c>
      <c r="C63" s="119" t="s">
        <v>86</v>
      </c>
      <c r="D63" s="1">
        <v>14</v>
      </c>
      <c r="E63" s="23">
        <v>47</v>
      </c>
      <c r="F63" s="123" t="s">
        <v>408</v>
      </c>
      <c r="G63" s="123" t="s">
        <v>408</v>
      </c>
      <c r="H63" s="123" t="s">
        <v>408</v>
      </c>
      <c r="I63" s="123" t="s">
        <v>408</v>
      </c>
      <c r="J63" s="123" t="s">
        <v>408</v>
      </c>
      <c r="K63" s="123" t="s">
        <v>408</v>
      </c>
      <c r="L63" s="126" t="s">
        <v>418</v>
      </c>
      <c r="N63" s="125" t="s">
        <v>610</v>
      </c>
    </row>
    <row r="64" spans="1:14" x14ac:dyDescent="0.25">
      <c r="A64" s="121" t="s">
        <v>106</v>
      </c>
      <c r="B64" s="127" t="s">
        <v>71</v>
      </c>
      <c r="C64" s="119" t="s">
        <v>86</v>
      </c>
      <c r="D64" s="1">
        <v>14</v>
      </c>
      <c r="E64" s="23">
        <v>86</v>
      </c>
      <c r="F64" s="123" t="s">
        <v>408</v>
      </c>
      <c r="G64" s="123" t="s">
        <v>408</v>
      </c>
      <c r="H64" s="123" t="s">
        <v>408</v>
      </c>
      <c r="I64" s="123" t="s">
        <v>408</v>
      </c>
      <c r="J64" s="123" t="s">
        <v>408</v>
      </c>
      <c r="K64" s="123" t="s">
        <v>408</v>
      </c>
      <c r="L64" s="126" t="s">
        <v>418</v>
      </c>
      <c r="N64" s="125" t="s">
        <v>610</v>
      </c>
    </row>
    <row r="65" spans="1:14" x14ac:dyDescent="0.25">
      <c r="A65" s="121" t="s">
        <v>106</v>
      </c>
      <c r="B65" s="127" t="s">
        <v>75</v>
      </c>
      <c r="C65" s="119" t="s">
        <v>86</v>
      </c>
      <c r="D65" s="1">
        <v>15</v>
      </c>
      <c r="E65" s="23">
        <v>91</v>
      </c>
      <c r="F65" s="123" t="s">
        <v>408</v>
      </c>
      <c r="G65" s="123" t="s">
        <v>408</v>
      </c>
      <c r="H65" s="123" t="s">
        <v>408</v>
      </c>
      <c r="I65" s="123" t="s">
        <v>408</v>
      </c>
      <c r="J65" s="123" t="s">
        <v>408</v>
      </c>
      <c r="K65" s="123" t="s">
        <v>408</v>
      </c>
      <c r="L65" s="126" t="s">
        <v>418</v>
      </c>
      <c r="N65" s="125" t="s">
        <v>610</v>
      </c>
    </row>
    <row r="66" spans="1:14" x14ac:dyDescent="0.25">
      <c r="A66" s="121" t="s">
        <v>106</v>
      </c>
      <c r="B66" s="127" t="s">
        <v>76</v>
      </c>
      <c r="C66" s="119" t="s">
        <v>86</v>
      </c>
      <c r="D66" s="1">
        <v>15</v>
      </c>
      <c r="E66" s="23">
        <v>67</v>
      </c>
      <c r="F66" s="123" t="s">
        <v>408</v>
      </c>
      <c r="G66" s="123" t="s">
        <v>408</v>
      </c>
      <c r="H66" s="123" t="s">
        <v>408</v>
      </c>
      <c r="I66" s="123" t="s">
        <v>408</v>
      </c>
      <c r="J66" s="123" t="s">
        <v>408</v>
      </c>
      <c r="K66" s="123" t="s">
        <v>408</v>
      </c>
      <c r="L66" s="126" t="s">
        <v>418</v>
      </c>
      <c r="N66" s="125" t="s">
        <v>610</v>
      </c>
    </row>
    <row r="67" spans="1:14" x14ac:dyDescent="0.25">
      <c r="A67" s="121" t="s">
        <v>106</v>
      </c>
      <c r="B67" s="127" t="s">
        <v>77</v>
      </c>
      <c r="C67" s="119" t="s">
        <v>86</v>
      </c>
      <c r="D67" s="1">
        <v>15</v>
      </c>
      <c r="E67" s="23">
        <v>64</v>
      </c>
      <c r="F67" s="123" t="s">
        <v>408</v>
      </c>
      <c r="G67" s="123" t="s">
        <v>408</v>
      </c>
      <c r="H67" s="123" t="s">
        <v>408</v>
      </c>
      <c r="I67" s="123" t="s">
        <v>408</v>
      </c>
      <c r="J67" s="123" t="s">
        <v>408</v>
      </c>
      <c r="K67" s="123" t="s">
        <v>408</v>
      </c>
      <c r="L67" s="126" t="s">
        <v>418</v>
      </c>
      <c r="N67" s="125" t="s">
        <v>610</v>
      </c>
    </row>
    <row r="68" spans="1:14" x14ac:dyDescent="0.25">
      <c r="A68" s="121" t="s">
        <v>106</v>
      </c>
      <c r="B68" s="127" t="s">
        <v>78</v>
      </c>
      <c r="C68" s="119" t="s">
        <v>86</v>
      </c>
      <c r="D68" s="1">
        <v>15</v>
      </c>
      <c r="E68" s="23">
        <v>66</v>
      </c>
      <c r="F68" s="123" t="s">
        <v>408</v>
      </c>
      <c r="G68" s="123" t="s">
        <v>408</v>
      </c>
      <c r="H68" s="123" t="s">
        <v>408</v>
      </c>
      <c r="I68" s="123" t="s">
        <v>408</v>
      </c>
      <c r="J68" s="123" t="s">
        <v>408</v>
      </c>
      <c r="K68" s="123" t="s">
        <v>408</v>
      </c>
      <c r="L68" s="126" t="s">
        <v>418</v>
      </c>
      <c r="N68" s="125" t="s">
        <v>610</v>
      </c>
    </row>
    <row r="69" spans="1:14" x14ac:dyDescent="0.25">
      <c r="A69" s="121" t="s">
        <v>106</v>
      </c>
      <c r="B69" s="127" t="s">
        <v>79</v>
      </c>
      <c r="C69" s="119" t="s">
        <v>86</v>
      </c>
      <c r="D69" s="1">
        <v>15</v>
      </c>
      <c r="E69" s="23">
        <v>72</v>
      </c>
      <c r="F69" s="123" t="s">
        <v>408</v>
      </c>
      <c r="G69" s="123" t="s">
        <v>408</v>
      </c>
      <c r="H69" s="123" t="s">
        <v>408</v>
      </c>
      <c r="I69" s="123" t="s">
        <v>408</v>
      </c>
      <c r="J69" s="123" t="s">
        <v>408</v>
      </c>
      <c r="K69" s="123" t="s">
        <v>408</v>
      </c>
      <c r="L69" s="126" t="s">
        <v>418</v>
      </c>
      <c r="N69" s="125" t="s">
        <v>610</v>
      </c>
    </row>
  </sheetData>
  <sortState ref="B22:E94">
    <sortCondition ref="D22:D94"/>
  </sortState>
  <mergeCells count="5">
    <mergeCell ref="H3:I3"/>
    <mergeCell ref="K3:L3"/>
    <mergeCell ref="M3:M4"/>
    <mergeCell ref="A1:N1"/>
    <mergeCell ref="A2:N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activeCell="C2" sqref="C2:C36"/>
    </sheetView>
  </sheetViews>
  <sheetFormatPr defaultRowHeight="15" x14ac:dyDescent="0.25"/>
  <cols>
    <col min="1" max="1" width="2.140625" bestFit="1" customWidth="1"/>
    <col min="2" max="2" width="10.85546875" bestFit="1" customWidth="1"/>
    <col min="3" max="3" width="63.7109375" customWidth="1"/>
  </cols>
  <sheetData>
    <row r="1" spans="1:3" x14ac:dyDescent="0.25">
      <c r="A1" s="111" t="s">
        <v>403</v>
      </c>
      <c r="B1" s="111" t="s">
        <v>402</v>
      </c>
      <c r="C1" s="128" t="s">
        <v>590</v>
      </c>
    </row>
    <row r="2" spans="1:3" x14ac:dyDescent="0.25">
      <c r="A2" s="128" t="s">
        <v>101</v>
      </c>
      <c r="B2" s="129" t="s">
        <v>45</v>
      </c>
      <c r="C2" s="279" t="s">
        <v>419</v>
      </c>
    </row>
    <row r="3" spans="1:3" x14ac:dyDescent="0.25">
      <c r="A3" s="128" t="s">
        <v>101</v>
      </c>
      <c r="B3" s="129" t="s">
        <v>47</v>
      </c>
      <c r="C3" s="280"/>
    </row>
    <row r="4" spans="1:3" x14ac:dyDescent="0.25">
      <c r="A4" s="128" t="s">
        <v>101</v>
      </c>
      <c r="B4" s="129" t="s">
        <v>49</v>
      </c>
      <c r="C4" s="280"/>
    </row>
    <row r="5" spans="1:3" x14ac:dyDescent="0.25">
      <c r="A5" s="128" t="s">
        <v>101</v>
      </c>
      <c r="B5" s="129" t="s">
        <v>46</v>
      </c>
      <c r="C5" s="280"/>
    </row>
    <row r="6" spans="1:3" x14ac:dyDescent="0.25">
      <c r="A6" s="128" t="s">
        <v>101</v>
      </c>
      <c r="B6" s="129" t="s">
        <v>48</v>
      </c>
      <c r="C6" s="280"/>
    </row>
    <row r="7" spans="1:3" x14ac:dyDescent="0.25">
      <c r="A7" s="128" t="s">
        <v>101</v>
      </c>
      <c r="B7" s="129" t="s">
        <v>50</v>
      </c>
      <c r="C7" s="280"/>
    </row>
    <row r="8" spans="1:3" x14ac:dyDescent="0.25">
      <c r="A8" s="128" t="s">
        <v>101</v>
      </c>
      <c r="B8" s="129" t="s">
        <v>18</v>
      </c>
      <c r="C8" s="280"/>
    </row>
    <row r="9" spans="1:3" x14ac:dyDescent="0.25">
      <c r="A9" s="128" t="s">
        <v>101</v>
      </c>
      <c r="B9" s="129" t="s">
        <v>55</v>
      </c>
      <c r="C9" s="280"/>
    </row>
    <row r="10" spans="1:3" x14ac:dyDescent="0.25">
      <c r="A10" s="128" t="s">
        <v>101</v>
      </c>
      <c r="B10" s="129" t="s">
        <v>395</v>
      </c>
      <c r="C10" s="280"/>
    </row>
    <row r="11" spans="1:3" x14ac:dyDescent="0.25">
      <c r="A11" s="128" t="s">
        <v>101</v>
      </c>
      <c r="B11" s="129" t="s">
        <v>19</v>
      </c>
      <c r="C11" s="280"/>
    </row>
    <row r="12" spans="1:3" x14ac:dyDescent="0.25">
      <c r="A12" s="128" t="s">
        <v>101</v>
      </c>
      <c r="B12" s="129" t="s">
        <v>20</v>
      </c>
      <c r="C12" s="280"/>
    </row>
    <row r="13" spans="1:3" x14ac:dyDescent="0.25">
      <c r="A13" s="128" t="s">
        <v>101</v>
      </c>
      <c r="B13" s="129" t="s">
        <v>24</v>
      </c>
      <c r="C13" s="280"/>
    </row>
    <row r="14" spans="1:3" x14ac:dyDescent="0.25">
      <c r="A14" s="128" t="s">
        <v>101</v>
      </c>
      <c r="B14" s="129" t="s">
        <v>21</v>
      </c>
      <c r="C14" s="280"/>
    </row>
    <row r="15" spans="1:3" x14ac:dyDescent="0.25">
      <c r="A15" s="128" t="s">
        <v>101</v>
      </c>
      <c r="B15" s="129" t="s">
        <v>22</v>
      </c>
      <c r="C15" s="280"/>
    </row>
    <row r="16" spans="1:3" x14ac:dyDescent="0.25">
      <c r="A16" s="128" t="s">
        <v>101</v>
      </c>
      <c r="B16" s="129" t="s">
        <v>25</v>
      </c>
      <c r="C16" s="280"/>
    </row>
    <row r="17" spans="1:3" x14ac:dyDescent="0.25">
      <c r="A17" s="128" t="s">
        <v>101</v>
      </c>
      <c r="B17" s="129" t="s">
        <v>23</v>
      </c>
      <c r="C17" s="280"/>
    </row>
    <row r="18" spans="1:3" x14ac:dyDescent="0.25">
      <c r="A18" s="128" t="s">
        <v>101</v>
      </c>
      <c r="B18" s="129" t="s">
        <v>26</v>
      </c>
      <c r="C18" s="280"/>
    </row>
    <row r="19" spans="1:3" x14ac:dyDescent="0.25">
      <c r="A19" s="128" t="s">
        <v>101</v>
      </c>
      <c r="B19" s="129" t="s">
        <v>28</v>
      </c>
      <c r="C19" s="280"/>
    </row>
    <row r="20" spans="1:3" x14ac:dyDescent="0.25">
      <c r="A20" s="128" t="s">
        <v>101</v>
      </c>
      <c r="B20" s="129" t="s">
        <v>29</v>
      </c>
      <c r="C20" s="280"/>
    </row>
    <row r="21" spans="1:3" x14ac:dyDescent="0.25">
      <c r="A21" s="128" t="s">
        <v>101</v>
      </c>
      <c r="B21" s="129" t="s">
        <v>30</v>
      </c>
      <c r="C21" s="280"/>
    </row>
    <row r="22" spans="1:3" x14ac:dyDescent="0.25">
      <c r="A22" s="128" t="s">
        <v>101</v>
      </c>
      <c r="B22" s="129" t="s">
        <v>31</v>
      </c>
      <c r="C22" s="280"/>
    </row>
    <row r="23" spans="1:3" x14ac:dyDescent="0.25">
      <c r="A23" s="128" t="s">
        <v>101</v>
      </c>
      <c r="B23" s="129" t="s">
        <v>32</v>
      </c>
      <c r="C23" s="280"/>
    </row>
    <row r="24" spans="1:3" x14ac:dyDescent="0.25">
      <c r="A24" s="128" t="s">
        <v>101</v>
      </c>
      <c r="B24" s="129" t="s">
        <v>389</v>
      </c>
      <c r="C24" s="280"/>
    </row>
    <row r="25" spans="1:3" x14ac:dyDescent="0.25">
      <c r="A25" s="128" t="s">
        <v>101</v>
      </c>
      <c r="B25" s="129" t="s">
        <v>33</v>
      </c>
      <c r="C25" s="280"/>
    </row>
    <row r="26" spans="1:3" x14ac:dyDescent="0.25">
      <c r="A26" s="128" t="s">
        <v>101</v>
      </c>
      <c r="B26" s="129" t="s">
        <v>34</v>
      </c>
      <c r="C26" s="280"/>
    </row>
    <row r="27" spans="1:3" x14ac:dyDescent="0.25">
      <c r="A27" s="128" t="s">
        <v>101</v>
      </c>
      <c r="B27" s="129" t="s">
        <v>35</v>
      </c>
      <c r="C27" s="280"/>
    </row>
    <row r="28" spans="1:3" x14ac:dyDescent="0.25">
      <c r="A28" s="128" t="s">
        <v>101</v>
      </c>
      <c r="B28" s="129" t="s">
        <v>36</v>
      </c>
      <c r="C28" s="280"/>
    </row>
    <row r="29" spans="1:3" x14ac:dyDescent="0.25">
      <c r="A29" s="128" t="s">
        <v>101</v>
      </c>
      <c r="B29" s="129" t="s">
        <v>37</v>
      </c>
      <c r="C29" s="280"/>
    </row>
    <row r="30" spans="1:3" x14ac:dyDescent="0.25">
      <c r="A30" s="128" t="s">
        <v>101</v>
      </c>
      <c r="B30" s="129" t="s">
        <v>38</v>
      </c>
      <c r="C30" s="280"/>
    </row>
    <row r="31" spans="1:3" x14ac:dyDescent="0.25">
      <c r="A31" s="128" t="s">
        <v>101</v>
      </c>
      <c r="B31" s="129" t="s">
        <v>39</v>
      </c>
      <c r="C31" s="280"/>
    </row>
    <row r="32" spans="1:3" x14ac:dyDescent="0.25">
      <c r="A32" s="128" t="s">
        <v>101</v>
      </c>
      <c r="B32" s="129" t="s">
        <v>40</v>
      </c>
      <c r="C32" s="280"/>
    </row>
    <row r="33" spans="1:3" x14ac:dyDescent="0.25">
      <c r="A33" s="128" t="s">
        <v>101</v>
      </c>
      <c r="B33" s="129" t="s">
        <v>41</v>
      </c>
      <c r="C33" s="280"/>
    </row>
    <row r="34" spans="1:3" x14ac:dyDescent="0.25">
      <c r="A34" s="128" t="s">
        <v>101</v>
      </c>
      <c r="B34" s="129" t="s">
        <v>42</v>
      </c>
      <c r="C34" s="280"/>
    </row>
    <row r="35" spans="1:3" x14ac:dyDescent="0.25">
      <c r="A35" s="128" t="s">
        <v>101</v>
      </c>
      <c r="B35" s="129" t="s">
        <v>43</v>
      </c>
      <c r="C35" s="280"/>
    </row>
    <row r="36" spans="1:3" x14ac:dyDescent="0.25">
      <c r="A36" s="128" t="s">
        <v>101</v>
      </c>
      <c r="B36" s="129" t="s">
        <v>44</v>
      </c>
      <c r="C36" s="281"/>
    </row>
    <row r="37" spans="1:3" x14ac:dyDescent="0.25">
      <c r="A37" s="128" t="s">
        <v>101</v>
      </c>
      <c r="B37" s="129" t="s">
        <v>90</v>
      </c>
      <c r="C37" s="279" t="s">
        <v>420</v>
      </c>
    </row>
    <row r="38" spans="1:3" x14ac:dyDescent="0.25">
      <c r="A38" s="128" t="s">
        <v>101</v>
      </c>
      <c r="B38" s="129" t="s">
        <v>89</v>
      </c>
      <c r="C38" s="280"/>
    </row>
    <row r="39" spans="1:3" x14ac:dyDescent="0.25">
      <c r="A39" s="128" t="s">
        <v>101</v>
      </c>
      <c r="B39" s="129" t="s">
        <v>88</v>
      </c>
      <c r="C39" s="280"/>
    </row>
    <row r="40" spans="1:3" x14ac:dyDescent="0.25">
      <c r="A40" s="128" t="s">
        <v>101</v>
      </c>
      <c r="B40" s="129" t="s">
        <v>87</v>
      </c>
      <c r="C40" s="280"/>
    </row>
    <row r="41" spans="1:3" x14ac:dyDescent="0.25">
      <c r="A41" s="128" t="s">
        <v>106</v>
      </c>
      <c r="B41" s="129" t="s">
        <v>62</v>
      </c>
      <c r="C41" s="280"/>
    </row>
    <row r="42" spans="1:3" x14ac:dyDescent="0.25">
      <c r="A42" s="128" t="s">
        <v>106</v>
      </c>
      <c r="B42" s="129" t="s">
        <v>63</v>
      </c>
      <c r="C42" s="280"/>
    </row>
    <row r="43" spans="1:3" x14ac:dyDescent="0.25">
      <c r="A43" s="128" t="s">
        <v>106</v>
      </c>
      <c r="B43" s="129" t="s">
        <v>64</v>
      </c>
      <c r="C43" s="280"/>
    </row>
    <row r="44" spans="1:3" x14ac:dyDescent="0.25">
      <c r="A44" s="128" t="s">
        <v>106</v>
      </c>
      <c r="B44" s="129" t="s">
        <v>65</v>
      </c>
      <c r="C44" s="280"/>
    </row>
    <row r="45" spans="1:3" x14ac:dyDescent="0.25">
      <c r="A45" s="128" t="s">
        <v>106</v>
      </c>
      <c r="B45" s="129" t="s">
        <v>66</v>
      </c>
      <c r="C45" s="280"/>
    </row>
    <row r="46" spans="1:3" x14ac:dyDescent="0.25">
      <c r="A46" s="128" t="s">
        <v>106</v>
      </c>
      <c r="B46" s="129" t="s">
        <v>67</v>
      </c>
      <c r="C46" s="280"/>
    </row>
    <row r="47" spans="1:3" x14ac:dyDescent="0.25">
      <c r="A47" s="128" t="s">
        <v>106</v>
      </c>
      <c r="B47" s="129" t="s">
        <v>96</v>
      </c>
      <c r="C47" s="280"/>
    </row>
    <row r="48" spans="1:3" x14ac:dyDescent="0.25">
      <c r="A48" s="128" t="s">
        <v>106</v>
      </c>
      <c r="B48" s="129" t="s">
        <v>97</v>
      </c>
      <c r="C48" s="280"/>
    </row>
    <row r="49" spans="1:3" x14ac:dyDescent="0.25">
      <c r="A49" s="128" t="s">
        <v>106</v>
      </c>
      <c r="B49" s="129" t="s">
        <v>98</v>
      </c>
      <c r="C49" s="280"/>
    </row>
    <row r="50" spans="1:3" x14ac:dyDescent="0.25">
      <c r="A50" s="128" t="s">
        <v>106</v>
      </c>
      <c r="B50" s="129" t="s">
        <v>99</v>
      </c>
      <c r="C50" s="280"/>
    </row>
    <row r="51" spans="1:3" x14ac:dyDescent="0.25">
      <c r="A51" s="128" t="s">
        <v>106</v>
      </c>
      <c r="B51" s="129" t="s">
        <v>58</v>
      </c>
      <c r="C51" s="280"/>
    </row>
    <row r="52" spans="1:3" x14ac:dyDescent="0.25">
      <c r="A52" s="128" t="s">
        <v>106</v>
      </c>
      <c r="B52" s="129" t="s">
        <v>59</v>
      </c>
      <c r="C52" s="280"/>
    </row>
    <row r="53" spans="1:3" x14ac:dyDescent="0.25">
      <c r="A53" s="128" t="s">
        <v>106</v>
      </c>
      <c r="B53" s="129" t="s">
        <v>60</v>
      </c>
      <c r="C53" s="280"/>
    </row>
    <row r="54" spans="1:3" x14ac:dyDescent="0.25">
      <c r="A54" s="128" t="s">
        <v>106</v>
      </c>
      <c r="B54" s="129" t="s">
        <v>61</v>
      </c>
      <c r="C54" s="280"/>
    </row>
    <row r="55" spans="1:3" x14ac:dyDescent="0.25">
      <c r="A55" s="128" t="s">
        <v>106</v>
      </c>
      <c r="B55" s="129" t="s">
        <v>74</v>
      </c>
      <c r="C55" s="280"/>
    </row>
    <row r="56" spans="1:3" x14ac:dyDescent="0.25">
      <c r="A56" s="128" t="s">
        <v>106</v>
      </c>
      <c r="B56" s="129" t="s">
        <v>73</v>
      </c>
      <c r="C56" s="280"/>
    </row>
    <row r="57" spans="1:3" x14ac:dyDescent="0.25">
      <c r="A57" s="128" t="s">
        <v>106</v>
      </c>
      <c r="B57" s="129" t="s">
        <v>68</v>
      </c>
      <c r="C57" s="280"/>
    </row>
    <row r="58" spans="1:3" x14ac:dyDescent="0.25">
      <c r="A58" s="128" t="s">
        <v>106</v>
      </c>
      <c r="B58" s="129" t="s">
        <v>69</v>
      </c>
      <c r="C58" s="280"/>
    </row>
    <row r="59" spans="1:3" x14ac:dyDescent="0.25">
      <c r="A59" s="128" t="s">
        <v>106</v>
      </c>
      <c r="B59" s="129" t="s">
        <v>72</v>
      </c>
      <c r="C59" s="280"/>
    </row>
    <row r="60" spans="1:3" x14ac:dyDescent="0.25">
      <c r="A60" s="128" t="s">
        <v>106</v>
      </c>
      <c r="B60" s="129" t="s">
        <v>70</v>
      </c>
      <c r="C60" s="280"/>
    </row>
    <row r="61" spans="1:3" x14ac:dyDescent="0.25">
      <c r="A61" s="128" t="s">
        <v>106</v>
      </c>
      <c r="B61" s="129" t="s">
        <v>71</v>
      </c>
      <c r="C61" s="280"/>
    </row>
    <row r="62" spans="1:3" x14ac:dyDescent="0.25">
      <c r="A62" s="128" t="s">
        <v>106</v>
      </c>
      <c r="B62" s="129" t="s">
        <v>75</v>
      </c>
      <c r="C62" s="280"/>
    </row>
    <row r="63" spans="1:3" x14ac:dyDescent="0.25">
      <c r="A63" s="128" t="s">
        <v>106</v>
      </c>
      <c r="B63" s="129" t="s">
        <v>76</v>
      </c>
      <c r="C63" s="280"/>
    </row>
    <row r="64" spans="1:3" x14ac:dyDescent="0.25">
      <c r="A64" s="128" t="s">
        <v>106</v>
      </c>
      <c r="B64" s="129" t="s">
        <v>77</v>
      </c>
      <c r="C64" s="280"/>
    </row>
    <row r="65" spans="1:3" x14ac:dyDescent="0.25">
      <c r="A65" s="128" t="s">
        <v>106</v>
      </c>
      <c r="B65" s="129" t="s">
        <v>78</v>
      </c>
      <c r="C65" s="280"/>
    </row>
    <row r="66" spans="1:3" x14ac:dyDescent="0.25">
      <c r="A66" s="128" t="s">
        <v>106</v>
      </c>
      <c r="B66" s="129" t="s">
        <v>79</v>
      </c>
      <c r="C66" s="281"/>
    </row>
  </sheetData>
  <mergeCells count="2">
    <mergeCell ref="C2:C36"/>
    <mergeCell ref="C37:C6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6"/>
  <sheetViews>
    <sheetView workbookViewId="0">
      <selection activeCell="N30" sqref="N30"/>
    </sheetView>
  </sheetViews>
  <sheetFormatPr defaultRowHeight="15" x14ac:dyDescent="0.25"/>
  <cols>
    <col min="1" max="2" width="8" style="1" customWidth="1"/>
    <col min="3" max="4" width="8" style="16" customWidth="1"/>
    <col min="5" max="6" width="10.28515625" style="1" customWidth="1"/>
    <col min="7" max="7" width="8" style="14" customWidth="1"/>
    <col min="8" max="8" width="8" style="12" customWidth="1"/>
    <col min="9" max="9" width="8" style="16" customWidth="1"/>
    <col min="10" max="11" width="8" style="1" customWidth="1"/>
    <col min="12" max="17" width="5.85546875" style="1" customWidth="1"/>
  </cols>
  <sheetData>
    <row r="1" spans="1:11" x14ac:dyDescent="0.25">
      <c r="A1" s="272" t="s">
        <v>100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3" spans="1:11" x14ac:dyDescent="0.25">
      <c r="A3" s="8" t="s">
        <v>101</v>
      </c>
      <c r="B3" s="8" t="s">
        <v>119</v>
      </c>
      <c r="C3" s="15" t="s">
        <v>102</v>
      </c>
      <c r="D3" s="15" t="s">
        <v>119</v>
      </c>
      <c r="E3" s="8" t="s">
        <v>118</v>
      </c>
      <c r="F3" s="15" t="str">
        <f>D3</f>
        <v>2Out</v>
      </c>
      <c r="G3" s="13">
        <v>0</v>
      </c>
      <c r="H3" s="11">
        <v>100</v>
      </c>
      <c r="I3" s="15">
        <v>0</v>
      </c>
      <c r="J3" s="8">
        <v>0</v>
      </c>
      <c r="K3" s="8">
        <v>0</v>
      </c>
    </row>
    <row r="4" spans="1:11" x14ac:dyDescent="0.25">
      <c r="A4" s="8" t="s">
        <v>101</v>
      </c>
      <c r="B4" s="8" t="s">
        <v>120</v>
      </c>
      <c r="C4" s="15" t="s">
        <v>102</v>
      </c>
      <c r="D4" s="15" t="s">
        <v>120</v>
      </c>
      <c r="E4" s="8" t="s">
        <v>118</v>
      </c>
      <c r="F4" s="15" t="str">
        <f t="shared" ref="F4:F55" si="0">D4</f>
        <v>3In</v>
      </c>
      <c r="G4" s="13">
        <v>0</v>
      </c>
      <c r="H4" s="11">
        <v>100</v>
      </c>
      <c r="I4" s="15">
        <v>0</v>
      </c>
      <c r="J4" s="8">
        <v>1</v>
      </c>
      <c r="K4" s="8">
        <v>0</v>
      </c>
    </row>
    <row r="5" spans="1:11" x14ac:dyDescent="0.25">
      <c r="A5" s="8" t="s">
        <v>101</v>
      </c>
      <c r="B5" s="8" t="s">
        <v>121</v>
      </c>
      <c r="C5" s="15" t="s">
        <v>102</v>
      </c>
      <c r="D5" s="15" t="s">
        <v>121</v>
      </c>
      <c r="E5" s="8" t="s">
        <v>118</v>
      </c>
      <c r="F5" s="15" t="str">
        <f t="shared" si="0"/>
        <v>3Out</v>
      </c>
      <c r="G5" s="13">
        <v>0</v>
      </c>
      <c r="H5" s="11">
        <v>100</v>
      </c>
      <c r="I5" s="15">
        <v>0</v>
      </c>
      <c r="J5" s="8">
        <v>1</v>
      </c>
      <c r="K5" s="8">
        <v>1</v>
      </c>
    </row>
    <row r="6" spans="1:11" x14ac:dyDescent="0.25">
      <c r="A6" s="8" t="s">
        <v>101</v>
      </c>
      <c r="B6" s="8" t="s">
        <v>122</v>
      </c>
      <c r="C6" s="15" t="s">
        <v>102</v>
      </c>
      <c r="D6" s="15" t="s">
        <v>122</v>
      </c>
      <c r="E6" s="8" t="s">
        <v>118</v>
      </c>
      <c r="F6" s="15" t="str">
        <f t="shared" si="0"/>
        <v>4In</v>
      </c>
      <c r="G6" s="13">
        <v>0</v>
      </c>
      <c r="H6" s="11">
        <v>100</v>
      </c>
      <c r="I6" s="15">
        <v>0</v>
      </c>
      <c r="J6" s="8">
        <v>2</v>
      </c>
      <c r="K6" s="8">
        <v>0</v>
      </c>
    </row>
    <row r="7" spans="1:11" x14ac:dyDescent="0.25">
      <c r="A7" s="8" t="s">
        <v>101</v>
      </c>
      <c r="B7" s="8" t="s">
        <v>123</v>
      </c>
      <c r="C7" s="15" t="s">
        <v>102</v>
      </c>
      <c r="D7" s="15" t="s">
        <v>123</v>
      </c>
      <c r="E7" s="8" t="s">
        <v>118</v>
      </c>
      <c r="F7" s="15" t="str">
        <f t="shared" si="0"/>
        <v>5In</v>
      </c>
      <c r="G7" s="13">
        <v>0</v>
      </c>
      <c r="H7" s="11">
        <v>100</v>
      </c>
      <c r="I7" s="15">
        <v>0</v>
      </c>
      <c r="J7" s="8">
        <v>3</v>
      </c>
      <c r="K7" s="8">
        <v>0</v>
      </c>
    </row>
    <row r="8" spans="1:11" x14ac:dyDescent="0.25">
      <c r="A8" s="8" t="s">
        <v>101</v>
      </c>
      <c r="B8" s="8" t="s">
        <v>124</v>
      </c>
      <c r="C8" s="15" t="s">
        <v>102</v>
      </c>
      <c r="D8" s="15" t="s">
        <v>124</v>
      </c>
      <c r="E8" s="8" t="s">
        <v>118</v>
      </c>
      <c r="F8" s="15" t="str">
        <f t="shared" si="0"/>
        <v>5Out</v>
      </c>
      <c r="G8" s="13">
        <v>0</v>
      </c>
      <c r="H8" s="11">
        <v>100</v>
      </c>
      <c r="I8" s="15">
        <v>0</v>
      </c>
      <c r="J8" s="8">
        <v>3</v>
      </c>
      <c r="K8" s="8">
        <v>1</v>
      </c>
    </row>
    <row r="9" spans="1:11" x14ac:dyDescent="0.25">
      <c r="A9" s="8" t="s">
        <v>101</v>
      </c>
      <c r="B9" s="8" t="s">
        <v>102</v>
      </c>
      <c r="C9" s="15">
        <v>1</v>
      </c>
      <c r="D9" s="15">
        <v>1</v>
      </c>
      <c r="E9" s="8" t="s">
        <v>118</v>
      </c>
      <c r="F9" s="15">
        <f t="shared" si="0"/>
        <v>1</v>
      </c>
      <c r="G9" s="13">
        <v>0</v>
      </c>
      <c r="H9" s="11">
        <v>100</v>
      </c>
      <c r="I9" s="15">
        <v>0</v>
      </c>
      <c r="J9" s="8">
        <v>4</v>
      </c>
      <c r="K9" s="8">
        <v>0</v>
      </c>
    </row>
    <row r="10" spans="1:11" x14ac:dyDescent="0.25">
      <c r="A10" s="8" t="s">
        <v>101</v>
      </c>
      <c r="B10" s="8" t="s">
        <v>102</v>
      </c>
      <c r="C10" s="15">
        <v>2</v>
      </c>
      <c r="D10" s="15">
        <v>2</v>
      </c>
      <c r="E10" s="8" t="s">
        <v>118</v>
      </c>
      <c r="F10" s="15">
        <f t="shared" si="0"/>
        <v>2</v>
      </c>
      <c r="G10" s="13">
        <v>0</v>
      </c>
      <c r="H10" s="11">
        <v>100</v>
      </c>
      <c r="I10" s="15">
        <v>0</v>
      </c>
      <c r="J10" s="8">
        <v>4</v>
      </c>
      <c r="K10" s="8">
        <v>1</v>
      </c>
    </row>
    <row r="11" spans="1:11" x14ac:dyDescent="0.25">
      <c r="A11" s="8" t="s">
        <v>101</v>
      </c>
      <c r="B11" s="8" t="s">
        <v>102</v>
      </c>
      <c r="C11" s="15">
        <v>3</v>
      </c>
      <c r="D11" s="15">
        <v>3</v>
      </c>
      <c r="E11" s="8" t="s">
        <v>118</v>
      </c>
      <c r="F11" s="15">
        <f t="shared" si="0"/>
        <v>3</v>
      </c>
      <c r="G11" s="13">
        <v>0</v>
      </c>
      <c r="H11" s="11">
        <v>100</v>
      </c>
      <c r="I11" s="15">
        <v>0</v>
      </c>
      <c r="J11" s="8">
        <v>4</v>
      </c>
      <c r="K11" s="8">
        <v>2</v>
      </c>
    </row>
    <row r="12" spans="1:11" x14ac:dyDescent="0.25">
      <c r="A12" s="8" t="s">
        <v>101</v>
      </c>
      <c r="B12" s="8" t="s">
        <v>102</v>
      </c>
      <c r="C12" s="15">
        <v>11</v>
      </c>
      <c r="D12" s="15">
        <v>11</v>
      </c>
      <c r="E12" s="8" t="s">
        <v>118</v>
      </c>
      <c r="F12" s="15">
        <f t="shared" si="0"/>
        <v>11</v>
      </c>
      <c r="G12" s="13">
        <v>0</v>
      </c>
      <c r="H12" s="11">
        <v>100</v>
      </c>
      <c r="I12" s="15">
        <v>0</v>
      </c>
      <c r="J12" s="8">
        <v>4</v>
      </c>
      <c r="K12" s="8">
        <v>3</v>
      </c>
    </row>
    <row r="13" spans="1:11" x14ac:dyDescent="0.25">
      <c r="A13" s="8" t="s">
        <v>101</v>
      </c>
      <c r="B13" s="8" t="s">
        <v>102</v>
      </c>
      <c r="C13" s="15">
        <v>12</v>
      </c>
      <c r="D13" s="15">
        <v>12</v>
      </c>
      <c r="E13" s="8" t="s">
        <v>118</v>
      </c>
      <c r="F13" s="15">
        <f t="shared" si="0"/>
        <v>12</v>
      </c>
      <c r="G13" s="13">
        <v>0</v>
      </c>
      <c r="H13" s="11">
        <v>100</v>
      </c>
      <c r="I13" s="15">
        <v>0</v>
      </c>
      <c r="J13" s="8">
        <v>4</v>
      </c>
      <c r="K13" s="8">
        <v>4</v>
      </c>
    </row>
    <row r="14" spans="1:11" x14ac:dyDescent="0.25">
      <c r="A14" s="8" t="s">
        <v>101</v>
      </c>
      <c r="B14" s="8" t="s">
        <v>102</v>
      </c>
      <c r="C14" s="15">
        <v>13</v>
      </c>
      <c r="D14" s="15">
        <v>13</v>
      </c>
      <c r="E14" s="8" t="s">
        <v>118</v>
      </c>
      <c r="F14" s="15">
        <f t="shared" si="0"/>
        <v>13</v>
      </c>
      <c r="G14" s="13">
        <v>0</v>
      </c>
      <c r="H14" s="11">
        <v>100</v>
      </c>
      <c r="I14" s="15">
        <v>0</v>
      </c>
      <c r="J14" s="8">
        <v>4</v>
      </c>
      <c r="K14" s="8">
        <v>5</v>
      </c>
    </row>
    <row r="15" spans="1:11" x14ac:dyDescent="0.25">
      <c r="A15" s="8" t="s">
        <v>101</v>
      </c>
      <c r="B15" s="8" t="s">
        <v>102</v>
      </c>
      <c r="C15" s="15">
        <v>21</v>
      </c>
      <c r="D15" s="15">
        <v>21</v>
      </c>
      <c r="E15" s="8" t="s">
        <v>118</v>
      </c>
      <c r="F15" s="15">
        <f t="shared" si="0"/>
        <v>21</v>
      </c>
      <c r="G15" s="13">
        <v>0</v>
      </c>
      <c r="H15" s="11">
        <v>100</v>
      </c>
      <c r="I15" s="15">
        <v>0</v>
      </c>
      <c r="J15" s="8">
        <v>5</v>
      </c>
      <c r="K15" s="8">
        <v>0</v>
      </c>
    </row>
    <row r="16" spans="1:11" x14ac:dyDescent="0.25">
      <c r="A16" s="8" t="s">
        <v>101</v>
      </c>
      <c r="B16" s="8" t="s">
        <v>102</v>
      </c>
      <c r="C16" s="15">
        <v>22</v>
      </c>
      <c r="D16" s="15">
        <v>22</v>
      </c>
      <c r="E16" s="8" t="s">
        <v>118</v>
      </c>
      <c r="F16" s="15">
        <f t="shared" si="0"/>
        <v>22</v>
      </c>
      <c r="G16" s="13">
        <v>0</v>
      </c>
      <c r="H16" s="11">
        <v>100</v>
      </c>
      <c r="I16" s="15">
        <v>0</v>
      </c>
      <c r="J16" s="8">
        <v>5</v>
      </c>
      <c r="K16" s="8">
        <v>1</v>
      </c>
    </row>
    <row r="17" spans="1:11" x14ac:dyDescent="0.25">
      <c r="A17" s="8" t="s">
        <v>101</v>
      </c>
      <c r="B17" s="8" t="s">
        <v>102</v>
      </c>
      <c r="C17" s="15">
        <v>23</v>
      </c>
      <c r="D17" s="15">
        <v>23</v>
      </c>
      <c r="E17" s="8" t="s">
        <v>118</v>
      </c>
      <c r="F17" s="15">
        <f t="shared" si="0"/>
        <v>23</v>
      </c>
      <c r="G17" s="13">
        <v>0</v>
      </c>
      <c r="H17" s="11">
        <v>100</v>
      </c>
      <c r="I17" s="15">
        <v>0</v>
      </c>
      <c r="J17" s="8">
        <v>5</v>
      </c>
      <c r="K17" s="8">
        <v>2</v>
      </c>
    </row>
    <row r="18" spans="1:11" x14ac:dyDescent="0.25">
      <c r="A18" s="8" t="s">
        <v>101</v>
      </c>
      <c r="B18" s="8" t="s">
        <v>102</v>
      </c>
      <c r="C18" s="15">
        <v>31</v>
      </c>
      <c r="D18" s="15">
        <v>31</v>
      </c>
      <c r="E18" s="8" t="s">
        <v>118</v>
      </c>
      <c r="F18" s="15">
        <f t="shared" si="0"/>
        <v>31</v>
      </c>
      <c r="G18" s="13">
        <v>0</v>
      </c>
      <c r="H18" s="11">
        <v>100</v>
      </c>
      <c r="I18" s="15">
        <v>0</v>
      </c>
      <c r="J18" s="8">
        <v>5</v>
      </c>
      <c r="K18" s="8">
        <v>3</v>
      </c>
    </row>
    <row r="19" spans="1:11" x14ac:dyDescent="0.25">
      <c r="A19" s="8" t="s">
        <v>101</v>
      </c>
      <c r="B19" s="8" t="s">
        <v>102</v>
      </c>
      <c r="C19" s="15">
        <v>32</v>
      </c>
      <c r="D19" s="15">
        <v>32</v>
      </c>
      <c r="E19" s="8" t="s">
        <v>118</v>
      </c>
      <c r="F19" s="15">
        <f t="shared" si="0"/>
        <v>32</v>
      </c>
      <c r="G19" s="13">
        <v>0</v>
      </c>
      <c r="H19" s="11">
        <v>100</v>
      </c>
      <c r="I19" s="15">
        <v>0</v>
      </c>
      <c r="J19" s="8">
        <v>5</v>
      </c>
      <c r="K19" s="8">
        <v>4</v>
      </c>
    </row>
    <row r="20" spans="1:11" x14ac:dyDescent="0.25">
      <c r="A20" s="8" t="s">
        <v>101</v>
      </c>
      <c r="B20" s="8" t="s">
        <v>102</v>
      </c>
      <c r="C20" s="15">
        <v>75</v>
      </c>
      <c r="D20" s="15">
        <v>75</v>
      </c>
      <c r="E20" s="8" t="s">
        <v>118</v>
      </c>
      <c r="F20" s="15">
        <f t="shared" si="0"/>
        <v>75</v>
      </c>
      <c r="G20" s="13">
        <v>0</v>
      </c>
      <c r="H20" s="11">
        <v>100</v>
      </c>
      <c r="I20" s="15">
        <v>0</v>
      </c>
      <c r="J20" s="8">
        <v>5</v>
      </c>
      <c r="K20" s="8">
        <v>5</v>
      </c>
    </row>
    <row r="21" spans="1:11" x14ac:dyDescent="0.25">
      <c r="A21" s="8" t="s">
        <v>101</v>
      </c>
      <c r="B21" s="8" t="s">
        <v>102</v>
      </c>
      <c r="C21" s="15">
        <v>33</v>
      </c>
      <c r="D21" s="15">
        <v>33</v>
      </c>
      <c r="E21" s="8" t="s">
        <v>118</v>
      </c>
      <c r="F21" s="15">
        <f t="shared" si="0"/>
        <v>33</v>
      </c>
      <c r="G21" s="13">
        <v>0</v>
      </c>
      <c r="H21" s="11">
        <v>100</v>
      </c>
      <c r="I21" s="15">
        <v>0</v>
      </c>
      <c r="J21" s="8">
        <v>6</v>
      </c>
      <c r="K21" s="8">
        <v>0</v>
      </c>
    </row>
    <row r="22" spans="1:11" x14ac:dyDescent="0.25">
      <c r="A22" s="8" t="s">
        <v>101</v>
      </c>
      <c r="B22" s="8" t="s">
        <v>102</v>
      </c>
      <c r="C22" s="15">
        <v>34</v>
      </c>
      <c r="D22" s="15">
        <v>34</v>
      </c>
      <c r="E22" s="8" t="s">
        <v>118</v>
      </c>
      <c r="F22" s="15">
        <f t="shared" si="0"/>
        <v>34</v>
      </c>
      <c r="G22" s="13">
        <v>0</v>
      </c>
      <c r="H22" s="11">
        <v>100</v>
      </c>
      <c r="I22" s="15">
        <v>0</v>
      </c>
      <c r="J22" s="8">
        <v>6</v>
      </c>
      <c r="K22" s="8">
        <v>1</v>
      </c>
    </row>
    <row r="23" spans="1:11" x14ac:dyDescent="0.25">
      <c r="A23" s="8" t="s">
        <v>101</v>
      </c>
      <c r="B23" s="8" t="s">
        <v>102</v>
      </c>
      <c r="C23" s="15">
        <v>41</v>
      </c>
      <c r="D23" s="15">
        <v>41</v>
      </c>
      <c r="E23" s="8" t="s">
        <v>118</v>
      </c>
      <c r="F23" s="15">
        <f t="shared" si="0"/>
        <v>41</v>
      </c>
      <c r="G23" s="13">
        <v>0</v>
      </c>
      <c r="H23" s="11">
        <v>100</v>
      </c>
      <c r="I23" s="15">
        <v>0</v>
      </c>
      <c r="J23" s="8">
        <v>6</v>
      </c>
      <c r="K23" s="8">
        <v>2</v>
      </c>
    </row>
    <row r="24" spans="1:11" x14ac:dyDescent="0.25">
      <c r="A24" s="8" t="s">
        <v>101</v>
      </c>
      <c r="B24" s="8" t="s">
        <v>102</v>
      </c>
      <c r="C24" s="15">
        <v>42</v>
      </c>
      <c r="D24" s="15">
        <v>42</v>
      </c>
      <c r="E24" s="8" t="s">
        <v>118</v>
      </c>
      <c r="F24" s="15">
        <f t="shared" si="0"/>
        <v>42</v>
      </c>
      <c r="G24" s="13">
        <v>0</v>
      </c>
      <c r="H24" s="11">
        <v>100</v>
      </c>
      <c r="I24" s="15">
        <v>0</v>
      </c>
      <c r="J24" s="8">
        <v>6</v>
      </c>
      <c r="K24" s="8">
        <v>3</v>
      </c>
    </row>
    <row r="25" spans="1:11" x14ac:dyDescent="0.25">
      <c r="A25" s="8" t="s">
        <v>101</v>
      </c>
      <c r="B25" s="8" t="s">
        <v>102</v>
      </c>
      <c r="C25" s="15">
        <v>43</v>
      </c>
      <c r="D25" s="15">
        <v>43</v>
      </c>
      <c r="E25" s="8" t="s">
        <v>118</v>
      </c>
      <c r="F25" s="15">
        <f t="shared" si="0"/>
        <v>43</v>
      </c>
      <c r="G25" s="13">
        <v>0</v>
      </c>
      <c r="H25" s="11">
        <v>100</v>
      </c>
      <c r="I25" s="15">
        <v>0</v>
      </c>
      <c r="J25" s="8">
        <v>6</v>
      </c>
      <c r="K25" s="8">
        <v>4</v>
      </c>
    </row>
    <row r="26" spans="1:11" x14ac:dyDescent="0.25">
      <c r="A26" s="8" t="s">
        <v>101</v>
      </c>
      <c r="B26" s="8" t="s">
        <v>102</v>
      </c>
      <c r="C26" s="15">
        <v>44</v>
      </c>
      <c r="D26" s="15">
        <v>44</v>
      </c>
      <c r="E26" s="8" t="s">
        <v>118</v>
      </c>
      <c r="F26" s="15">
        <f t="shared" si="0"/>
        <v>44</v>
      </c>
      <c r="G26" s="13">
        <v>0</v>
      </c>
      <c r="H26" s="11">
        <v>100</v>
      </c>
      <c r="I26" s="15">
        <v>0</v>
      </c>
      <c r="J26" s="8">
        <v>6</v>
      </c>
      <c r="K26" s="8">
        <v>5</v>
      </c>
    </row>
    <row r="27" spans="1:11" x14ac:dyDescent="0.25">
      <c r="A27" s="8" t="s">
        <v>101</v>
      </c>
      <c r="B27" s="8" t="s">
        <v>102</v>
      </c>
      <c r="C27" s="15">
        <v>51</v>
      </c>
      <c r="D27" s="15">
        <v>51</v>
      </c>
      <c r="E27" s="8" t="s">
        <v>118</v>
      </c>
      <c r="F27" s="15">
        <f t="shared" si="0"/>
        <v>51</v>
      </c>
      <c r="G27" s="13">
        <v>0</v>
      </c>
      <c r="H27" s="11">
        <v>100</v>
      </c>
      <c r="I27" s="15">
        <v>0</v>
      </c>
      <c r="J27" s="8">
        <v>7</v>
      </c>
      <c r="K27" s="8">
        <v>0</v>
      </c>
    </row>
    <row r="28" spans="1:11" x14ac:dyDescent="0.25">
      <c r="A28" s="8" t="s">
        <v>101</v>
      </c>
      <c r="B28" s="8" t="s">
        <v>102</v>
      </c>
      <c r="C28" s="15">
        <v>52</v>
      </c>
      <c r="D28" s="15">
        <v>52</v>
      </c>
      <c r="E28" s="8" t="s">
        <v>118</v>
      </c>
      <c r="F28" s="15">
        <f t="shared" si="0"/>
        <v>52</v>
      </c>
      <c r="G28" s="13">
        <v>0</v>
      </c>
      <c r="H28" s="11">
        <v>100</v>
      </c>
      <c r="I28" s="15">
        <v>0</v>
      </c>
      <c r="J28" s="8">
        <v>7</v>
      </c>
      <c r="K28" s="8">
        <v>1</v>
      </c>
    </row>
    <row r="29" spans="1:11" x14ac:dyDescent="0.25">
      <c r="A29" s="8" t="s">
        <v>101</v>
      </c>
      <c r="B29" s="8" t="s">
        <v>102</v>
      </c>
      <c r="C29" s="15">
        <v>53</v>
      </c>
      <c r="D29" s="15">
        <v>53</v>
      </c>
      <c r="E29" s="8" t="s">
        <v>118</v>
      </c>
      <c r="F29" s="15">
        <f t="shared" si="0"/>
        <v>53</v>
      </c>
      <c r="G29" s="13">
        <v>0</v>
      </c>
      <c r="H29" s="11">
        <v>100</v>
      </c>
      <c r="I29" s="15">
        <v>0</v>
      </c>
      <c r="J29" s="8">
        <v>7</v>
      </c>
      <c r="K29" s="8">
        <v>2</v>
      </c>
    </row>
    <row r="30" spans="1:11" x14ac:dyDescent="0.25">
      <c r="A30" s="8" t="s">
        <v>101</v>
      </c>
      <c r="B30" s="8" t="s">
        <v>102</v>
      </c>
      <c r="C30" s="15">
        <v>54</v>
      </c>
      <c r="D30" s="15">
        <v>54</v>
      </c>
      <c r="E30" s="8" t="s">
        <v>118</v>
      </c>
      <c r="F30" s="15">
        <f t="shared" si="0"/>
        <v>54</v>
      </c>
      <c r="G30" s="13">
        <v>0</v>
      </c>
      <c r="H30" s="11">
        <v>100</v>
      </c>
      <c r="I30" s="15">
        <v>0</v>
      </c>
      <c r="J30" s="8">
        <v>7</v>
      </c>
      <c r="K30" s="8">
        <v>3</v>
      </c>
    </row>
    <row r="31" spans="1:11" x14ac:dyDescent="0.25">
      <c r="A31" s="8" t="s">
        <v>101</v>
      </c>
      <c r="B31" s="8" t="s">
        <v>102</v>
      </c>
      <c r="C31" s="15">
        <v>61</v>
      </c>
      <c r="D31" s="15">
        <v>61</v>
      </c>
      <c r="E31" s="8" t="s">
        <v>118</v>
      </c>
      <c r="F31" s="15">
        <f t="shared" si="0"/>
        <v>61</v>
      </c>
      <c r="G31" s="13">
        <v>0</v>
      </c>
      <c r="H31" s="11">
        <v>100</v>
      </c>
      <c r="I31" s="15">
        <v>0</v>
      </c>
      <c r="J31" s="8">
        <v>7</v>
      </c>
      <c r="K31" s="8">
        <v>4</v>
      </c>
    </row>
    <row r="32" spans="1:11" x14ac:dyDescent="0.25">
      <c r="A32" s="8" t="s">
        <v>101</v>
      </c>
      <c r="B32" s="8" t="s">
        <v>102</v>
      </c>
      <c r="C32" s="15">
        <v>62</v>
      </c>
      <c r="D32" s="15">
        <v>62</v>
      </c>
      <c r="E32" s="8" t="s">
        <v>118</v>
      </c>
      <c r="F32" s="15">
        <f t="shared" si="0"/>
        <v>62</v>
      </c>
      <c r="G32" s="13">
        <v>0</v>
      </c>
      <c r="H32" s="11">
        <v>100</v>
      </c>
      <c r="I32" s="15">
        <v>0</v>
      </c>
      <c r="J32" s="8">
        <v>7</v>
      </c>
      <c r="K32" s="8">
        <v>5</v>
      </c>
    </row>
    <row r="33" spans="1:11" x14ac:dyDescent="0.25">
      <c r="A33" s="8" t="s">
        <v>101</v>
      </c>
      <c r="B33" s="8" t="s">
        <v>102</v>
      </c>
      <c r="C33" s="15">
        <v>63</v>
      </c>
      <c r="D33" s="15">
        <v>63</v>
      </c>
      <c r="E33" s="8" t="s">
        <v>118</v>
      </c>
      <c r="F33" s="15">
        <f t="shared" si="0"/>
        <v>63</v>
      </c>
      <c r="G33" s="13">
        <v>0</v>
      </c>
      <c r="H33" s="11">
        <v>100</v>
      </c>
      <c r="I33" s="15">
        <v>0</v>
      </c>
      <c r="J33" s="8">
        <v>8</v>
      </c>
      <c r="K33" s="8">
        <v>0</v>
      </c>
    </row>
    <row r="34" spans="1:11" x14ac:dyDescent="0.25">
      <c r="A34" s="8" t="s">
        <v>101</v>
      </c>
      <c r="B34" s="8" t="s">
        <v>102</v>
      </c>
      <c r="C34" s="15">
        <v>64</v>
      </c>
      <c r="D34" s="15">
        <v>64</v>
      </c>
      <c r="E34" s="8" t="s">
        <v>118</v>
      </c>
      <c r="F34" s="15">
        <f t="shared" si="0"/>
        <v>64</v>
      </c>
      <c r="G34" s="13">
        <v>0</v>
      </c>
      <c r="H34" s="11">
        <v>100</v>
      </c>
      <c r="I34" s="15">
        <v>0</v>
      </c>
      <c r="J34" s="8">
        <v>8</v>
      </c>
      <c r="K34" s="8">
        <v>1</v>
      </c>
    </row>
    <row r="35" spans="1:11" x14ac:dyDescent="0.25">
      <c r="A35" s="8" t="s">
        <v>101</v>
      </c>
      <c r="B35" s="8" t="s">
        <v>102</v>
      </c>
      <c r="C35" s="15">
        <v>71</v>
      </c>
      <c r="D35" s="15">
        <v>71</v>
      </c>
      <c r="E35" s="8" t="s">
        <v>118</v>
      </c>
      <c r="F35" s="15">
        <f t="shared" si="0"/>
        <v>71</v>
      </c>
      <c r="G35" s="13">
        <v>0</v>
      </c>
      <c r="H35" s="11">
        <v>100</v>
      </c>
      <c r="I35" s="15">
        <v>0</v>
      </c>
      <c r="J35" s="8">
        <v>8</v>
      </c>
      <c r="K35" s="8">
        <v>2</v>
      </c>
    </row>
    <row r="36" spans="1:11" x14ac:dyDescent="0.25">
      <c r="A36" s="8" t="s">
        <v>101</v>
      </c>
      <c r="B36" s="8" t="s">
        <v>102</v>
      </c>
      <c r="C36" s="15">
        <v>72</v>
      </c>
      <c r="D36" s="15">
        <v>72</v>
      </c>
      <c r="E36" s="8" t="s">
        <v>118</v>
      </c>
      <c r="F36" s="15">
        <f t="shared" si="0"/>
        <v>72</v>
      </c>
      <c r="G36" s="13">
        <v>0</v>
      </c>
      <c r="H36" s="11">
        <v>100</v>
      </c>
      <c r="I36" s="15">
        <v>0</v>
      </c>
      <c r="J36" s="8">
        <v>8</v>
      </c>
      <c r="K36" s="8">
        <v>3</v>
      </c>
    </row>
    <row r="37" spans="1:11" x14ac:dyDescent="0.25">
      <c r="A37" s="8" t="s">
        <v>101</v>
      </c>
      <c r="B37" s="8" t="s">
        <v>102</v>
      </c>
      <c r="C37" s="15">
        <v>73</v>
      </c>
      <c r="D37" s="15">
        <v>73</v>
      </c>
      <c r="E37" s="8" t="s">
        <v>118</v>
      </c>
      <c r="F37" s="15">
        <f t="shared" si="0"/>
        <v>73</v>
      </c>
      <c r="G37" s="13">
        <v>0</v>
      </c>
      <c r="H37" s="11">
        <v>100</v>
      </c>
      <c r="I37" s="15">
        <v>0</v>
      </c>
      <c r="J37" s="8">
        <v>8</v>
      </c>
      <c r="K37" s="8">
        <v>4</v>
      </c>
    </row>
    <row r="38" spans="1:11" x14ac:dyDescent="0.25">
      <c r="A38" s="8" t="s">
        <v>101</v>
      </c>
      <c r="B38" s="8" t="s">
        <v>102</v>
      </c>
      <c r="C38" s="15">
        <v>74</v>
      </c>
      <c r="D38" s="15">
        <v>74</v>
      </c>
      <c r="E38" s="8" t="s">
        <v>118</v>
      </c>
      <c r="F38" s="15">
        <f t="shared" si="0"/>
        <v>74</v>
      </c>
      <c r="G38" s="13">
        <v>0</v>
      </c>
      <c r="H38" s="11">
        <v>100</v>
      </c>
      <c r="I38" s="15">
        <v>0</v>
      </c>
      <c r="J38" s="8">
        <v>8</v>
      </c>
      <c r="K38" s="8">
        <v>5</v>
      </c>
    </row>
    <row r="39" spans="1:11" x14ac:dyDescent="0.25">
      <c r="A39" s="8" t="s">
        <v>101</v>
      </c>
      <c r="B39" s="8" t="s">
        <v>102</v>
      </c>
      <c r="C39" s="15" t="s">
        <v>114</v>
      </c>
      <c r="D39" s="15" t="s">
        <v>114</v>
      </c>
      <c r="E39" s="8" t="s">
        <v>118</v>
      </c>
      <c r="F39" s="15" t="str">
        <f t="shared" si="0"/>
        <v>E1</v>
      </c>
      <c r="G39" s="13">
        <v>0</v>
      </c>
      <c r="H39" s="11">
        <v>100</v>
      </c>
      <c r="I39" s="15">
        <v>0</v>
      </c>
      <c r="J39" s="8">
        <v>9</v>
      </c>
      <c r="K39" s="8">
        <v>0</v>
      </c>
    </row>
    <row r="40" spans="1:11" x14ac:dyDescent="0.25">
      <c r="A40" s="8" t="s">
        <v>101</v>
      </c>
      <c r="B40" s="8" t="s">
        <v>102</v>
      </c>
      <c r="C40" s="15" t="s">
        <v>103</v>
      </c>
      <c r="D40" s="15" t="s">
        <v>103</v>
      </c>
      <c r="E40" s="8" t="s">
        <v>118</v>
      </c>
      <c r="F40" s="15" t="str">
        <f t="shared" si="0"/>
        <v>E2</v>
      </c>
      <c r="G40" s="13">
        <v>0</v>
      </c>
      <c r="H40" s="11">
        <v>100</v>
      </c>
      <c r="I40" s="15">
        <v>0</v>
      </c>
      <c r="J40" s="8">
        <v>9</v>
      </c>
      <c r="K40" s="8">
        <v>1</v>
      </c>
    </row>
    <row r="41" spans="1:11" x14ac:dyDescent="0.25">
      <c r="A41" s="8" t="s">
        <v>101</v>
      </c>
      <c r="B41" s="8" t="s">
        <v>102</v>
      </c>
      <c r="C41" s="15" t="s">
        <v>104</v>
      </c>
      <c r="D41" s="15" t="s">
        <v>104</v>
      </c>
      <c r="E41" s="8" t="s">
        <v>118</v>
      </c>
      <c r="F41" s="15" t="str">
        <f t="shared" si="0"/>
        <v>E3</v>
      </c>
      <c r="G41" s="13">
        <v>0</v>
      </c>
      <c r="H41" s="11">
        <v>100</v>
      </c>
      <c r="I41" s="15">
        <v>0</v>
      </c>
      <c r="J41" s="8">
        <v>9</v>
      </c>
      <c r="K41" s="8">
        <v>2</v>
      </c>
    </row>
    <row r="42" spans="1:11" x14ac:dyDescent="0.25">
      <c r="A42" s="8" t="s">
        <v>101</v>
      </c>
      <c r="B42" s="8" t="s">
        <v>102</v>
      </c>
      <c r="C42" s="15" t="s">
        <v>105</v>
      </c>
      <c r="D42" s="15" t="s">
        <v>105</v>
      </c>
      <c r="E42" s="8" t="s">
        <v>118</v>
      </c>
      <c r="F42" s="15" t="str">
        <f t="shared" si="0"/>
        <v>E4</v>
      </c>
      <c r="G42" s="13">
        <v>0</v>
      </c>
      <c r="H42" s="11">
        <v>100</v>
      </c>
      <c r="I42" s="15">
        <v>0</v>
      </c>
      <c r="J42" s="8">
        <v>9</v>
      </c>
      <c r="K42" s="8">
        <v>3</v>
      </c>
    </row>
    <row r="43" spans="1:11" x14ac:dyDescent="0.25">
      <c r="A43" s="8" t="s">
        <v>106</v>
      </c>
      <c r="B43" s="8" t="s">
        <v>102</v>
      </c>
      <c r="C43" s="15">
        <v>1</v>
      </c>
      <c r="D43" s="15">
        <v>1</v>
      </c>
      <c r="E43" s="8" t="s">
        <v>118</v>
      </c>
      <c r="F43" s="15">
        <f t="shared" si="0"/>
        <v>1</v>
      </c>
      <c r="G43" s="13">
        <v>0</v>
      </c>
      <c r="H43" s="11">
        <v>100</v>
      </c>
      <c r="I43" s="15">
        <v>0</v>
      </c>
      <c r="J43" s="8">
        <v>10</v>
      </c>
      <c r="K43" s="8">
        <v>0</v>
      </c>
    </row>
    <row r="44" spans="1:11" x14ac:dyDescent="0.25">
      <c r="A44" s="8" t="s">
        <v>106</v>
      </c>
      <c r="B44" s="8" t="s">
        <v>102</v>
      </c>
      <c r="C44" s="15">
        <v>2</v>
      </c>
      <c r="D44" s="15">
        <v>2</v>
      </c>
      <c r="E44" s="8" t="s">
        <v>118</v>
      </c>
      <c r="F44" s="15">
        <f t="shared" si="0"/>
        <v>2</v>
      </c>
      <c r="G44" s="13">
        <v>0</v>
      </c>
      <c r="H44" s="11">
        <v>100</v>
      </c>
      <c r="I44" s="15">
        <v>0</v>
      </c>
      <c r="J44" s="8">
        <v>10</v>
      </c>
      <c r="K44" s="8">
        <v>1</v>
      </c>
    </row>
    <row r="45" spans="1:11" x14ac:dyDescent="0.25">
      <c r="A45" s="8" t="s">
        <v>106</v>
      </c>
      <c r="B45" s="8" t="s">
        <v>102</v>
      </c>
      <c r="C45" s="15" t="s">
        <v>128</v>
      </c>
      <c r="D45" s="15" t="s">
        <v>128</v>
      </c>
      <c r="E45" s="8" t="s">
        <v>118</v>
      </c>
      <c r="F45" s="15" t="s">
        <v>129</v>
      </c>
      <c r="G45" s="13">
        <v>0</v>
      </c>
      <c r="H45" s="11">
        <v>100</v>
      </c>
      <c r="I45" s="15">
        <v>0</v>
      </c>
      <c r="J45" s="8">
        <v>10</v>
      </c>
      <c r="K45" s="8">
        <v>2</v>
      </c>
    </row>
    <row r="46" spans="1:11" x14ac:dyDescent="0.25">
      <c r="A46" s="8" t="s">
        <v>106</v>
      </c>
      <c r="B46" s="8" t="s">
        <v>102</v>
      </c>
      <c r="C46" s="15">
        <v>3</v>
      </c>
      <c r="D46" s="15">
        <v>3</v>
      </c>
      <c r="E46" s="8" t="s">
        <v>118</v>
      </c>
      <c r="F46" s="15">
        <f t="shared" si="0"/>
        <v>3</v>
      </c>
      <c r="G46" s="13">
        <v>0</v>
      </c>
      <c r="H46" s="11">
        <v>100</v>
      </c>
      <c r="I46" s="15">
        <v>0</v>
      </c>
      <c r="J46" s="8">
        <v>10</v>
      </c>
      <c r="K46" s="8">
        <v>3</v>
      </c>
    </row>
    <row r="47" spans="1:11" x14ac:dyDescent="0.25">
      <c r="A47" s="8" t="s">
        <v>106</v>
      </c>
      <c r="B47" s="8" t="s">
        <v>102</v>
      </c>
      <c r="C47" s="15">
        <v>4</v>
      </c>
      <c r="D47" s="15">
        <v>4</v>
      </c>
      <c r="E47" s="8" t="s">
        <v>118</v>
      </c>
      <c r="F47" s="15">
        <f t="shared" si="0"/>
        <v>4</v>
      </c>
      <c r="G47" s="13">
        <v>0</v>
      </c>
      <c r="H47" s="11">
        <v>100</v>
      </c>
      <c r="I47" s="15">
        <v>0</v>
      </c>
      <c r="J47" s="8">
        <v>10</v>
      </c>
      <c r="K47" s="8">
        <v>4</v>
      </c>
    </row>
    <row r="48" spans="1:11" x14ac:dyDescent="0.25">
      <c r="A48" s="8" t="s">
        <v>106</v>
      </c>
      <c r="B48" s="8" t="s">
        <v>102</v>
      </c>
      <c r="C48" s="15">
        <v>5</v>
      </c>
      <c r="D48" s="15">
        <v>5</v>
      </c>
      <c r="E48" s="8" t="s">
        <v>118</v>
      </c>
      <c r="F48" s="15">
        <f t="shared" si="0"/>
        <v>5</v>
      </c>
      <c r="G48" s="13">
        <v>0</v>
      </c>
      <c r="H48" s="11">
        <v>100</v>
      </c>
      <c r="I48" s="15">
        <v>0</v>
      </c>
      <c r="J48" s="8">
        <v>10</v>
      </c>
      <c r="K48" s="8">
        <v>5</v>
      </c>
    </row>
    <row r="49" spans="1:11" x14ac:dyDescent="0.25">
      <c r="A49" s="8" t="s">
        <v>106</v>
      </c>
      <c r="B49" s="8" t="s">
        <v>102</v>
      </c>
      <c r="C49" s="15">
        <v>6</v>
      </c>
      <c r="D49" s="15">
        <v>6</v>
      </c>
      <c r="E49" s="8" t="s">
        <v>118</v>
      </c>
      <c r="F49" s="15">
        <f t="shared" si="0"/>
        <v>6</v>
      </c>
      <c r="G49" s="13">
        <v>0</v>
      </c>
      <c r="H49" s="11">
        <v>100</v>
      </c>
      <c r="I49" s="15">
        <v>0</v>
      </c>
      <c r="J49" s="8">
        <v>11</v>
      </c>
      <c r="K49" s="8">
        <v>0</v>
      </c>
    </row>
    <row r="50" spans="1:11" x14ac:dyDescent="0.25">
      <c r="A50" s="8" t="s">
        <v>106</v>
      </c>
      <c r="B50" s="8" t="s">
        <v>102</v>
      </c>
      <c r="C50" s="15">
        <v>7</v>
      </c>
      <c r="D50" s="15">
        <v>7</v>
      </c>
      <c r="E50" s="8" t="s">
        <v>118</v>
      </c>
      <c r="F50" s="15">
        <f t="shared" si="0"/>
        <v>7</v>
      </c>
      <c r="G50" s="13">
        <v>0</v>
      </c>
      <c r="H50" s="11">
        <v>100</v>
      </c>
      <c r="I50" s="15">
        <v>0</v>
      </c>
      <c r="J50" s="8">
        <v>11</v>
      </c>
      <c r="K50" s="8">
        <v>1</v>
      </c>
    </row>
    <row r="51" spans="1:11" x14ac:dyDescent="0.25">
      <c r="A51" s="8" t="s">
        <v>106</v>
      </c>
      <c r="B51" s="8" t="s">
        <v>102</v>
      </c>
      <c r="C51" s="15">
        <v>8</v>
      </c>
      <c r="D51" s="15">
        <v>8</v>
      </c>
      <c r="E51" s="8" t="s">
        <v>118</v>
      </c>
      <c r="F51" s="15">
        <f t="shared" si="0"/>
        <v>8</v>
      </c>
      <c r="G51" s="13">
        <v>0</v>
      </c>
      <c r="H51" s="11">
        <v>100</v>
      </c>
      <c r="I51" s="15">
        <v>0</v>
      </c>
      <c r="J51" s="8">
        <v>11</v>
      </c>
      <c r="K51" s="8">
        <v>2</v>
      </c>
    </row>
    <row r="52" spans="1:11" x14ac:dyDescent="0.25">
      <c r="A52" s="8" t="s">
        <v>106</v>
      </c>
      <c r="B52" s="8" t="s">
        <v>102</v>
      </c>
      <c r="C52" s="15">
        <v>9</v>
      </c>
      <c r="D52" s="15">
        <v>9</v>
      </c>
      <c r="E52" s="8" t="s">
        <v>118</v>
      </c>
      <c r="F52" s="15">
        <f t="shared" si="0"/>
        <v>9</v>
      </c>
      <c r="G52" s="13">
        <v>0</v>
      </c>
      <c r="H52" s="11">
        <v>100</v>
      </c>
      <c r="I52" s="15">
        <v>0</v>
      </c>
      <c r="J52" s="8">
        <v>11</v>
      </c>
      <c r="K52" s="8">
        <v>3</v>
      </c>
    </row>
    <row r="53" spans="1:11" x14ac:dyDescent="0.25">
      <c r="A53" s="8" t="s">
        <v>106</v>
      </c>
      <c r="B53" s="8" t="s">
        <v>102</v>
      </c>
      <c r="C53" s="15">
        <v>10</v>
      </c>
      <c r="D53" s="15">
        <v>10</v>
      </c>
      <c r="E53" s="8" t="s">
        <v>118</v>
      </c>
      <c r="F53" s="15">
        <f t="shared" si="0"/>
        <v>10</v>
      </c>
      <c r="G53" s="13">
        <v>0</v>
      </c>
      <c r="H53" s="11">
        <v>100</v>
      </c>
      <c r="I53" s="15">
        <v>0</v>
      </c>
      <c r="J53" s="8">
        <v>12</v>
      </c>
      <c r="K53" s="8">
        <v>0</v>
      </c>
    </row>
    <row r="54" spans="1:11" x14ac:dyDescent="0.25">
      <c r="A54" s="8" t="s">
        <v>106</v>
      </c>
      <c r="B54" s="8" t="s">
        <v>102</v>
      </c>
      <c r="C54" s="15">
        <v>11</v>
      </c>
      <c r="D54" s="15">
        <v>11</v>
      </c>
      <c r="E54" s="8" t="s">
        <v>118</v>
      </c>
      <c r="F54" s="15">
        <f t="shared" si="0"/>
        <v>11</v>
      </c>
      <c r="G54" s="13">
        <v>0</v>
      </c>
      <c r="H54" s="11">
        <v>100</v>
      </c>
      <c r="I54" s="15">
        <v>0</v>
      </c>
      <c r="J54" s="8">
        <v>12</v>
      </c>
      <c r="K54" s="8">
        <v>1</v>
      </c>
    </row>
    <row r="55" spans="1:11" x14ac:dyDescent="0.25">
      <c r="A55" s="8" t="s">
        <v>106</v>
      </c>
      <c r="B55" s="8" t="s">
        <v>102</v>
      </c>
      <c r="C55" s="15">
        <v>12</v>
      </c>
      <c r="D55" s="15">
        <v>12</v>
      </c>
      <c r="E55" s="8" t="s">
        <v>118</v>
      </c>
      <c r="F55" s="15">
        <f t="shared" si="0"/>
        <v>12</v>
      </c>
      <c r="G55" s="13">
        <v>0</v>
      </c>
      <c r="H55" s="11">
        <v>100</v>
      </c>
      <c r="I55" s="15">
        <v>0</v>
      </c>
      <c r="J55" s="8">
        <v>12</v>
      </c>
      <c r="K55" s="8">
        <v>2</v>
      </c>
    </row>
    <row r="56" spans="1:11" x14ac:dyDescent="0.25">
      <c r="A56" s="8" t="s">
        <v>106</v>
      </c>
      <c r="B56" s="8" t="s">
        <v>102</v>
      </c>
      <c r="C56" s="15" t="s">
        <v>107</v>
      </c>
      <c r="D56" s="15" t="s">
        <v>107</v>
      </c>
      <c r="E56" s="8" t="s">
        <v>118</v>
      </c>
      <c r="F56" s="15" t="s">
        <v>132</v>
      </c>
      <c r="G56" s="13">
        <v>0</v>
      </c>
      <c r="H56" s="11">
        <v>100</v>
      </c>
      <c r="I56" s="15">
        <v>0</v>
      </c>
      <c r="J56" s="8">
        <v>12</v>
      </c>
      <c r="K56" s="8">
        <v>3</v>
      </c>
    </row>
    <row r="57" spans="1:11" x14ac:dyDescent="0.25">
      <c r="A57" s="8" t="s">
        <v>106</v>
      </c>
      <c r="B57" s="8" t="s">
        <v>102</v>
      </c>
      <c r="C57" s="15">
        <v>13</v>
      </c>
      <c r="D57" s="15">
        <v>13</v>
      </c>
      <c r="E57" s="8" t="s">
        <v>118</v>
      </c>
      <c r="F57" s="15">
        <f t="shared" ref="F57:F61" si="1">D57</f>
        <v>13</v>
      </c>
      <c r="G57" s="13">
        <v>0</v>
      </c>
      <c r="H57" s="11">
        <v>100</v>
      </c>
      <c r="I57" s="15">
        <v>0</v>
      </c>
      <c r="J57" s="8">
        <v>12</v>
      </c>
      <c r="K57" s="8">
        <v>4</v>
      </c>
    </row>
    <row r="58" spans="1:11" x14ac:dyDescent="0.25">
      <c r="A58" s="8" t="s">
        <v>106</v>
      </c>
      <c r="B58" s="8" t="s">
        <v>102</v>
      </c>
      <c r="C58" s="15">
        <v>15</v>
      </c>
      <c r="D58" s="15">
        <v>15</v>
      </c>
      <c r="E58" s="8" t="s">
        <v>118</v>
      </c>
      <c r="F58" s="15">
        <f t="shared" si="1"/>
        <v>15</v>
      </c>
      <c r="G58" s="13">
        <v>0</v>
      </c>
      <c r="H58" s="11">
        <v>100</v>
      </c>
      <c r="I58" s="15">
        <v>0</v>
      </c>
      <c r="J58" s="8">
        <v>13</v>
      </c>
      <c r="K58" s="8">
        <v>0</v>
      </c>
    </row>
    <row r="59" spans="1:11" x14ac:dyDescent="0.25">
      <c r="A59" s="8" t="s">
        <v>106</v>
      </c>
      <c r="B59" s="8" t="s">
        <v>102</v>
      </c>
      <c r="C59" s="15">
        <v>16</v>
      </c>
      <c r="D59" s="15">
        <v>16</v>
      </c>
      <c r="E59" s="8" t="s">
        <v>118</v>
      </c>
      <c r="F59" s="15">
        <f t="shared" si="1"/>
        <v>16</v>
      </c>
      <c r="G59" s="13">
        <v>0</v>
      </c>
      <c r="H59" s="11">
        <v>100</v>
      </c>
      <c r="I59" s="15">
        <v>0</v>
      </c>
      <c r="J59" s="8">
        <v>13</v>
      </c>
      <c r="K59" s="8">
        <v>1</v>
      </c>
    </row>
    <row r="60" spans="1:11" x14ac:dyDescent="0.25">
      <c r="A60" s="8" t="s">
        <v>106</v>
      </c>
      <c r="B60" s="8" t="s">
        <v>102</v>
      </c>
      <c r="C60" s="15">
        <v>23</v>
      </c>
      <c r="D60" s="15">
        <v>23</v>
      </c>
      <c r="E60" s="8" t="s">
        <v>118</v>
      </c>
      <c r="F60" s="15">
        <f t="shared" si="1"/>
        <v>23</v>
      </c>
      <c r="G60" s="13">
        <v>0</v>
      </c>
      <c r="H60" s="11">
        <v>100</v>
      </c>
      <c r="I60" s="15">
        <v>0</v>
      </c>
      <c r="J60" s="8">
        <v>13</v>
      </c>
      <c r="K60" s="8">
        <v>2</v>
      </c>
    </row>
    <row r="61" spans="1:11" x14ac:dyDescent="0.25">
      <c r="A61" s="8" t="s">
        <v>106</v>
      </c>
      <c r="B61" s="8" t="s">
        <v>102</v>
      </c>
      <c r="C61" s="15">
        <v>17</v>
      </c>
      <c r="D61" s="15">
        <v>17</v>
      </c>
      <c r="E61" s="8" t="s">
        <v>118</v>
      </c>
      <c r="F61" s="15">
        <f t="shared" si="1"/>
        <v>17</v>
      </c>
      <c r="G61" s="13">
        <v>0</v>
      </c>
      <c r="H61" s="11">
        <v>100</v>
      </c>
      <c r="I61" s="15">
        <v>0</v>
      </c>
      <c r="J61" s="8">
        <v>13</v>
      </c>
      <c r="K61" s="8">
        <v>3</v>
      </c>
    </row>
    <row r="62" spans="1:11" x14ac:dyDescent="0.25">
      <c r="A62" s="8" t="s">
        <v>106</v>
      </c>
      <c r="B62" s="8" t="s">
        <v>102</v>
      </c>
      <c r="C62" s="15" t="s">
        <v>108</v>
      </c>
      <c r="D62" s="15" t="s">
        <v>108</v>
      </c>
      <c r="E62" s="8" t="s">
        <v>118</v>
      </c>
      <c r="F62" s="15" t="s">
        <v>131</v>
      </c>
      <c r="G62" s="13">
        <v>0</v>
      </c>
      <c r="H62" s="11">
        <v>100</v>
      </c>
      <c r="I62" s="15">
        <v>0</v>
      </c>
      <c r="J62" s="8">
        <v>13</v>
      </c>
      <c r="K62" s="8">
        <v>4</v>
      </c>
    </row>
    <row r="63" spans="1:11" x14ac:dyDescent="0.25">
      <c r="A63" s="8" t="s">
        <v>106</v>
      </c>
      <c r="B63" s="8" t="s">
        <v>102</v>
      </c>
      <c r="C63" s="15" t="s">
        <v>109</v>
      </c>
      <c r="D63" s="15" t="s">
        <v>109</v>
      </c>
      <c r="E63" s="8" t="s">
        <v>118</v>
      </c>
      <c r="F63" s="15" t="s">
        <v>133</v>
      </c>
      <c r="G63" s="13">
        <v>0</v>
      </c>
      <c r="H63" s="11">
        <v>100</v>
      </c>
      <c r="I63" s="15">
        <v>0</v>
      </c>
      <c r="J63" s="8">
        <v>14</v>
      </c>
      <c r="K63" s="8">
        <v>0</v>
      </c>
    </row>
    <row r="64" spans="1:11" x14ac:dyDescent="0.25">
      <c r="A64" s="8" t="s">
        <v>106</v>
      </c>
      <c r="B64" s="8" t="s">
        <v>102</v>
      </c>
      <c r="C64" s="15" t="s">
        <v>110</v>
      </c>
      <c r="D64" s="15" t="s">
        <v>110</v>
      </c>
      <c r="E64" s="8" t="s">
        <v>118</v>
      </c>
      <c r="F64" s="15" t="s">
        <v>130</v>
      </c>
      <c r="G64" s="13">
        <v>0</v>
      </c>
      <c r="H64" s="11">
        <v>100</v>
      </c>
      <c r="I64" s="15">
        <v>0</v>
      </c>
      <c r="J64" s="8">
        <v>14</v>
      </c>
      <c r="K64" s="8">
        <v>1</v>
      </c>
    </row>
    <row r="65" spans="1:11" x14ac:dyDescent="0.25">
      <c r="A65" s="8" t="s">
        <v>106</v>
      </c>
      <c r="B65" s="8" t="s">
        <v>102</v>
      </c>
      <c r="C65" s="15" t="s">
        <v>111</v>
      </c>
      <c r="D65" s="15" t="s">
        <v>111</v>
      </c>
      <c r="E65" s="8" t="s">
        <v>118</v>
      </c>
      <c r="F65" s="15" t="s">
        <v>76</v>
      </c>
      <c r="G65" s="13">
        <v>0</v>
      </c>
      <c r="H65" s="11">
        <v>100</v>
      </c>
      <c r="I65" s="15">
        <v>0</v>
      </c>
      <c r="J65" s="8">
        <v>14</v>
      </c>
      <c r="K65" s="8">
        <v>2</v>
      </c>
    </row>
    <row r="66" spans="1:11" x14ac:dyDescent="0.25">
      <c r="A66" s="8" t="s">
        <v>106</v>
      </c>
      <c r="B66" s="8" t="s">
        <v>102</v>
      </c>
      <c r="C66" s="15" t="s">
        <v>112</v>
      </c>
      <c r="D66" s="15" t="s">
        <v>112</v>
      </c>
      <c r="E66" s="8" t="s">
        <v>118</v>
      </c>
      <c r="F66" s="15" t="s">
        <v>77</v>
      </c>
      <c r="G66" s="13">
        <v>0</v>
      </c>
      <c r="H66" s="11">
        <v>100</v>
      </c>
      <c r="I66" s="15">
        <v>0</v>
      </c>
      <c r="J66" s="8">
        <v>14</v>
      </c>
      <c r="K66" s="8">
        <v>3</v>
      </c>
    </row>
    <row r="67" spans="1:11" x14ac:dyDescent="0.25">
      <c r="A67" s="8" t="s">
        <v>106</v>
      </c>
      <c r="B67" s="8" t="s">
        <v>102</v>
      </c>
      <c r="C67" s="15" t="s">
        <v>113</v>
      </c>
      <c r="D67" s="15" t="s">
        <v>113</v>
      </c>
      <c r="E67" s="8" t="s">
        <v>118</v>
      </c>
      <c r="F67" s="15" t="s">
        <v>78</v>
      </c>
      <c r="G67" s="13">
        <v>0</v>
      </c>
      <c r="H67" s="11">
        <v>100</v>
      </c>
      <c r="I67" s="15">
        <v>0</v>
      </c>
      <c r="J67" s="8">
        <v>14</v>
      </c>
      <c r="K67" s="8">
        <v>4</v>
      </c>
    </row>
    <row r="68" spans="1:11" x14ac:dyDescent="0.25">
      <c r="A68" s="8" t="s">
        <v>106</v>
      </c>
      <c r="B68" s="8" t="s">
        <v>102</v>
      </c>
      <c r="C68" s="15">
        <v>24</v>
      </c>
      <c r="D68" s="15">
        <v>24</v>
      </c>
      <c r="E68" s="8" t="s">
        <v>118</v>
      </c>
      <c r="F68" s="15">
        <f t="shared" ref="F68:F122" si="2">D68</f>
        <v>24</v>
      </c>
      <c r="G68" s="13">
        <v>0</v>
      </c>
      <c r="H68" s="11">
        <v>100</v>
      </c>
      <c r="I68" s="15">
        <v>0</v>
      </c>
      <c r="J68" s="8">
        <v>14</v>
      </c>
      <c r="K68" s="8">
        <v>5</v>
      </c>
    </row>
    <row r="69" spans="1:11" x14ac:dyDescent="0.25">
      <c r="F69" s="15"/>
    </row>
    <row r="70" spans="1:11" x14ac:dyDescent="0.25">
      <c r="A70" s="8" t="s">
        <v>101</v>
      </c>
      <c r="B70" s="8" t="s">
        <v>119</v>
      </c>
      <c r="C70" s="15" t="s">
        <v>115</v>
      </c>
      <c r="D70" s="15" t="s">
        <v>119</v>
      </c>
      <c r="E70" s="8" t="s">
        <v>125</v>
      </c>
      <c r="F70" s="15" t="str">
        <f t="shared" si="2"/>
        <v>2Out</v>
      </c>
      <c r="G70" s="13">
        <v>100</v>
      </c>
      <c r="H70" s="11">
        <v>0</v>
      </c>
      <c r="I70" s="15">
        <v>0</v>
      </c>
      <c r="J70" s="8">
        <v>0</v>
      </c>
      <c r="K70" s="8">
        <v>0</v>
      </c>
    </row>
    <row r="71" spans="1:11" x14ac:dyDescent="0.25">
      <c r="A71" s="8" t="s">
        <v>101</v>
      </c>
      <c r="B71" s="8" t="s">
        <v>120</v>
      </c>
      <c r="C71" s="15" t="s">
        <v>115</v>
      </c>
      <c r="D71" s="15" t="s">
        <v>120</v>
      </c>
      <c r="E71" s="8" t="s">
        <v>125</v>
      </c>
      <c r="F71" s="15" t="str">
        <f t="shared" si="2"/>
        <v>3In</v>
      </c>
      <c r="G71" s="13">
        <v>100</v>
      </c>
      <c r="H71" s="11">
        <v>0</v>
      </c>
      <c r="I71" s="15">
        <v>0</v>
      </c>
      <c r="J71" s="8">
        <v>1</v>
      </c>
      <c r="K71" s="8">
        <v>0</v>
      </c>
    </row>
    <row r="72" spans="1:11" x14ac:dyDescent="0.25">
      <c r="A72" s="8" t="s">
        <v>101</v>
      </c>
      <c r="B72" s="8" t="s">
        <v>121</v>
      </c>
      <c r="C72" s="15" t="s">
        <v>115</v>
      </c>
      <c r="D72" s="15" t="s">
        <v>121</v>
      </c>
      <c r="E72" s="8" t="s">
        <v>125</v>
      </c>
      <c r="F72" s="15" t="str">
        <f t="shared" si="2"/>
        <v>3Out</v>
      </c>
      <c r="G72" s="13">
        <v>100</v>
      </c>
      <c r="H72" s="11">
        <v>0</v>
      </c>
      <c r="I72" s="15">
        <v>0</v>
      </c>
      <c r="J72" s="8">
        <v>1</v>
      </c>
      <c r="K72" s="8">
        <v>1</v>
      </c>
    </row>
    <row r="73" spans="1:11" x14ac:dyDescent="0.25">
      <c r="A73" s="8" t="s">
        <v>101</v>
      </c>
      <c r="B73" s="8" t="s">
        <v>122</v>
      </c>
      <c r="C73" s="15" t="s">
        <v>115</v>
      </c>
      <c r="D73" s="15" t="s">
        <v>122</v>
      </c>
      <c r="E73" s="8" t="s">
        <v>125</v>
      </c>
      <c r="F73" s="15" t="str">
        <f t="shared" si="2"/>
        <v>4In</v>
      </c>
      <c r="G73" s="13">
        <v>100</v>
      </c>
      <c r="H73" s="11">
        <v>0</v>
      </c>
      <c r="I73" s="15">
        <v>0</v>
      </c>
      <c r="J73" s="8">
        <v>2</v>
      </c>
      <c r="K73" s="8">
        <v>0</v>
      </c>
    </row>
    <row r="74" spans="1:11" x14ac:dyDescent="0.25">
      <c r="A74" s="8" t="s">
        <v>101</v>
      </c>
      <c r="B74" s="8" t="s">
        <v>123</v>
      </c>
      <c r="C74" s="15" t="s">
        <v>115</v>
      </c>
      <c r="D74" s="15" t="s">
        <v>123</v>
      </c>
      <c r="E74" s="8" t="s">
        <v>125</v>
      </c>
      <c r="F74" s="15" t="str">
        <f t="shared" si="2"/>
        <v>5In</v>
      </c>
      <c r="G74" s="13">
        <v>100</v>
      </c>
      <c r="H74" s="11">
        <v>0</v>
      </c>
      <c r="I74" s="15">
        <v>0</v>
      </c>
      <c r="J74" s="8">
        <v>3</v>
      </c>
      <c r="K74" s="8">
        <v>0</v>
      </c>
    </row>
    <row r="75" spans="1:11" x14ac:dyDescent="0.25">
      <c r="A75" s="8" t="s">
        <v>101</v>
      </c>
      <c r="B75" s="8" t="s">
        <v>124</v>
      </c>
      <c r="C75" s="15" t="s">
        <v>115</v>
      </c>
      <c r="D75" s="15" t="s">
        <v>124</v>
      </c>
      <c r="E75" s="8" t="s">
        <v>125</v>
      </c>
      <c r="F75" s="15" t="str">
        <f t="shared" si="2"/>
        <v>5Out</v>
      </c>
      <c r="G75" s="13">
        <v>100</v>
      </c>
      <c r="H75" s="11">
        <v>0</v>
      </c>
      <c r="I75" s="15">
        <v>0</v>
      </c>
      <c r="J75" s="8">
        <v>3</v>
      </c>
      <c r="K75" s="8">
        <v>1</v>
      </c>
    </row>
    <row r="76" spans="1:11" x14ac:dyDescent="0.25">
      <c r="A76" s="8" t="s">
        <v>101</v>
      </c>
      <c r="B76" s="8" t="s">
        <v>115</v>
      </c>
      <c r="C76" s="15">
        <v>1</v>
      </c>
      <c r="D76" s="15">
        <v>1</v>
      </c>
      <c r="E76" s="8" t="s">
        <v>125</v>
      </c>
      <c r="F76" s="15">
        <f t="shared" si="2"/>
        <v>1</v>
      </c>
      <c r="G76" s="13">
        <v>100</v>
      </c>
      <c r="H76" s="11">
        <v>0</v>
      </c>
      <c r="I76" s="15">
        <v>0</v>
      </c>
      <c r="J76" s="8">
        <v>4</v>
      </c>
      <c r="K76" s="8">
        <v>0</v>
      </c>
    </row>
    <row r="77" spans="1:11" x14ac:dyDescent="0.25">
      <c r="A77" s="8" t="s">
        <v>101</v>
      </c>
      <c r="B77" s="8" t="s">
        <v>115</v>
      </c>
      <c r="C77" s="15">
        <v>2</v>
      </c>
      <c r="D77" s="15">
        <v>2</v>
      </c>
      <c r="E77" s="8" t="s">
        <v>125</v>
      </c>
      <c r="F77" s="15">
        <f t="shared" si="2"/>
        <v>2</v>
      </c>
      <c r="G77" s="13">
        <v>100</v>
      </c>
      <c r="H77" s="11">
        <v>0</v>
      </c>
      <c r="I77" s="15">
        <v>0</v>
      </c>
      <c r="J77" s="8">
        <v>4</v>
      </c>
      <c r="K77" s="8">
        <v>1</v>
      </c>
    </row>
    <row r="78" spans="1:11" x14ac:dyDescent="0.25">
      <c r="A78" s="8" t="s">
        <v>101</v>
      </c>
      <c r="B78" s="8" t="s">
        <v>115</v>
      </c>
      <c r="C78" s="15">
        <v>3</v>
      </c>
      <c r="D78" s="15">
        <v>3</v>
      </c>
      <c r="E78" s="8" t="s">
        <v>125</v>
      </c>
      <c r="F78" s="15">
        <f t="shared" si="2"/>
        <v>3</v>
      </c>
      <c r="G78" s="13">
        <v>100</v>
      </c>
      <c r="H78" s="11">
        <v>0</v>
      </c>
      <c r="I78" s="15">
        <v>0</v>
      </c>
      <c r="J78" s="8">
        <v>4</v>
      </c>
      <c r="K78" s="8">
        <v>2</v>
      </c>
    </row>
    <row r="79" spans="1:11" x14ac:dyDescent="0.25">
      <c r="A79" s="8" t="s">
        <v>101</v>
      </c>
      <c r="B79" s="8" t="s">
        <v>115</v>
      </c>
      <c r="C79" s="15">
        <v>11</v>
      </c>
      <c r="D79" s="15">
        <v>11</v>
      </c>
      <c r="E79" s="8" t="s">
        <v>125</v>
      </c>
      <c r="F79" s="15">
        <f t="shared" si="2"/>
        <v>11</v>
      </c>
      <c r="G79" s="13">
        <v>100</v>
      </c>
      <c r="H79" s="11">
        <v>0</v>
      </c>
      <c r="I79" s="15">
        <v>0</v>
      </c>
      <c r="J79" s="8">
        <v>4</v>
      </c>
      <c r="K79" s="8">
        <v>3</v>
      </c>
    </row>
    <row r="80" spans="1:11" x14ac:dyDescent="0.25">
      <c r="A80" s="8" t="s">
        <v>101</v>
      </c>
      <c r="B80" s="8" t="s">
        <v>115</v>
      </c>
      <c r="C80" s="15">
        <v>12</v>
      </c>
      <c r="D80" s="15">
        <v>12</v>
      </c>
      <c r="E80" s="8" t="s">
        <v>125</v>
      </c>
      <c r="F80" s="15">
        <f t="shared" si="2"/>
        <v>12</v>
      </c>
      <c r="G80" s="13">
        <v>100</v>
      </c>
      <c r="H80" s="11">
        <v>0</v>
      </c>
      <c r="I80" s="15">
        <v>0</v>
      </c>
      <c r="J80" s="8">
        <v>4</v>
      </c>
      <c r="K80" s="8">
        <v>4</v>
      </c>
    </row>
    <row r="81" spans="1:11" x14ac:dyDescent="0.25">
      <c r="A81" s="8" t="s">
        <v>101</v>
      </c>
      <c r="B81" s="8" t="s">
        <v>115</v>
      </c>
      <c r="C81" s="15">
        <v>13</v>
      </c>
      <c r="D81" s="15">
        <v>13</v>
      </c>
      <c r="E81" s="8" t="s">
        <v>125</v>
      </c>
      <c r="F81" s="15">
        <f t="shared" si="2"/>
        <v>13</v>
      </c>
      <c r="G81" s="13">
        <v>100</v>
      </c>
      <c r="H81" s="11">
        <v>0</v>
      </c>
      <c r="I81" s="15">
        <v>0</v>
      </c>
      <c r="J81" s="8">
        <v>4</v>
      </c>
      <c r="K81" s="8">
        <v>5</v>
      </c>
    </row>
    <row r="82" spans="1:11" x14ac:dyDescent="0.25">
      <c r="A82" s="8" t="s">
        <v>101</v>
      </c>
      <c r="B82" s="8" t="s">
        <v>115</v>
      </c>
      <c r="C82" s="15">
        <v>21</v>
      </c>
      <c r="D82" s="15">
        <v>21</v>
      </c>
      <c r="E82" s="8" t="s">
        <v>125</v>
      </c>
      <c r="F82" s="15">
        <f t="shared" si="2"/>
        <v>21</v>
      </c>
      <c r="G82" s="13">
        <v>100</v>
      </c>
      <c r="H82" s="11">
        <v>0</v>
      </c>
      <c r="I82" s="15">
        <v>0</v>
      </c>
      <c r="J82" s="8">
        <v>5</v>
      </c>
      <c r="K82" s="8">
        <v>0</v>
      </c>
    </row>
    <row r="83" spans="1:11" x14ac:dyDescent="0.25">
      <c r="A83" s="8" t="s">
        <v>101</v>
      </c>
      <c r="B83" s="8" t="s">
        <v>115</v>
      </c>
      <c r="C83" s="15">
        <v>22</v>
      </c>
      <c r="D83" s="15">
        <v>22</v>
      </c>
      <c r="E83" s="8" t="s">
        <v>125</v>
      </c>
      <c r="F83" s="15">
        <f t="shared" si="2"/>
        <v>22</v>
      </c>
      <c r="G83" s="13">
        <v>100</v>
      </c>
      <c r="H83" s="11">
        <v>0</v>
      </c>
      <c r="I83" s="15">
        <v>0</v>
      </c>
      <c r="J83" s="8">
        <v>5</v>
      </c>
      <c r="K83" s="8">
        <v>1</v>
      </c>
    </row>
    <row r="84" spans="1:11" x14ac:dyDescent="0.25">
      <c r="A84" s="8" t="s">
        <v>101</v>
      </c>
      <c r="B84" s="8" t="s">
        <v>115</v>
      </c>
      <c r="C84" s="15">
        <v>23</v>
      </c>
      <c r="D84" s="15">
        <v>23</v>
      </c>
      <c r="E84" s="8" t="s">
        <v>125</v>
      </c>
      <c r="F84" s="15">
        <f t="shared" si="2"/>
        <v>23</v>
      </c>
      <c r="G84" s="13">
        <v>100</v>
      </c>
      <c r="H84" s="11">
        <v>0</v>
      </c>
      <c r="I84" s="15">
        <v>0</v>
      </c>
      <c r="J84" s="8">
        <v>5</v>
      </c>
      <c r="K84" s="8">
        <v>2</v>
      </c>
    </row>
    <row r="85" spans="1:11" x14ac:dyDescent="0.25">
      <c r="A85" s="8" t="s">
        <v>101</v>
      </c>
      <c r="B85" s="8" t="s">
        <v>115</v>
      </c>
      <c r="C85" s="15">
        <v>31</v>
      </c>
      <c r="D85" s="15">
        <v>31</v>
      </c>
      <c r="E85" s="8" t="s">
        <v>125</v>
      </c>
      <c r="F85" s="15">
        <f t="shared" si="2"/>
        <v>31</v>
      </c>
      <c r="G85" s="13">
        <v>100</v>
      </c>
      <c r="H85" s="11">
        <v>0</v>
      </c>
      <c r="I85" s="15">
        <v>0</v>
      </c>
      <c r="J85" s="8">
        <v>5</v>
      </c>
      <c r="K85" s="8">
        <v>3</v>
      </c>
    </row>
    <row r="86" spans="1:11" x14ac:dyDescent="0.25">
      <c r="A86" s="8" t="s">
        <v>101</v>
      </c>
      <c r="B86" s="8" t="s">
        <v>115</v>
      </c>
      <c r="C86" s="15">
        <v>32</v>
      </c>
      <c r="D86" s="15">
        <v>32</v>
      </c>
      <c r="E86" s="8" t="s">
        <v>125</v>
      </c>
      <c r="F86" s="15">
        <f t="shared" si="2"/>
        <v>32</v>
      </c>
      <c r="G86" s="13">
        <v>100</v>
      </c>
      <c r="H86" s="11">
        <v>0</v>
      </c>
      <c r="I86" s="15">
        <v>0</v>
      </c>
      <c r="J86" s="8">
        <v>5</v>
      </c>
      <c r="K86" s="8">
        <v>4</v>
      </c>
    </row>
    <row r="87" spans="1:11" x14ac:dyDescent="0.25">
      <c r="A87" s="8" t="s">
        <v>101</v>
      </c>
      <c r="B87" s="8" t="s">
        <v>115</v>
      </c>
      <c r="C87" s="15">
        <v>75</v>
      </c>
      <c r="D87" s="15">
        <v>75</v>
      </c>
      <c r="E87" s="8" t="s">
        <v>125</v>
      </c>
      <c r="F87" s="15">
        <f t="shared" si="2"/>
        <v>75</v>
      </c>
      <c r="G87" s="13">
        <v>100</v>
      </c>
      <c r="H87" s="11">
        <v>0</v>
      </c>
      <c r="I87" s="15">
        <v>0</v>
      </c>
      <c r="J87" s="8">
        <v>5</v>
      </c>
      <c r="K87" s="8">
        <v>5</v>
      </c>
    </row>
    <row r="88" spans="1:11" x14ac:dyDescent="0.25">
      <c r="A88" s="8" t="s">
        <v>101</v>
      </c>
      <c r="B88" s="8" t="s">
        <v>115</v>
      </c>
      <c r="C88" s="15">
        <v>33</v>
      </c>
      <c r="D88" s="15">
        <v>33</v>
      </c>
      <c r="E88" s="8" t="s">
        <v>125</v>
      </c>
      <c r="F88" s="15">
        <f t="shared" si="2"/>
        <v>33</v>
      </c>
      <c r="G88" s="13">
        <v>100</v>
      </c>
      <c r="H88" s="11">
        <v>0</v>
      </c>
      <c r="I88" s="15">
        <v>0</v>
      </c>
      <c r="J88" s="8">
        <v>6</v>
      </c>
      <c r="K88" s="8">
        <v>0</v>
      </c>
    </row>
    <row r="89" spans="1:11" x14ac:dyDescent="0.25">
      <c r="A89" s="8" t="s">
        <v>101</v>
      </c>
      <c r="B89" s="8" t="s">
        <v>115</v>
      </c>
      <c r="C89" s="15">
        <v>34</v>
      </c>
      <c r="D89" s="15">
        <v>34</v>
      </c>
      <c r="E89" s="8" t="s">
        <v>125</v>
      </c>
      <c r="F89" s="15">
        <f t="shared" si="2"/>
        <v>34</v>
      </c>
      <c r="G89" s="13">
        <v>100</v>
      </c>
      <c r="H89" s="11">
        <v>0</v>
      </c>
      <c r="I89" s="15">
        <v>0</v>
      </c>
      <c r="J89" s="8">
        <v>6</v>
      </c>
      <c r="K89" s="8">
        <v>1</v>
      </c>
    </row>
    <row r="90" spans="1:11" x14ac:dyDescent="0.25">
      <c r="A90" s="8" t="s">
        <v>101</v>
      </c>
      <c r="B90" s="8" t="s">
        <v>115</v>
      </c>
      <c r="C90" s="15">
        <v>41</v>
      </c>
      <c r="D90" s="15">
        <v>41</v>
      </c>
      <c r="E90" s="8" t="s">
        <v>125</v>
      </c>
      <c r="F90" s="15">
        <f t="shared" si="2"/>
        <v>41</v>
      </c>
      <c r="G90" s="13">
        <v>100</v>
      </c>
      <c r="H90" s="11">
        <v>0</v>
      </c>
      <c r="I90" s="15">
        <v>0</v>
      </c>
      <c r="J90" s="8">
        <v>6</v>
      </c>
      <c r="K90" s="8">
        <v>2</v>
      </c>
    </row>
    <row r="91" spans="1:11" x14ac:dyDescent="0.25">
      <c r="A91" s="8" t="s">
        <v>101</v>
      </c>
      <c r="B91" s="8" t="s">
        <v>115</v>
      </c>
      <c r="C91" s="15">
        <v>42</v>
      </c>
      <c r="D91" s="15">
        <v>42</v>
      </c>
      <c r="E91" s="8" t="s">
        <v>125</v>
      </c>
      <c r="F91" s="15">
        <f t="shared" si="2"/>
        <v>42</v>
      </c>
      <c r="G91" s="13">
        <v>100</v>
      </c>
      <c r="H91" s="11">
        <v>0</v>
      </c>
      <c r="I91" s="15">
        <v>0</v>
      </c>
      <c r="J91" s="8">
        <v>6</v>
      </c>
      <c r="K91" s="8">
        <v>3</v>
      </c>
    </row>
    <row r="92" spans="1:11" x14ac:dyDescent="0.25">
      <c r="A92" s="8" t="s">
        <v>101</v>
      </c>
      <c r="B92" s="8" t="s">
        <v>115</v>
      </c>
      <c r="C92" s="15">
        <v>43</v>
      </c>
      <c r="D92" s="15">
        <v>43</v>
      </c>
      <c r="E92" s="8" t="s">
        <v>125</v>
      </c>
      <c r="F92" s="15">
        <f t="shared" si="2"/>
        <v>43</v>
      </c>
      <c r="G92" s="13">
        <v>100</v>
      </c>
      <c r="H92" s="11">
        <v>0</v>
      </c>
      <c r="I92" s="15">
        <v>0</v>
      </c>
      <c r="J92" s="8">
        <v>6</v>
      </c>
      <c r="K92" s="8">
        <v>4</v>
      </c>
    </row>
    <row r="93" spans="1:11" x14ac:dyDescent="0.25">
      <c r="A93" s="8" t="s">
        <v>101</v>
      </c>
      <c r="B93" s="8" t="s">
        <v>115</v>
      </c>
      <c r="C93" s="15">
        <v>44</v>
      </c>
      <c r="D93" s="15">
        <v>44</v>
      </c>
      <c r="E93" s="8" t="s">
        <v>125</v>
      </c>
      <c r="F93" s="15">
        <f t="shared" si="2"/>
        <v>44</v>
      </c>
      <c r="G93" s="13">
        <v>100</v>
      </c>
      <c r="H93" s="11">
        <v>0</v>
      </c>
      <c r="I93" s="15">
        <v>0</v>
      </c>
      <c r="J93" s="8">
        <v>6</v>
      </c>
      <c r="K93" s="8">
        <v>5</v>
      </c>
    </row>
    <row r="94" spans="1:11" x14ac:dyDescent="0.25">
      <c r="A94" s="8" t="s">
        <v>101</v>
      </c>
      <c r="B94" s="8" t="s">
        <v>115</v>
      </c>
      <c r="C94" s="15">
        <v>51</v>
      </c>
      <c r="D94" s="15">
        <v>51</v>
      </c>
      <c r="E94" s="8" t="s">
        <v>125</v>
      </c>
      <c r="F94" s="15">
        <f t="shared" si="2"/>
        <v>51</v>
      </c>
      <c r="G94" s="13">
        <v>100</v>
      </c>
      <c r="H94" s="11">
        <v>0</v>
      </c>
      <c r="I94" s="15">
        <v>0</v>
      </c>
      <c r="J94" s="8">
        <v>7</v>
      </c>
      <c r="K94" s="8">
        <v>0</v>
      </c>
    </row>
    <row r="95" spans="1:11" x14ac:dyDescent="0.25">
      <c r="A95" s="8" t="s">
        <v>101</v>
      </c>
      <c r="B95" s="8" t="s">
        <v>115</v>
      </c>
      <c r="C95" s="15">
        <v>52</v>
      </c>
      <c r="D95" s="15">
        <v>52</v>
      </c>
      <c r="E95" s="8" t="s">
        <v>125</v>
      </c>
      <c r="F95" s="15">
        <f t="shared" si="2"/>
        <v>52</v>
      </c>
      <c r="G95" s="13">
        <v>100</v>
      </c>
      <c r="H95" s="11">
        <v>0</v>
      </c>
      <c r="I95" s="15">
        <v>0</v>
      </c>
      <c r="J95" s="8">
        <v>7</v>
      </c>
      <c r="K95" s="8">
        <v>1</v>
      </c>
    </row>
    <row r="96" spans="1:11" x14ac:dyDescent="0.25">
      <c r="A96" s="8" t="s">
        <v>101</v>
      </c>
      <c r="B96" s="8" t="s">
        <v>115</v>
      </c>
      <c r="C96" s="15">
        <v>53</v>
      </c>
      <c r="D96" s="15">
        <v>53</v>
      </c>
      <c r="E96" s="8" t="s">
        <v>125</v>
      </c>
      <c r="F96" s="15">
        <f t="shared" si="2"/>
        <v>53</v>
      </c>
      <c r="G96" s="13">
        <v>100</v>
      </c>
      <c r="H96" s="11">
        <v>0</v>
      </c>
      <c r="I96" s="15">
        <v>0</v>
      </c>
      <c r="J96" s="8">
        <v>7</v>
      </c>
      <c r="K96" s="8">
        <v>2</v>
      </c>
    </row>
    <row r="97" spans="1:11" x14ac:dyDescent="0.25">
      <c r="A97" s="8" t="s">
        <v>101</v>
      </c>
      <c r="B97" s="8" t="s">
        <v>115</v>
      </c>
      <c r="C97" s="15">
        <v>54</v>
      </c>
      <c r="D97" s="15">
        <v>54</v>
      </c>
      <c r="E97" s="8" t="s">
        <v>125</v>
      </c>
      <c r="F97" s="15">
        <f t="shared" si="2"/>
        <v>54</v>
      </c>
      <c r="G97" s="13">
        <v>100</v>
      </c>
      <c r="H97" s="11">
        <v>0</v>
      </c>
      <c r="I97" s="15">
        <v>0</v>
      </c>
      <c r="J97" s="8">
        <v>7</v>
      </c>
      <c r="K97" s="8">
        <v>3</v>
      </c>
    </row>
    <row r="98" spans="1:11" x14ac:dyDescent="0.25">
      <c r="A98" s="8" t="s">
        <v>101</v>
      </c>
      <c r="B98" s="8" t="s">
        <v>115</v>
      </c>
      <c r="C98" s="15">
        <v>61</v>
      </c>
      <c r="D98" s="15">
        <v>61</v>
      </c>
      <c r="E98" s="8" t="s">
        <v>125</v>
      </c>
      <c r="F98" s="15">
        <f t="shared" si="2"/>
        <v>61</v>
      </c>
      <c r="G98" s="13">
        <v>100</v>
      </c>
      <c r="H98" s="11">
        <v>0</v>
      </c>
      <c r="I98" s="15">
        <v>0</v>
      </c>
      <c r="J98" s="8">
        <v>7</v>
      </c>
      <c r="K98" s="8">
        <v>4</v>
      </c>
    </row>
    <row r="99" spans="1:11" x14ac:dyDescent="0.25">
      <c r="A99" s="8" t="s">
        <v>101</v>
      </c>
      <c r="B99" s="8" t="s">
        <v>115</v>
      </c>
      <c r="C99" s="15">
        <v>62</v>
      </c>
      <c r="D99" s="15">
        <v>62</v>
      </c>
      <c r="E99" s="8" t="s">
        <v>125</v>
      </c>
      <c r="F99" s="15">
        <f t="shared" si="2"/>
        <v>62</v>
      </c>
      <c r="G99" s="13">
        <v>100</v>
      </c>
      <c r="H99" s="11">
        <v>0</v>
      </c>
      <c r="I99" s="15">
        <v>0</v>
      </c>
      <c r="J99" s="8">
        <v>7</v>
      </c>
      <c r="K99" s="8">
        <v>5</v>
      </c>
    </row>
    <row r="100" spans="1:11" x14ac:dyDescent="0.25">
      <c r="A100" s="8" t="s">
        <v>101</v>
      </c>
      <c r="B100" s="8" t="s">
        <v>115</v>
      </c>
      <c r="C100" s="15">
        <v>63</v>
      </c>
      <c r="D100" s="15">
        <v>63</v>
      </c>
      <c r="E100" s="8" t="s">
        <v>125</v>
      </c>
      <c r="F100" s="15">
        <f t="shared" si="2"/>
        <v>63</v>
      </c>
      <c r="G100" s="13">
        <v>100</v>
      </c>
      <c r="H100" s="11">
        <v>0</v>
      </c>
      <c r="I100" s="15">
        <v>0</v>
      </c>
      <c r="J100" s="8">
        <v>8</v>
      </c>
      <c r="K100" s="8">
        <v>0</v>
      </c>
    </row>
    <row r="101" spans="1:11" x14ac:dyDescent="0.25">
      <c r="A101" s="8" t="s">
        <v>101</v>
      </c>
      <c r="B101" s="8" t="s">
        <v>115</v>
      </c>
      <c r="C101" s="15">
        <v>64</v>
      </c>
      <c r="D101" s="15">
        <v>64</v>
      </c>
      <c r="E101" s="8" t="s">
        <v>125</v>
      </c>
      <c r="F101" s="15">
        <f t="shared" si="2"/>
        <v>64</v>
      </c>
      <c r="G101" s="13">
        <v>100</v>
      </c>
      <c r="H101" s="11">
        <v>0</v>
      </c>
      <c r="I101" s="15">
        <v>0</v>
      </c>
      <c r="J101" s="8">
        <v>8</v>
      </c>
      <c r="K101" s="8">
        <v>1</v>
      </c>
    </row>
    <row r="102" spans="1:11" x14ac:dyDescent="0.25">
      <c r="A102" s="8" t="s">
        <v>101</v>
      </c>
      <c r="B102" s="8" t="s">
        <v>115</v>
      </c>
      <c r="C102" s="15">
        <v>71</v>
      </c>
      <c r="D102" s="15">
        <v>71</v>
      </c>
      <c r="E102" s="8" t="s">
        <v>125</v>
      </c>
      <c r="F102" s="15">
        <f t="shared" si="2"/>
        <v>71</v>
      </c>
      <c r="G102" s="13">
        <v>100</v>
      </c>
      <c r="H102" s="11">
        <v>0</v>
      </c>
      <c r="I102" s="15">
        <v>0</v>
      </c>
      <c r="J102" s="8">
        <v>8</v>
      </c>
      <c r="K102" s="8">
        <v>2</v>
      </c>
    </row>
    <row r="103" spans="1:11" x14ac:dyDescent="0.25">
      <c r="A103" s="8" t="s">
        <v>101</v>
      </c>
      <c r="B103" s="8" t="s">
        <v>115</v>
      </c>
      <c r="C103" s="15">
        <v>72</v>
      </c>
      <c r="D103" s="15">
        <v>72</v>
      </c>
      <c r="E103" s="8" t="s">
        <v>125</v>
      </c>
      <c r="F103" s="15">
        <f t="shared" si="2"/>
        <v>72</v>
      </c>
      <c r="G103" s="13">
        <v>100</v>
      </c>
      <c r="H103" s="11">
        <v>0</v>
      </c>
      <c r="I103" s="15">
        <v>0</v>
      </c>
      <c r="J103" s="8">
        <v>8</v>
      </c>
      <c r="K103" s="8">
        <v>3</v>
      </c>
    </row>
    <row r="104" spans="1:11" x14ac:dyDescent="0.25">
      <c r="A104" s="8" t="s">
        <v>101</v>
      </c>
      <c r="B104" s="8" t="s">
        <v>115</v>
      </c>
      <c r="C104" s="15">
        <v>73</v>
      </c>
      <c r="D104" s="15">
        <v>73</v>
      </c>
      <c r="E104" s="8" t="s">
        <v>125</v>
      </c>
      <c r="F104" s="15">
        <f t="shared" si="2"/>
        <v>73</v>
      </c>
      <c r="G104" s="13">
        <v>100</v>
      </c>
      <c r="H104" s="11">
        <v>0</v>
      </c>
      <c r="I104" s="15">
        <v>0</v>
      </c>
      <c r="J104" s="8">
        <v>8</v>
      </c>
      <c r="K104" s="8">
        <v>4</v>
      </c>
    </row>
    <row r="105" spans="1:11" x14ac:dyDescent="0.25">
      <c r="A105" s="8" t="s">
        <v>101</v>
      </c>
      <c r="B105" s="8" t="s">
        <v>115</v>
      </c>
      <c r="C105" s="15">
        <v>74</v>
      </c>
      <c r="D105" s="15">
        <v>74</v>
      </c>
      <c r="E105" s="8" t="s">
        <v>125</v>
      </c>
      <c r="F105" s="15">
        <f t="shared" si="2"/>
        <v>74</v>
      </c>
      <c r="G105" s="13">
        <v>100</v>
      </c>
      <c r="H105" s="11">
        <v>0</v>
      </c>
      <c r="I105" s="15">
        <v>0</v>
      </c>
      <c r="J105" s="8">
        <v>8</v>
      </c>
      <c r="K105" s="8">
        <v>5</v>
      </c>
    </row>
    <row r="106" spans="1:11" x14ac:dyDescent="0.25">
      <c r="A106" s="8" t="s">
        <v>101</v>
      </c>
      <c r="B106" s="8" t="s">
        <v>115</v>
      </c>
      <c r="C106" s="15" t="s">
        <v>114</v>
      </c>
      <c r="D106" s="15" t="s">
        <v>114</v>
      </c>
      <c r="E106" s="8" t="s">
        <v>125</v>
      </c>
      <c r="F106" s="15" t="str">
        <f t="shared" si="2"/>
        <v>E1</v>
      </c>
      <c r="G106" s="13">
        <v>100</v>
      </c>
      <c r="H106" s="11">
        <v>0</v>
      </c>
      <c r="I106" s="15">
        <v>0</v>
      </c>
      <c r="J106" s="8">
        <v>9</v>
      </c>
      <c r="K106" s="8">
        <v>0</v>
      </c>
    </row>
    <row r="107" spans="1:11" x14ac:dyDescent="0.25">
      <c r="A107" s="8" t="s">
        <v>101</v>
      </c>
      <c r="B107" s="8" t="s">
        <v>115</v>
      </c>
      <c r="C107" s="15" t="s">
        <v>103</v>
      </c>
      <c r="D107" s="15" t="s">
        <v>103</v>
      </c>
      <c r="E107" s="8" t="s">
        <v>125</v>
      </c>
      <c r="F107" s="15" t="str">
        <f t="shared" si="2"/>
        <v>E2</v>
      </c>
      <c r="G107" s="13">
        <v>100</v>
      </c>
      <c r="H107" s="11">
        <v>0</v>
      </c>
      <c r="I107" s="15">
        <v>0</v>
      </c>
      <c r="J107" s="8">
        <v>9</v>
      </c>
      <c r="K107" s="8">
        <v>1</v>
      </c>
    </row>
    <row r="108" spans="1:11" x14ac:dyDescent="0.25">
      <c r="A108" s="8" t="s">
        <v>101</v>
      </c>
      <c r="B108" s="8" t="s">
        <v>115</v>
      </c>
      <c r="C108" s="15" t="s">
        <v>104</v>
      </c>
      <c r="D108" s="15" t="s">
        <v>104</v>
      </c>
      <c r="E108" s="8" t="s">
        <v>125</v>
      </c>
      <c r="F108" s="15" t="str">
        <f t="shared" si="2"/>
        <v>E3</v>
      </c>
      <c r="G108" s="13">
        <v>100</v>
      </c>
      <c r="H108" s="11">
        <v>0</v>
      </c>
      <c r="I108" s="15">
        <v>0</v>
      </c>
      <c r="J108" s="8">
        <v>9</v>
      </c>
      <c r="K108" s="8">
        <v>2</v>
      </c>
    </row>
    <row r="109" spans="1:11" x14ac:dyDescent="0.25">
      <c r="A109" s="8" t="s">
        <v>101</v>
      </c>
      <c r="B109" s="8" t="s">
        <v>115</v>
      </c>
      <c r="C109" s="15" t="s">
        <v>105</v>
      </c>
      <c r="D109" s="15" t="s">
        <v>105</v>
      </c>
      <c r="E109" s="8" t="s">
        <v>125</v>
      </c>
      <c r="F109" s="15" t="str">
        <f t="shared" si="2"/>
        <v>E4</v>
      </c>
      <c r="G109" s="13">
        <v>100</v>
      </c>
      <c r="H109" s="11">
        <v>0</v>
      </c>
      <c r="I109" s="15">
        <v>0</v>
      </c>
      <c r="J109" s="8">
        <v>9</v>
      </c>
      <c r="K109" s="8">
        <v>3</v>
      </c>
    </row>
    <row r="110" spans="1:11" x14ac:dyDescent="0.25">
      <c r="A110" s="8" t="s">
        <v>106</v>
      </c>
      <c r="B110" s="8" t="s">
        <v>115</v>
      </c>
      <c r="C110" s="15">
        <v>1</v>
      </c>
      <c r="D110" s="15">
        <v>1</v>
      </c>
      <c r="E110" s="8" t="s">
        <v>125</v>
      </c>
      <c r="F110" s="15">
        <f t="shared" si="2"/>
        <v>1</v>
      </c>
      <c r="G110" s="13">
        <v>100</v>
      </c>
      <c r="H110" s="11">
        <v>0</v>
      </c>
      <c r="I110" s="15">
        <v>0</v>
      </c>
      <c r="J110" s="8">
        <v>10</v>
      </c>
      <c r="K110" s="8">
        <v>0</v>
      </c>
    </row>
    <row r="111" spans="1:11" x14ac:dyDescent="0.25">
      <c r="A111" s="8" t="s">
        <v>106</v>
      </c>
      <c r="B111" s="8" t="s">
        <v>115</v>
      </c>
      <c r="C111" s="15">
        <v>2</v>
      </c>
      <c r="D111" s="15">
        <v>2</v>
      </c>
      <c r="E111" s="8" t="s">
        <v>125</v>
      </c>
      <c r="F111" s="15">
        <f t="shared" si="2"/>
        <v>2</v>
      </c>
      <c r="G111" s="13">
        <v>100</v>
      </c>
      <c r="H111" s="11">
        <v>0</v>
      </c>
      <c r="I111" s="15">
        <v>0</v>
      </c>
      <c r="J111" s="8">
        <v>10</v>
      </c>
      <c r="K111" s="8">
        <v>1</v>
      </c>
    </row>
    <row r="112" spans="1:11" x14ac:dyDescent="0.25">
      <c r="A112" s="8" t="s">
        <v>106</v>
      </c>
      <c r="B112" s="8" t="s">
        <v>115</v>
      </c>
      <c r="C112" s="15" t="s">
        <v>128</v>
      </c>
      <c r="D112" s="15" t="s">
        <v>128</v>
      </c>
      <c r="E112" s="8" t="s">
        <v>125</v>
      </c>
      <c r="F112" s="15" t="s">
        <v>129</v>
      </c>
      <c r="G112" s="13">
        <v>100</v>
      </c>
      <c r="H112" s="11">
        <v>0</v>
      </c>
      <c r="I112" s="15">
        <v>0</v>
      </c>
      <c r="J112" s="8">
        <v>10</v>
      </c>
      <c r="K112" s="8">
        <v>2</v>
      </c>
    </row>
    <row r="113" spans="1:11" x14ac:dyDescent="0.25">
      <c r="A113" s="8" t="s">
        <v>106</v>
      </c>
      <c r="B113" s="8" t="s">
        <v>115</v>
      </c>
      <c r="C113" s="15">
        <v>3</v>
      </c>
      <c r="D113" s="15">
        <v>3</v>
      </c>
      <c r="E113" s="8" t="s">
        <v>125</v>
      </c>
      <c r="F113" s="15">
        <f t="shared" si="2"/>
        <v>3</v>
      </c>
      <c r="G113" s="13">
        <v>100</v>
      </c>
      <c r="H113" s="11">
        <v>0</v>
      </c>
      <c r="I113" s="15">
        <v>0</v>
      </c>
      <c r="J113" s="8">
        <v>10</v>
      </c>
      <c r="K113" s="8">
        <v>3</v>
      </c>
    </row>
    <row r="114" spans="1:11" x14ac:dyDescent="0.25">
      <c r="A114" s="8" t="s">
        <v>106</v>
      </c>
      <c r="B114" s="8" t="s">
        <v>115</v>
      </c>
      <c r="C114" s="15">
        <v>4</v>
      </c>
      <c r="D114" s="15">
        <v>4</v>
      </c>
      <c r="E114" s="8" t="s">
        <v>125</v>
      </c>
      <c r="F114" s="15">
        <f t="shared" si="2"/>
        <v>4</v>
      </c>
      <c r="G114" s="13">
        <v>100</v>
      </c>
      <c r="H114" s="11">
        <v>0</v>
      </c>
      <c r="I114" s="15">
        <v>0</v>
      </c>
      <c r="J114" s="8">
        <v>10</v>
      </c>
      <c r="K114" s="8">
        <v>4</v>
      </c>
    </row>
    <row r="115" spans="1:11" x14ac:dyDescent="0.25">
      <c r="A115" s="8" t="s">
        <v>106</v>
      </c>
      <c r="B115" s="8" t="s">
        <v>115</v>
      </c>
      <c r="C115" s="15">
        <v>5</v>
      </c>
      <c r="D115" s="15">
        <v>5</v>
      </c>
      <c r="E115" s="8" t="s">
        <v>125</v>
      </c>
      <c r="F115" s="15">
        <f t="shared" si="2"/>
        <v>5</v>
      </c>
      <c r="G115" s="13">
        <v>100</v>
      </c>
      <c r="H115" s="11">
        <v>0</v>
      </c>
      <c r="I115" s="15">
        <v>0</v>
      </c>
      <c r="J115" s="8">
        <v>10</v>
      </c>
      <c r="K115" s="8">
        <v>5</v>
      </c>
    </row>
    <row r="116" spans="1:11" x14ac:dyDescent="0.25">
      <c r="A116" s="8" t="s">
        <v>106</v>
      </c>
      <c r="B116" s="8" t="s">
        <v>115</v>
      </c>
      <c r="C116" s="15">
        <v>6</v>
      </c>
      <c r="D116" s="15">
        <v>6</v>
      </c>
      <c r="E116" s="8" t="s">
        <v>125</v>
      </c>
      <c r="F116" s="15">
        <f t="shared" si="2"/>
        <v>6</v>
      </c>
      <c r="G116" s="13">
        <v>100</v>
      </c>
      <c r="H116" s="11">
        <v>0</v>
      </c>
      <c r="I116" s="15">
        <v>0</v>
      </c>
      <c r="J116" s="8">
        <v>11</v>
      </c>
      <c r="K116" s="8">
        <v>0</v>
      </c>
    </row>
    <row r="117" spans="1:11" x14ac:dyDescent="0.25">
      <c r="A117" s="8" t="s">
        <v>106</v>
      </c>
      <c r="B117" s="8" t="s">
        <v>115</v>
      </c>
      <c r="C117" s="15">
        <v>7</v>
      </c>
      <c r="D117" s="15">
        <v>7</v>
      </c>
      <c r="E117" s="8" t="s">
        <v>125</v>
      </c>
      <c r="F117" s="15">
        <f t="shared" si="2"/>
        <v>7</v>
      </c>
      <c r="G117" s="13">
        <v>100</v>
      </c>
      <c r="H117" s="11">
        <v>0</v>
      </c>
      <c r="I117" s="15">
        <v>0</v>
      </c>
      <c r="J117" s="8">
        <v>11</v>
      </c>
      <c r="K117" s="8">
        <v>1</v>
      </c>
    </row>
    <row r="118" spans="1:11" x14ac:dyDescent="0.25">
      <c r="A118" s="8" t="s">
        <v>106</v>
      </c>
      <c r="B118" s="8" t="s">
        <v>115</v>
      </c>
      <c r="C118" s="15">
        <v>8</v>
      </c>
      <c r="D118" s="15">
        <v>8</v>
      </c>
      <c r="E118" s="8" t="s">
        <v>125</v>
      </c>
      <c r="F118" s="15">
        <f t="shared" si="2"/>
        <v>8</v>
      </c>
      <c r="G118" s="13">
        <v>100</v>
      </c>
      <c r="H118" s="11">
        <v>0</v>
      </c>
      <c r="I118" s="15">
        <v>0</v>
      </c>
      <c r="J118" s="8">
        <v>11</v>
      </c>
      <c r="K118" s="8">
        <v>2</v>
      </c>
    </row>
    <row r="119" spans="1:11" x14ac:dyDescent="0.25">
      <c r="A119" s="8" t="s">
        <v>106</v>
      </c>
      <c r="B119" s="8" t="s">
        <v>115</v>
      </c>
      <c r="C119" s="15">
        <v>9</v>
      </c>
      <c r="D119" s="15">
        <v>9</v>
      </c>
      <c r="E119" s="8" t="s">
        <v>125</v>
      </c>
      <c r="F119" s="15">
        <f t="shared" si="2"/>
        <v>9</v>
      </c>
      <c r="G119" s="13">
        <v>100</v>
      </c>
      <c r="H119" s="11">
        <v>0</v>
      </c>
      <c r="I119" s="15">
        <v>0</v>
      </c>
      <c r="J119" s="8">
        <v>11</v>
      </c>
      <c r="K119" s="8">
        <v>3</v>
      </c>
    </row>
    <row r="120" spans="1:11" x14ac:dyDescent="0.25">
      <c r="A120" s="8" t="s">
        <v>106</v>
      </c>
      <c r="B120" s="8" t="s">
        <v>115</v>
      </c>
      <c r="C120" s="15">
        <v>10</v>
      </c>
      <c r="D120" s="15">
        <v>10</v>
      </c>
      <c r="E120" s="8" t="s">
        <v>125</v>
      </c>
      <c r="F120" s="15">
        <f t="shared" si="2"/>
        <v>10</v>
      </c>
      <c r="G120" s="13">
        <v>100</v>
      </c>
      <c r="H120" s="11">
        <v>0</v>
      </c>
      <c r="I120" s="15">
        <v>0</v>
      </c>
      <c r="J120" s="8">
        <v>12</v>
      </c>
      <c r="K120" s="8">
        <v>0</v>
      </c>
    </row>
    <row r="121" spans="1:11" x14ac:dyDescent="0.25">
      <c r="A121" s="8" t="s">
        <v>106</v>
      </c>
      <c r="B121" s="8" t="s">
        <v>115</v>
      </c>
      <c r="C121" s="15">
        <v>11</v>
      </c>
      <c r="D121" s="15">
        <v>11</v>
      </c>
      <c r="E121" s="8" t="s">
        <v>125</v>
      </c>
      <c r="F121" s="15">
        <f t="shared" si="2"/>
        <v>11</v>
      </c>
      <c r="G121" s="13">
        <v>100</v>
      </c>
      <c r="H121" s="11">
        <v>0</v>
      </c>
      <c r="I121" s="15">
        <v>0</v>
      </c>
      <c r="J121" s="8">
        <v>12</v>
      </c>
      <c r="K121" s="8">
        <v>1</v>
      </c>
    </row>
    <row r="122" spans="1:11" x14ac:dyDescent="0.25">
      <c r="A122" s="8" t="s">
        <v>106</v>
      </c>
      <c r="B122" s="8" t="s">
        <v>115</v>
      </c>
      <c r="C122" s="15">
        <v>12</v>
      </c>
      <c r="D122" s="15">
        <v>12</v>
      </c>
      <c r="E122" s="8" t="s">
        <v>125</v>
      </c>
      <c r="F122" s="15">
        <f t="shared" si="2"/>
        <v>12</v>
      </c>
      <c r="G122" s="13">
        <v>100</v>
      </c>
      <c r="H122" s="11">
        <v>0</v>
      </c>
      <c r="I122" s="15">
        <v>0</v>
      </c>
      <c r="J122" s="8">
        <v>12</v>
      </c>
      <c r="K122" s="8">
        <v>2</v>
      </c>
    </row>
    <row r="123" spans="1:11" x14ac:dyDescent="0.25">
      <c r="A123" s="8" t="s">
        <v>106</v>
      </c>
      <c r="B123" s="8" t="s">
        <v>115</v>
      </c>
      <c r="C123" s="15" t="s">
        <v>107</v>
      </c>
      <c r="D123" s="15" t="s">
        <v>107</v>
      </c>
      <c r="E123" s="8" t="s">
        <v>125</v>
      </c>
      <c r="F123" s="15" t="s">
        <v>132</v>
      </c>
      <c r="G123" s="13">
        <v>100</v>
      </c>
      <c r="H123" s="11">
        <v>0</v>
      </c>
      <c r="I123" s="15">
        <v>0</v>
      </c>
      <c r="J123" s="8">
        <v>12</v>
      </c>
      <c r="K123" s="8">
        <v>3</v>
      </c>
    </row>
    <row r="124" spans="1:11" x14ac:dyDescent="0.25">
      <c r="A124" s="8" t="s">
        <v>106</v>
      </c>
      <c r="B124" s="8" t="s">
        <v>115</v>
      </c>
      <c r="C124" s="15">
        <v>13</v>
      </c>
      <c r="D124" s="15">
        <v>13</v>
      </c>
      <c r="E124" s="8" t="s">
        <v>125</v>
      </c>
      <c r="F124" s="15">
        <f t="shared" ref="F124:F128" si="3">D124</f>
        <v>13</v>
      </c>
      <c r="G124" s="13">
        <v>100</v>
      </c>
      <c r="H124" s="11">
        <v>0</v>
      </c>
      <c r="I124" s="15">
        <v>0</v>
      </c>
      <c r="J124" s="8">
        <v>12</v>
      </c>
      <c r="K124" s="8">
        <v>4</v>
      </c>
    </row>
    <row r="125" spans="1:11" x14ac:dyDescent="0.25">
      <c r="A125" s="8" t="s">
        <v>106</v>
      </c>
      <c r="B125" s="8" t="s">
        <v>115</v>
      </c>
      <c r="C125" s="15">
        <v>15</v>
      </c>
      <c r="D125" s="15">
        <v>15</v>
      </c>
      <c r="E125" s="8" t="s">
        <v>125</v>
      </c>
      <c r="F125" s="15">
        <f t="shared" si="3"/>
        <v>15</v>
      </c>
      <c r="G125" s="13">
        <v>100</v>
      </c>
      <c r="H125" s="11">
        <v>0</v>
      </c>
      <c r="I125" s="15">
        <v>0</v>
      </c>
      <c r="J125" s="8">
        <v>13</v>
      </c>
      <c r="K125" s="8">
        <v>0</v>
      </c>
    </row>
    <row r="126" spans="1:11" x14ac:dyDescent="0.25">
      <c r="A126" s="8" t="s">
        <v>106</v>
      </c>
      <c r="B126" s="8" t="s">
        <v>115</v>
      </c>
      <c r="C126" s="15">
        <v>16</v>
      </c>
      <c r="D126" s="15">
        <v>16</v>
      </c>
      <c r="E126" s="8" t="s">
        <v>125</v>
      </c>
      <c r="F126" s="15">
        <f t="shared" si="3"/>
        <v>16</v>
      </c>
      <c r="G126" s="13">
        <v>100</v>
      </c>
      <c r="H126" s="11">
        <v>0</v>
      </c>
      <c r="I126" s="15">
        <v>0</v>
      </c>
      <c r="J126" s="8">
        <v>13</v>
      </c>
      <c r="K126" s="8">
        <v>1</v>
      </c>
    </row>
    <row r="127" spans="1:11" x14ac:dyDescent="0.25">
      <c r="A127" s="8" t="s">
        <v>106</v>
      </c>
      <c r="B127" s="8" t="s">
        <v>115</v>
      </c>
      <c r="C127" s="15">
        <v>23</v>
      </c>
      <c r="D127" s="15">
        <v>23</v>
      </c>
      <c r="E127" s="8" t="s">
        <v>125</v>
      </c>
      <c r="F127" s="15">
        <f t="shared" si="3"/>
        <v>23</v>
      </c>
      <c r="G127" s="13">
        <v>100</v>
      </c>
      <c r="H127" s="11">
        <v>0</v>
      </c>
      <c r="I127" s="15">
        <v>0</v>
      </c>
      <c r="J127" s="8">
        <v>13</v>
      </c>
      <c r="K127" s="8">
        <v>2</v>
      </c>
    </row>
    <row r="128" spans="1:11" x14ac:dyDescent="0.25">
      <c r="A128" s="8" t="s">
        <v>106</v>
      </c>
      <c r="B128" s="8" t="s">
        <v>115</v>
      </c>
      <c r="C128" s="15">
        <v>17</v>
      </c>
      <c r="D128" s="15">
        <v>17</v>
      </c>
      <c r="E128" s="8" t="s">
        <v>125</v>
      </c>
      <c r="F128" s="15">
        <f t="shared" si="3"/>
        <v>17</v>
      </c>
      <c r="G128" s="13">
        <v>100</v>
      </c>
      <c r="H128" s="11">
        <v>0</v>
      </c>
      <c r="I128" s="15">
        <v>0</v>
      </c>
      <c r="J128" s="8">
        <v>13</v>
      </c>
      <c r="K128" s="8">
        <v>3</v>
      </c>
    </row>
    <row r="129" spans="1:11" x14ac:dyDescent="0.25">
      <c r="A129" s="8" t="s">
        <v>106</v>
      </c>
      <c r="B129" s="8" t="s">
        <v>115</v>
      </c>
      <c r="C129" s="15" t="s">
        <v>108</v>
      </c>
      <c r="D129" s="15" t="s">
        <v>108</v>
      </c>
      <c r="E129" s="8" t="s">
        <v>125</v>
      </c>
      <c r="F129" s="15" t="s">
        <v>131</v>
      </c>
      <c r="G129" s="13">
        <v>100</v>
      </c>
      <c r="H129" s="11">
        <v>0</v>
      </c>
      <c r="I129" s="15">
        <v>0</v>
      </c>
      <c r="J129" s="8">
        <v>13</v>
      </c>
      <c r="K129" s="8">
        <v>4</v>
      </c>
    </row>
    <row r="130" spans="1:11" x14ac:dyDescent="0.25">
      <c r="A130" s="8" t="s">
        <v>106</v>
      </c>
      <c r="B130" s="8" t="s">
        <v>115</v>
      </c>
      <c r="C130" s="15" t="s">
        <v>109</v>
      </c>
      <c r="D130" s="15" t="s">
        <v>109</v>
      </c>
      <c r="E130" s="8" t="s">
        <v>125</v>
      </c>
      <c r="F130" s="15" t="s">
        <v>133</v>
      </c>
      <c r="G130" s="13">
        <v>100</v>
      </c>
      <c r="H130" s="11">
        <v>0</v>
      </c>
      <c r="I130" s="15">
        <v>0</v>
      </c>
      <c r="J130" s="8">
        <v>14</v>
      </c>
      <c r="K130" s="8">
        <v>0</v>
      </c>
    </row>
    <row r="131" spans="1:11" x14ac:dyDescent="0.25">
      <c r="A131" s="8" t="s">
        <v>106</v>
      </c>
      <c r="B131" s="8" t="s">
        <v>115</v>
      </c>
      <c r="C131" s="15" t="s">
        <v>110</v>
      </c>
      <c r="D131" s="15" t="s">
        <v>110</v>
      </c>
      <c r="E131" s="8" t="s">
        <v>125</v>
      </c>
      <c r="F131" s="15" t="s">
        <v>130</v>
      </c>
      <c r="G131" s="13">
        <v>100</v>
      </c>
      <c r="H131" s="11">
        <v>0</v>
      </c>
      <c r="I131" s="15">
        <v>0</v>
      </c>
      <c r="J131" s="8">
        <v>14</v>
      </c>
      <c r="K131" s="8">
        <v>1</v>
      </c>
    </row>
    <row r="132" spans="1:11" x14ac:dyDescent="0.25">
      <c r="A132" s="8" t="s">
        <v>106</v>
      </c>
      <c r="B132" s="8" t="s">
        <v>115</v>
      </c>
      <c r="C132" s="15" t="s">
        <v>111</v>
      </c>
      <c r="D132" s="15" t="s">
        <v>111</v>
      </c>
      <c r="E132" s="8" t="s">
        <v>125</v>
      </c>
      <c r="F132" s="15" t="s">
        <v>76</v>
      </c>
      <c r="G132" s="13">
        <v>100</v>
      </c>
      <c r="H132" s="11">
        <v>0</v>
      </c>
      <c r="I132" s="15">
        <v>0</v>
      </c>
      <c r="J132" s="8">
        <v>14</v>
      </c>
      <c r="K132" s="8">
        <v>2</v>
      </c>
    </row>
    <row r="133" spans="1:11" x14ac:dyDescent="0.25">
      <c r="A133" s="8" t="s">
        <v>106</v>
      </c>
      <c r="B133" s="8" t="s">
        <v>115</v>
      </c>
      <c r="C133" s="15" t="s">
        <v>112</v>
      </c>
      <c r="D133" s="15" t="s">
        <v>112</v>
      </c>
      <c r="E133" s="8" t="s">
        <v>125</v>
      </c>
      <c r="F133" s="15" t="s">
        <v>77</v>
      </c>
      <c r="G133" s="13">
        <v>100</v>
      </c>
      <c r="H133" s="11">
        <v>0</v>
      </c>
      <c r="I133" s="15">
        <v>0</v>
      </c>
      <c r="J133" s="8">
        <v>14</v>
      </c>
      <c r="K133" s="8">
        <v>3</v>
      </c>
    </row>
    <row r="134" spans="1:11" x14ac:dyDescent="0.25">
      <c r="A134" s="8" t="s">
        <v>106</v>
      </c>
      <c r="B134" s="8" t="s">
        <v>115</v>
      </c>
      <c r="C134" s="15" t="s">
        <v>113</v>
      </c>
      <c r="D134" s="15" t="s">
        <v>113</v>
      </c>
      <c r="E134" s="8" t="s">
        <v>125</v>
      </c>
      <c r="F134" s="15" t="s">
        <v>78</v>
      </c>
      <c r="G134" s="13">
        <v>100</v>
      </c>
      <c r="H134" s="11">
        <v>0</v>
      </c>
      <c r="I134" s="15">
        <v>0</v>
      </c>
      <c r="J134" s="8">
        <v>14</v>
      </c>
      <c r="K134" s="8">
        <v>4</v>
      </c>
    </row>
    <row r="135" spans="1:11" x14ac:dyDescent="0.25">
      <c r="A135" s="8" t="s">
        <v>106</v>
      </c>
      <c r="B135" s="8" t="s">
        <v>115</v>
      </c>
      <c r="C135" s="15">
        <v>24</v>
      </c>
      <c r="D135" s="15">
        <v>24</v>
      </c>
      <c r="E135" s="8" t="s">
        <v>125</v>
      </c>
      <c r="F135" s="15">
        <f t="shared" ref="F135:F189" si="4">D135</f>
        <v>24</v>
      </c>
      <c r="G135" s="13">
        <v>100</v>
      </c>
      <c r="H135" s="11">
        <v>0</v>
      </c>
      <c r="I135" s="15">
        <v>0</v>
      </c>
      <c r="J135" s="8">
        <v>14</v>
      </c>
      <c r="K135" s="8">
        <v>5</v>
      </c>
    </row>
    <row r="136" spans="1:11" x14ac:dyDescent="0.25">
      <c r="F136" s="15"/>
    </row>
    <row r="137" spans="1:11" x14ac:dyDescent="0.25">
      <c r="A137" s="8" t="s">
        <v>101</v>
      </c>
      <c r="B137" s="8" t="s">
        <v>119</v>
      </c>
      <c r="C137" s="15" t="s">
        <v>116</v>
      </c>
      <c r="D137" s="15" t="s">
        <v>119</v>
      </c>
      <c r="E137" s="8" t="s">
        <v>126</v>
      </c>
      <c r="F137" s="15" t="str">
        <f t="shared" si="4"/>
        <v>2Out</v>
      </c>
      <c r="G137" s="13">
        <v>100</v>
      </c>
      <c r="H137" s="11">
        <v>1400</v>
      </c>
      <c r="I137" s="15">
        <v>0</v>
      </c>
      <c r="J137" s="8">
        <v>0</v>
      </c>
      <c r="K137" s="8">
        <v>0</v>
      </c>
    </row>
    <row r="138" spans="1:11" x14ac:dyDescent="0.25">
      <c r="A138" s="8" t="s">
        <v>101</v>
      </c>
      <c r="B138" s="8" t="s">
        <v>120</v>
      </c>
      <c r="C138" s="15" t="s">
        <v>116</v>
      </c>
      <c r="D138" s="15" t="s">
        <v>120</v>
      </c>
      <c r="E138" s="8" t="s">
        <v>126</v>
      </c>
      <c r="F138" s="15" t="str">
        <f t="shared" si="4"/>
        <v>3In</v>
      </c>
      <c r="G138" s="13">
        <v>100</v>
      </c>
      <c r="H138" s="11">
        <v>1400</v>
      </c>
      <c r="I138" s="15">
        <v>0</v>
      </c>
      <c r="J138" s="8">
        <v>1</v>
      </c>
      <c r="K138" s="8">
        <v>0</v>
      </c>
    </row>
    <row r="139" spans="1:11" x14ac:dyDescent="0.25">
      <c r="A139" s="8" t="s">
        <v>101</v>
      </c>
      <c r="B139" s="8" t="s">
        <v>121</v>
      </c>
      <c r="C139" s="15" t="s">
        <v>116</v>
      </c>
      <c r="D139" s="15" t="s">
        <v>121</v>
      </c>
      <c r="E139" s="8" t="s">
        <v>126</v>
      </c>
      <c r="F139" s="15" t="str">
        <f t="shared" si="4"/>
        <v>3Out</v>
      </c>
      <c r="G139" s="13">
        <v>100</v>
      </c>
      <c r="H139" s="11">
        <v>1400</v>
      </c>
      <c r="I139" s="15">
        <v>0</v>
      </c>
      <c r="J139" s="8">
        <v>1</v>
      </c>
      <c r="K139" s="8">
        <v>1</v>
      </c>
    </row>
    <row r="140" spans="1:11" x14ac:dyDescent="0.25">
      <c r="A140" s="8" t="s">
        <v>101</v>
      </c>
      <c r="B140" s="8" t="s">
        <v>122</v>
      </c>
      <c r="C140" s="15" t="s">
        <v>116</v>
      </c>
      <c r="D140" s="15" t="s">
        <v>122</v>
      </c>
      <c r="E140" s="8" t="s">
        <v>126</v>
      </c>
      <c r="F140" s="15" t="str">
        <f t="shared" si="4"/>
        <v>4In</v>
      </c>
      <c r="G140" s="13">
        <v>100</v>
      </c>
      <c r="H140" s="11">
        <v>1400</v>
      </c>
      <c r="I140" s="15">
        <v>0</v>
      </c>
      <c r="J140" s="8">
        <v>2</v>
      </c>
      <c r="K140" s="8">
        <v>0</v>
      </c>
    </row>
    <row r="141" spans="1:11" x14ac:dyDescent="0.25">
      <c r="A141" s="8" t="s">
        <v>101</v>
      </c>
      <c r="B141" s="8" t="s">
        <v>123</v>
      </c>
      <c r="C141" s="15" t="s">
        <v>116</v>
      </c>
      <c r="D141" s="15" t="s">
        <v>123</v>
      </c>
      <c r="E141" s="8" t="s">
        <v>126</v>
      </c>
      <c r="F141" s="15" t="str">
        <f t="shared" si="4"/>
        <v>5In</v>
      </c>
      <c r="G141" s="13">
        <v>100</v>
      </c>
      <c r="H141" s="11">
        <v>1400</v>
      </c>
      <c r="I141" s="15">
        <v>0</v>
      </c>
      <c r="J141" s="8">
        <v>3</v>
      </c>
      <c r="K141" s="8">
        <v>0</v>
      </c>
    </row>
    <row r="142" spans="1:11" x14ac:dyDescent="0.25">
      <c r="A142" s="8" t="s">
        <v>101</v>
      </c>
      <c r="B142" s="8" t="s">
        <v>124</v>
      </c>
      <c r="C142" s="15" t="s">
        <v>116</v>
      </c>
      <c r="D142" s="15" t="s">
        <v>124</v>
      </c>
      <c r="E142" s="8" t="s">
        <v>126</v>
      </c>
      <c r="F142" s="15" t="str">
        <f t="shared" si="4"/>
        <v>5Out</v>
      </c>
      <c r="G142" s="13">
        <v>100</v>
      </c>
      <c r="H142" s="11">
        <v>1400</v>
      </c>
      <c r="I142" s="15">
        <v>0</v>
      </c>
      <c r="J142" s="8">
        <v>3</v>
      </c>
      <c r="K142" s="8">
        <v>1</v>
      </c>
    </row>
    <row r="143" spans="1:11" x14ac:dyDescent="0.25">
      <c r="A143" s="8" t="s">
        <v>101</v>
      </c>
      <c r="B143" s="8" t="s">
        <v>116</v>
      </c>
      <c r="C143" s="15">
        <v>1</v>
      </c>
      <c r="D143" s="15">
        <v>1</v>
      </c>
      <c r="E143" s="8" t="s">
        <v>126</v>
      </c>
      <c r="F143" s="15">
        <f t="shared" si="4"/>
        <v>1</v>
      </c>
      <c r="G143" s="13">
        <v>100</v>
      </c>
      <c r="H143" s="11">
        <v>1400</v>
      </c>
      <c r="I143" s="15">
        <v>0</v>
      </c>
      <c r="J143" s="8">
        <v>4</v>
      </c>
      <c r="K143" s="8">
        <v>0</v>
      </c>
    </row>
    <row r="144" spans="1:11" x14ac:dyDescent="0.25">
      <c r="A144" s="8" t="s">
        <v>101</v>
      </c>
      <c r="B144" s="8" t="s">
        <v>116</v>
      </c>
      <c r="C144" s="15">
        <v>2</v>
      </c>
      <c r="D144" s="15">
        <v>2</v>
      </c>
      <c r="E144" s="8" t="s">
        <v>126</v>
      </c>
      <c r="F144" s="15">
        <f t="shared" si="4"/>
        <v>2</v>
      </c>
      <c r="G144" s="13">
        <v>100</v>
      </c>
      <c r="H144" s="11">
        <v>1400</v>
      </c>
      <c r="I144" s="15">
        <v>0</v>
      </c>
      <c r="J144" s="8">
        <v>4</v>
      </c>
      <c r="K144" s="8">
        <v>1</v>
      </c>
    </row>
    <row r="145" spans="1:11" x14ac:dyDescent="0.25">
      <c r="A145" s="8" t="s">
        <v>101</v>
      </c>
      <c r="B145" s="8" t="s">
        <v>116</v>
      </c>
      <c r="C145" s="15">
        <v>3</v>
      </c>
      <c r="D145" s="15">
        <v>3</v>
      </c>
      <c r="E145" s="8" t="s">
        <v>126</v>
      </c>
      <c r="F145" s="15">
        <f t="shared" si="4"/>
        <v>3</v>
      </c>
      <c r="G145" s="13">
        <v>100</v>
      </c>
      <c r="H145" s="11">
        <v>1400</v>
      </c>
      <c r="I145" s="15">
        <v>0</v>
      </c>
      <c r="J145" s="8">
        <v>4</v>
      </c>
      <c r="K145" s="8">
        <v>2</v>
      </c>
    </row>
    <row r="146" spans="1:11" x14ac:dyDescent="0.25">
      <c r="A146" s="8" t="s">
        <v>101</v>
      </c>
      <c r="B146" s="8" t="s">
        <v>116</v>
      </c>
      <c r="C146" s="15">
        <v>11</v>
      </c>
      <c r="D146" s="15">
        <v>11</v>
      </c>
      <c r="E146" s="8" t="s">
        <v>126</v>
      </c>
      <c r="F146" s="15">
        <f t="shared" si="4"/>
        <v>11</v>
      </c>
      <c r="G146" s="13">
        <v>100</v>
      </c>
      <c r="H146" s="11">
        <v>1400</v>
      </c>
      <c r="I146" s="15">
        <v>0</v>
      </c>
      <c r="J146" s="8">
        <v>4</v>
      </c>
      <c r="K146" s="8">
        <v>3</v>
      </c>
    </row>
    <row r="147" spans="1:11" x14ac:dyDescent="0.25">
      <c r="A147" s="8" t="s">
        <v>101</v>
      </c>
      <c r="B147" s="8" t="s">
        <v>116</v>
      </c>
      <c r="C147" s="15">
        <v>12</v>
      </c>
      <c r="D147" s="15">
        <v>12</v>
      </c>
      <c r="E147" s="8" t="s">
        <v>126</v>
      </c>
      <c r="F147" s="15">
        <f t="shared" si="4"/>
        <v>12</v>
      </c>
      <c r="G147" s="13">
        <v>100</v>
      </c>
      <c r="H147" s="11">
        <v>1400</v>
      </c>
      <c r="I147" s="15">
        <v>0</v>
      </c>
      <c r="J147" s="8">
        <v>4</v>
      </c>
      <c r="K147" s="8">
        <v>4</v>
      </c>
    </row>
    <row r="148" spans="1:11" x14ac:dyDescent="0.25">
      <c r="A148" s="8" t="s">
        <v>101</v>
      </c>
      <c r="B148" s="8" t="s">
        <v>116</v>
      </c>
      <c r="C148" s="15">
        <v>13</v>
      </c>
      <c r="D148" s="15">
        <v>13</v>
      </c>
      <c r="E148" s="8" t="s">
        <v>126</v>
      </c>
      <c r="F148" s="15">
        <f t="shared" si="4"/>
        <v>13</v>
      </c>
      <c r="G148" s="13">
        <v>100</v>
      </c>
      <c r="H148" s="11">
        <v>1400</v>
      </c>
      <c r="I148" s="15">
        <v>0</v>
      </c>
      <c r="J148" s="8">
        <v>4</v>
      </c>
      <c r="K148" s="8">
        <v>5</v>
      </c>
    </row>
    <row r="149" spans="1:11" x14ac:dyDescent="0.25">
      <c r="A149" s="8" t="s">
        <v>101</v>
      </c>
      <c r="B149" s="8" t="s">
        <v>116</v>
      </c>
      <c r="C149" s="15">
        <v>21</v>
      </c>
      <c r="D149" s="15">
        <v>21</v>
      </c>
      <c r="E149" s="8" t="s">
        <v>126</v>
      </c>
      <c r="F149" s="15">
        <f t="shared" si="4"/>
        <v>21</v>
      </c>
      <c r="G149" s="13">
        <v>100</v>
      </c>
      <c r="H149" s="11">
        <v>1400</v>
      </c>
      <c r="I149" s="15">
        <v>0</v>
      </c>
      <c r="J149" s="8">
        <v>5</v>
      </c>
      <c r="K149" s="8">
        <v>0</v>
      </c>
    </row>
    <row r="150" spans="1:11" x14ac:dyDescent="0.25">
      <c r="A150" s="8" t="s">
        <v>101</v>
      </c>
      <c r="B150" s="8" t="s">
        <v>116</v>
      </c>
      <c r="C150" s="15">
        <v>22</v>
      </c>
      <c r="D150" s="15">
        <v>22</v>
      </c>
      <c r="E150" s="8" t="s">
        <v>126</v>
      </c>
      <c r="F150" s="15">
        <f t="shared" si="4"/>
        <v>22</v>
      </c>
      <c r="G150" s="13">
        <v>100</v>
      </c>
      <c r="H150" s="11">
        <v>1400</v>
      </c>
      <c r="I150" s="15">
        <v>0</v>
      </c>
      <c r="J150" s="8">
        <v>5</v>
      </c>
      <c r="K150" s="8">
        <v>1</v>
      </c>
    </row>
    <row r="151" spans="1:11" x14ac:dyDescent="0.25">
      <c r="A151" s="8" t="s">
        <v>101</v>
      </c>
      <c r="B151" s="8" t="s">
        <v>116</v>
      </c>
      <c r="C151" s="15">
        <v>23</v>
      </c>
      <c r="D151" s="15">
        <v>23</v>
      </c>
      <c r="E151" s="8" t="s">
        <v>126</v>
      </c>
      <c r="F151" s="15">
        <f t="shared" si="4"/>
        <v>23</v>
      </c>
      <c r="G151" s="13">
        <v>100</v>
      </c>
      <c r="H151" s="11">
        <v>1400</v>
      </c>
      <c r="I151" s="15">
        <v>0</v>
      </c>
      <c r="J151" s="8">
        <v>5</v>
      </c>
      <c r="K151" s="8">
        <v>2</v>
      </c>
    </row>
    <row r="152" spans="1:11" x14ac:dyDescent="0.25">
      <c r="A152" s="8" t="s">
        <v>101</v>
      </c>
      <c r="B152" s="8" t="s">
        <v>116</v>
      </c>
      <c r="C152" s="15">
        <v>24</v>
      </c>
      <c r="D152" s="15">
        <v>24</v>
      </c>
      <c r="E152" s="8" t="s">
        <v>126</v>
      </c>
      <c r="F152" s="15">
        <f t="shared" si="4"/>
        <v>24</v>
      </c>
      <c r="G152" s="13">
        <v>100</v>
      </c>
      <c r="H152" s="11">
        <v>1400</v>
      </c>
      <c r="I152" s="15">
        <v>0</v>
      </c>
      <c r="J152" s="8">
        <v>5</v>
      </c>
      <c r="K152" s="8">
        <v>3</v>
      </c>
    </row>
    <row r="153" spans="1:11" x14ac:dyDescent="0.25">
      <c r="A153" s="8" t="s">
        <v>101</v>
      </c>
      <c r="B153" s="8" t="s">
        <v>116</v>
      </c>
      <c r="C153" s="15">
        <v>32</v>
      </c>
      <c r="D153" s="15">
        <v>32</v>
      </c>
      <c r="E153" s="8" t="s">
        <v>126</v>
      </c>
      <c r="F153" s="15">
        <f t="shared" si="4"/>
        <v>32</v>
      </c>
      <c r="G153" s="13">
        <v>100</v>
      </c>
      <c r="H153" s="11">
        <v>1400</v>
      </c>
      <c r="I153" s="15">
        <v>0</v>
      </c>
      <c r="J153" s="8">
        <v>5</v>
      </c>
      <c r="K153" s="8">
        <v>4</v>
      </c>
    </row>
    <row r="154" spans="1:11" x14ac:dyDescent="0.25">
      <c r="A154" s="8" t="s">
        <v>101</v>
      </c>
      <c r="B154" s="8" t="s">
        <v>116</v>
      </c>
      <c r="C154" s="15">
        <v>75</v>
      </c>
      <c r="D154" s="15">
        <v>75</v>
      </c>
      <c r="E154" s="8" t="s">
        <v>126</v>
      </c>
      <c r="F154" s="15">
        <f t="shared" si="4"/>
        <v>75</v>
      </c>
      <c r="G154" s="13">
        <v>100</v>
      </c>
      <c r="H154" s="11">
        <v>1400</v>
      </c>
      <c r="I154" s="15">
        <v>0</v>
      </c>
      <c r="J154" s="8">
        <v>5</v>
      </c>
      <c r="K154" s="8">
        <v>5</v>
      </c>
    </row>
    <row r="155" spans="1:11" x14ac:dyDescent="0.25">
      <c r="A155" s="8" t="s">
        <v>101</v>
      </c>
      <c r="B155" s="8" t="s">
        <v>116</v>
      </c>
      <c r="C155" s="15">
        <v>33</v>
      </c>
      <c r="D155" s="15">
        <v>33</v>
      </c>
      <c r="E155" s="8" t="s">
        <v>126</v>
      </c>
      <c r="F155" s="15">
        <f t="shared" si="4"/>
        <v>33</v>
      </c>
      <c r="G155" s="13">
        <v>100</v>
      </c>
      <c r="H155" s="11">
        <v>1400</v>
      </c>
      <c r="I155" s="15">
        <v>0</v>
      </c>
      <c r="J155" s="8">
        <v>6</v>
      </c>
      <c r="K155" s="8">
        <v>0</v>
      </c>
    </row>
    <row r="156" spans="1:11" x14ac:dyDescent="0.25">
      <c r="A156" s="8" t="s">
        <v>101</v>
      </c>
      <c r="B156" s="8" t="s">
        <v>116</v>
      </c>
      <c r="C156" s="15">
        <v>34</v>
      </c>
      <c r="D156" s="15">
        <v>34</v>
      </c>
      <c r="E156" s="8" t="s">
        <v>126</v>
      </c>
      <c r="F156" s="15">
        <f t="shared" si="4"/>
        <v>34</v>
      </c>
      <c r="G156" s="13">
        <v>100</v>
      </c>
      <c r="H156" s="11">
        <v>1400</v>
      </c>
      <c r="I156" s="15">
        <v>0</v>
      </c>
      <c r="J156" s="8">
        <v>6</v>
      </c>
      <c r="K156" s="8">
        <v>1</v>
      </c>
    </row>
    <row r="157" spans="1:11" x14ac:dyDescent="0.25">
      <c r="A157" s="8" t="s">
        <v>101</v>
      </c>
      <c r="B157" s="8" t="s">
        <v>116</v>
      </c>
      <c r="C157" s="15">
        <v>41</v>
      </c>
      <c r="D157" s="15">
        <v>41</v>
      </c>
      <c r="E157" s="8" t="s">
        <v>126</v>
      </c>
      <c r="F157" s="15">
        <f t="shared" si="4"/>
        <v>41</v>
      </c>
      <c r="G157" s="13">
        <v>100</v>
      </c>
      <c r="H157" s="11">
        <v>1400</v>
      </c>
      <c r="I157" s="15">
        <v>0</v>
      </c>
      <c r="J157" s="8">
        <v>6</v>
      </c>
      <c r="K157" s="8">
        <v>2</v>
      </c>
    </row>
    <row r="158" spans="1:11" x14ac:dyDescent="0.25">
      <c r="A158" s="8" t="s">
        <v>101</v>
      </c>
      <c r="B158" s="8" t="s">
        <v>116</v>
      </c>
      <c r="C158" s="15">
        <v>42</v>
      </c>
      <c r="D158" s="15">
        <v>42</v>
      </c>
      <c r="E158" s="8" t="s">
        <v>126</v>
      </c>
      <c r="F158" s="15">
        <f t="shared" si="4"/>
        <v>42</v>
      </c>
      <c r="G158" s="13">
        <v>100</v>
      </c>
      <c r="H158" s="11">
        <v>1400</v>
      </c>
      <c r="I158" s="15">
        <v>0</v>
      </c>
      <c r="J158" s="8">
        <v>6</v>
      </c>
      <c r="K158" s="8">
        <v>3</v>
      </c>
    </row>
    <row r="159" spans="1:11" x14ac:dyDescent="0.25">
      <c r="A159" s="8" t="s">
        <v>101</v>
      </c>
      <c r="B159" s="8" t="s">
        <v>116</v>
      </c>
      <c r="C159" s="15">
        <v>43</v>
      </c>
      <c r="D159" s="15">
        <v>43</v>
      </c>
      <c r="E159" s="8" t="s">
        <v>126</v>
      </c>
      <c r="F159" s="15">
        <f t="shared" si="4"/>
        <v>43</v>
      </c>
      <c r="G159" s="13">
        <v>100</v>
      </c>
      <c r="H159" s="11">
        <v>1400</v>
      </c>
      <c r="I159" s="15">
        <v>0</v>
      </c>
      <c r="J159" s="8">
        <v>6</v>
      </c>
      <c r="K159" s="8">
        <v>4</v>
      </c>
    </row>
    <row r="160" spans="1:11" x14ac:dyDescent="0.25">
      <c r="A160" s="8" t="s">
        <v>101</v>
      </c>
      <c r="B160" s="8" t="s">
        <v>116</v>
      </c>
      <c r="C160" s="15">
        <v>44</v>
      </c>
      <c r="D160" s="15">
        <v>44</v>
      </c>
      <c r="E160" s="8" t="s">
        <v>126</v>
      </c>
      <c r="F160" s="15">
        <f t="shared" si="4"/>
        <v>44</v>
      </c>
      <c r="G160" s="13">
        <v>100</v>
      </c>
      <c r="H160" s="11">
        <v>1400</v>
      </c>
      <c r="I160" s="15">
        <v>0</v>
      </c>
      <c r="J160" s="8">
        <v>6</v>
      </c>
      <c r="K160" s="8">
        <v>5</v>
      </c>
    </row>
    <row r="161" spans="1:11" x14ac:dyDescent="0.25">
      <c r="A161" s="8" t="s">
        <v>101</v>
      </c>
      <c r="B161" s="8" t="s">
        <v>116</v>
      </c>
      <c r="C161" s="15">
        <v>51</v>
      </c>
      <c r="D161" s="15">
        <v>51</v>
      </c>
      <c r="E161" s="8" t="s">
        <v>126</v>
      </c>
      <c r="F161" s="15">
        <f t="shared" si="4"/>
        <v>51</v>
      </c>
      <c r="G161" s="13">
        <v>100</v>
      </c>
      <c r="H161" s="11">
        <v>1400</v>
      </c>
      <c r="I161" s="15">
        <v>0</v>
      </c>
      <c r="J161" s="8">
        <v>7</v>
      </c>
      <c r="K161" s="8">
        <v>0</v>
      </c>
    </row>
    <row r="162" spans="1:11" x14ac:dyDescent="0.25">
      <c r="A162" s="8" t="s">
        <v>101</v>
      </c>
      <c r="B162" s="8" t="s">
        <v>116</v>
      </c>
      <c r="C162" s="15">
        <v>52</v>
      </c>
      <c r="D162" s="15">
        <v>52</v>
      </c>
      <c r="E162" s="8" t="s">
        <v>126</v>
      </c>
      <c r="F162" s="15">
        <f t="shared" si="4"/>
        <v>52</v>
      </c>
      <c r="G162" s="13">
        <v>100</v>
      </c>
      <c r="H162" s="11">
        <v>1400</v>
      </c>
      <c r="I162" s="15">
        <v>0</v>
      </c>
      <c r="J162" s="8">
        <v>7</v>
      </c>
      <c r="K162" s="8">
        <v>1</v>
      </c>
    </row>
    <row r="163" spans="1:11" x14ac:dyDescent="0.25">
      <c r="A163" s="8" t="s">
        <v>101</v>
      </c>
      <c r="B163" s="8" t="s">
        <v>116</v>
      </c>
      <c r="C163" s="15">
        <v>53</v>
      </c>
      <c r="D163" s="15">
        <v>53</v>
      </c>
      <c r="E163" s="8" t="s">
        <v>126</v>
      </c>
      <c r="F163" s="15">
        <f t="shared" si="4"/>
        <v>53</v>
      </c>
      <c r="G163" s="13">
        <v>100</v>
      </c>
      <c r="H163" s="11">
        <v>1400</v>
      </c>
      <c r="I163" s="15">
        <v>0</v>
      </c>
      <c r="J163" s="8">
        <v>7</v>
      </c>
      <c r="K163" s="8">
        <v>2</v>
      </c>
    </row>
    <row r="164" spans="1:11" x14ac:dyDescent="0.25">
      <c r="A164" s="8" t="s">
        <v>101</v>
      </c>
      <c r="B164" s="8" t="s">
        <v>116</v>
      </c>
      <c r="C164" s="15">
        <v>54</v>
      </c>
      <c r="D164" s="15">
        <v>54</v>
      </c>
      <c r="E164" s="8" t="s">
        <v>126</v>
      </c>
      <c r="F164" s="15">
        <f t="shared" si="4"/>
        <v>54</v>
      </c>
      <c r="G164" s="13">
        <v>100</v>
      </c>
      <c r="H164" s="11">
        <v>1400</v>
      </c>
      <c r="I164" s="15">
        <v>0</v>
      </c>
      <c r="J164" s="8">
        <v>7</v>
      </c>
      <c r="K164" s="8">
        <v>3</v>
      </c>
    </row>
    <row r="165" spans="1:11" x14ac:dyDescent="0.25">
      <c r="A165" s="8" t="s">
        <v>101</v>
      </c>
      <c r="B165" s="8" t="s">
        <v>116</v>
      </c>
      <c r="C165" s="15">
        <v>61</v>
      </c>
      <c r="D165" s="15">
        <v>61</v>
      </c>
      <c r="E165" s="8" t="s">
        <v>126</v>
      </c>
      <c r="F165" s="15">
        <f t="shared" si="4"/>
        <v>61</v>
      </c>
      <c r="G165" s="13">
        <v>100</v>
      </c>
      <c r="H165" s="11">
        <v>1400</v>
      </c>
      <c r="I165" s="15">
        <v>0</v>
      </c>
      <c r="J165" s="8">
        <v>7</v>
      </c>
      <c r="K165" s="8">
        <v>4</v>
      </c>
    </row>
    <row r="166" spans="1:11" x14ac:dyDescent="0.25">
      <c r="A166" s="8" t="s">
        <v>101</v>
      </c>
      <c r="B166" s="8" t="s">
        <v>116</v>
      </c>
      <c r="C166" s="15">
        <v>62</v>
      </c>
      <c r="D166" s="15">
        <v>62</v>
      </c>
      <c r="E166" s="8" t="s">
        <v>126</v>
      </c>
      <c r="F166" s="15">
        <f t="shared" si="4"/>
        <v>62</v>
      </c>
      <c r="G166" s="13">
        <v>100</v>
      </c>
      <c r="H166" s="11">
        <v>1400</v>
      </c>
      <c r="I166" s="15">
        <v>0</v>
      </c>
      <c r="J166" s="8">
        <v>7</v>
      </c>
      <c r="K166" s="8">
        <v>5</v>
      </c>
    </row>
    <row r="167" spans="1:11" x14ac:dyDescent="0.25">
      <c r="A167" s="8" t="s">
        <v>101</v>
      </c>
      <c r="B167" s="8" t="s">
        <v>116</v>
      </c>
      <c r="C167" s="15">
        <v>63</v>
      </c>
      <c r="D167" s="15">
        <v>63</v>
      </c>
      <c r="E167" s="8" t="s">
        <v>126</v>
      </c>
      <c r="F167" s="15">
        <f t="shared" si="4"/>
        <v>63</v>
      </c>
      <c r="G167" s="13">
        <v>100</v>
      </c>
      <c r="H167" s="11">
        <v>1400</v>
      </c>
      <c r="I167" s="15">
        <v>0</v>
      </c>
      <c r="J167" s="8">
        <v>8</v>
      </c>
      <c r="K167" s="8">
        <v>0</v>
      </c>
    </row>
    <row r="168" spans="1:11" x14ac:dyDescent="0.25">
      <c r="A168" s="8" t="s">
        <v>101</v>
      </c>
      <c r="B168" s="8" t="s">
        <v>116</v>
      </c>
      <c r="C168" s="15">
        <v>64</v>
      </c>
      <c r="D168" s="15">
        <v>64</v>
      </c>
      <c r="E168" s="8" t="s">
        <v>126</v>
      </c>
      <c r="F168" s="15">
        <f t="shared" si="4"/>
        <v>64</v>
      </c>
      <c r="G168" s="13">
        <v>100</v>
      </c>
      <c r="H168" s="11">
        <v>1400</v>
      </c>
      <c r="I168" s="15">
        <v>0</v>
      </c>
      <c r="J168" s="8">
        <v>8</v>
      </c>
      <c r="K168" s="8">
        <v>1</v>
      </c>
    </row>
    <row r="169" spans="1:11" x14ac:dyDescent="0.25">
      <c r="A169" s="8" t="s">
        <v>101</v>
      </c>
      <c r="B169" s="8" t="s">
        <v>116</v>
      </c>
      <c r="C169" s="15">
        <v>71</v>
      </c>
      <c r="D169" s="15">
        <v>71</v>
      </c>
      <c r="E169" s="8" t="s">
        <v>126</v>
      </c>
      <c r="F169" s="15">
        <f t="shared" si="4"/>
        <v>71</v>
      </c>
      <c r="G169" s="13">
        <v>100</v>
      </c>
      <c r="H169" s="11">
        <v>1400</v>
      </c>
      <c r="I169" s="15">
        <v>0</v>
      </c>
      <c r="J169" s="8">
        <v>8</v>
      </c>
      <c r="K169" s="8">
        <v>2</v>
      </c>
    </row>
    <row r="170" spans="1:11" x14ac:dyDescent="0.25">
      <c r="A170" s="8" t="s">
        <v>101</v>
      </c>
      <c r="B170" s="8" t="s">
        <v>116</v>
      </c>
      <c r="C170" s="15">
        <v>72</v>
      </c>
      <c r="D170" s="15">
        <v>72</v>
      </c>
      <c r="E170" s="8" t="s">
        <v>126</v>
      </c>
      <c r="F170" s="15">
        <f t="shared" si="4"/>
        <v>72</v>
      </c>
      <c r="G170" s="13">
        <v>100</v>
      </c>
      <c r="H170" s="11">
        <v>1400</v>
      </c>
      <c r="I170" s="15">
        <v>0</v>
      </c>
      <c r="J170" s="8">
        <v>8</v>
      </c>
      <c r="K170" s="8">
        <v>3</v>
      </c>
    </row>
    <row r="171" spans="1:11" x14ac:dyDescent="0.25">
      <c r="A171" s="8" t="s">
        <v>101</v>
      </c>
      <c r="B171" s="8" t="s">
        <v>116</v>
      </c>
      <c r="C171" s="15">
        <v>73</v>
      </c>
      <c r="D171" s="15">
        <v>73</v>
      </c>
      <c r="E171" s="8" t="s">
        <v>126</v>
      </c>
      <c r="F171" s="15">
        <f t="shared" si="4"/>
        <v>73</v>
      </c>
      <c r="G171" s="13">
        <v>100</v>
      </c>
      <c r="H171" s="11">
        <v>1400</v>
      </c>
      <c r="I171" s="15">
        <v>0</v>
      </c>
      <c r="J171" s="8">
        <v>8</v>
      </c>
      <c r="K171" s="8">
        <v>4</v>
      </c>
    </row>
    <row r="172" spans="1:11" x14ac:dyDescent="0.25">
      <c r="A172" s="8" t="s">
        <v>101</v>
      </c>
      <c r="B172" s="8" t="s">
        <v>116</v>
      </c>
      <c r="C172" s="15">
        <v>74</v>
      </c>
      <c r="D172" s="15">
        <v>74</v>
      </c>
      <c r="E172" s="8" t="s">
        <v>126</v>
      </c>
      <c r="F172" s="15">
        <f t="shared" si="4"/>
        <v>74</v>
      </c>
      <c r="G172" s="13">
        <v>100</v>
      </c>
      <c r="H172" s="11">
        <v>1400</v>
      </c>
      <c r="I172" s="15">
        <v>0</v>
      </c>
      <c r="J172" s="8">
        <v>8</v>
      </c>
      <c r="K172" s="8">
        <v>5</v>
      </c>
    </row>
    <row r="173" spans="1:11" x14ac:dyDescent="0.25">
      <c r="A173" s="8" t="s">
        <v>101</v>
      </c>
      <c r="B173" s="8" t="s">
        <v>116</v>
      </c>
      <c r="C173" s="15" t="s">
        <v>114</v>
      </c>
      <c r="D173" s="15" t="s">
        <v>114</v>
      </c>
      <c r="E173" s="8" t="s">
        <v>126</v>
      </c>
      <c r="F173" s="15" t="str">
        <f t="shared" si="4"/>
        <v>E1</v>
      </c>
      <c r="G173" s="13">
        <v>100</v>
      </c>
      <c r="H173" s="11">
        <v>1400</v>
      </c>
      <c r="I173" s="15">
        <v>0</v>
      </c>
      <c r="J173" s="8">
        <v>9</v>
      </c>
      <c r="K173" s="8">
        <v>0</v>
      </c>
    </row>
    <row r="174" spans="1:11" x14ac:dyDescent="0.25">
      <c r="A174" s="8" t="s">
        <v>101</v>
      </c>
      <c r="B174" s="8" t="s">
        <v>116</v>
      </c>
      <c r="C174" s="15" t="s">
        <v>103</v>
      </c>
      <c r="D174" s="15" t="s">
        <v>103</v>
      </c>
      <c r="E174" s="8" t="s">
        <v>126</v>
      </c>
      <c r="F174" s="15" t="str">
        <f t="shared" si="4"/>
        <v>E2</v>
      </c>
      <c r="G174" s="13">
        <v>100</v>
      </c>
      <c r="H174" s="11">
        <v>1400</v>
      </c>
      <c r="I174" s="15">
        <v>0</v>
      </c>
      <c r="J174" s="8">
        <v>9</v>
      </c>
      <c r="K174" s="8">
        <v>1</v>
      </c>
    </row>
    <row r="175" spans="1:11" x14ac:dyDescent="0.25">
      <c r="A175" s="8" t="s">
        <v>101</v>
      </c>
      <c r="B175" s="8" t="s">
        <v>116</v>
      </c>
      <c r="C175" s="15" t="s">
        <v>104</v>
      </c>
      <c r="D175" s="15" t="s">
        <v>104</v>
      </c>
      <c r="E175" s="8" t="s">
        <v>126</v>
      </c>
      <c r="F175" s="15" t="str">
        <f t="shared" si="4"/>
        <v>E3</v>
      </c>
      <c r="G175" s="13">
        <v>100</v>
      </c>
      <c r="H175" s="11">
        <v>1400</v>
      </c>
      <c r="I175" s="15">
        <v>0</v>
      </c>
      <c r="J175" s="8">
        <v>9</v>
      </c>
      <c r="K175" s="8">
        <v>2</v>
      </c>
    </row>
    <row r="176" spans="1:11" x14ac:dyDescent="0.25">
      <c r="A176" s="8" t="s">
        <v>101</v>
      </c>
      <c r="B176" s="8" t="s">
        <v>116</v>
      </c>
      <c r="C176" s="15" t="s">
        <v>105</v>
      </c>
      <c r="D176" s="15" t="s">
        <v>105</v>
      </c>
      <c r="E176" s="8" t="s">
        <v>126</v>
      </c>
      <c r="F176" s="15" t="str">
        <f t="shared" si="4"/>
        <v>E4</v>
      </c>
      <c r="G176" s="13">
        <v>100</v>
      </c>
      <c r="H176" s="11">
        <v>1400</v>
      </c>
      <c r="I176" s="15">
        <v>0</v>
      </c>
      <c r="J176" s="8">
        <v>9</v>
      </c>
      <c r="K176" s="8">
        <v>3</v>
      </c>
    </row>
    <row r="177" spans="1:11" x14ac:dyDescent="0.25">
      <c r="A177" s="8" t="s">
        <v>106</v>
      </c>
      <c r="B177" s="8" t="s">
        <v>116</v>
      </c>
      <c r="C177" s="15">
        <v>1</v>
      </c>
      <c r="D177" s="15">
        <v>1</v>
      </c>
      <c r="E177" s="8" t="s">
        <v>126</v>
      </c>
      <c r="F177" s="15">
        <f t="shared" si="4"/>
        <v>1</v>
      </c>
      <c r="G177" s="13">
        <v>100</v>
      </c>
      <c r="H177" s="11">
        <v>1400</v>
      </c>
      <c r="I177" s="15">
        <v>0</v>
      </c>
      <c r="J177" s="8">
        <v>10</v>
      </c>
      <c r="K177" s="8">
        <v>0</v>
      </c>
    </row>
    <row r="178" spans="1:11" x14ac:dyDescent="0.25">
      <c r="A178" s="8" t="s">
        <v>106</v>
      </c>
      <c r="B178" s="8" t="s">
        <v>116</v>
      </c>
      <c r="C178" s="15">
        <v>2</v>
      </c>
      <c r="D178" s="15">
        <v>2</v>
      </c>
      <c r="E178" s="8" t="s">
        <v>126</v>
      </c>
      <c r="F178" s="15">
        <f t="shared" si="4"/>
        <v>2</v>
      </c>
      <c r="G178" s="13">
        <v>100</v>
      </c>
      <c r="H178" s="11">
        <v>1400</v>
      </c>
      <c r="I178" s="15">
        <v>0</v>
      </c>
      <c r="J178" s="8">
        <v>10</v>
      </c>
      <c r="K178" s="8">
        <v>1</v>
      </c>
    </row>
    <row r="179" spans="1:11" x14ac:dyDescent="0.25">
      <c r="A179" s="8" t="s">
        <v>106</v>
      </c>
      <c r="B179" s="8" t="s">
        <v>116</v>
      </c>
      <c r="C179" s="15" t="s">
        <v>128</v>
      </c>
      <c r="D179" s="15" t="s">
        <v>128</v>
      </c>
      <c r="E179" s="8" t="s">
        <v>126</v>
      </c>
      <c r="F179" s="15" t="s">
        <v>129</v>
      </c>
      <c r="G179" s="13">
        <v>100</v>
      </c>
      <c r="H179" s="11">
        <v>1400</v>
      </c>
      <c r="I179" s="15">
        <v>0</v>
      </c>
      <c r="J179" s="8">
        <v>10</v>
      </c>
      <c r="K179" s="8">
        <v>2</v>
      </c>
    </row>
    <row r="180" spans="1:11" x14ac:dyDescent="0.25">
      <c r="A180" s="8" t="s">
        <v>106</v>
      </c>
      <c r="B180" s="8" t="s">
        <v>116</v>
      </c>
      <c r="C180" s="15">
        <v>3</v>
      </c>
      <c r="D180" s="15">
        <v>3</v>
      </c>
      <c r="E180" s="8" t="s">
        <v>126</v>
      </c>
      <c r="F180" s="15">
        <f t="shared" si="4"/>
        <v>3</v>
      </c>
      <c r="G180" s="13">
        <v>100</v>
      </c>
      <c r="H180" s="11">
        <v>1400</v>
      </c>
      <c r="I180" s="15">
        <v>0</v>
      </c>
      <c r="J180" s="8">
        <v>10</v>
      </c>
      <c r="K180" s="8">
        <v>3</v>
      </c>
    </row>
    <row r="181" spans="1:11" x14ac:dyDescent="0.25">
      <c r="A181" s="8" t="s">
        <v>106</v>
      </c>
      <c r="B181" s="8" t="s">
        <v>116</v>
      </c>
      <c r="C181" s="15">
        <v>4</v>
      </c>
      <c r="D181" s="15">
        <v>4</v>
      </c>
      <c r="E181" s="8" t="s">
        <v>126</v>
      </c>
      <c r="F181" s="15">
        <f t="shared" si="4"/>
        <v>4</v>
      </c>
      <c r="G181" s="13">
        <v>100</v>
      </c>
      <c r="H181" s="11">
        <v>1400</v>
      </c>
      <c r="I181" s="15">
        <v>0</v>
      </c>
      <c r="J181" s="8">
        <v>10</v>
      </c>
      <c r="K181" s="8">
        <v>4</v>
      </c>
    </row>
    <row r="182" spans="1:11" x14ac:dyDescent="0.25">
      <c r="A182" s="8" t="s">
        <v>106</v>
      </c>
      <c r="B182" s="8" t="s">
        <v>116</v>
      </c>
      <c r="C182" s="15">
        <v>5</v>
      </c>
      <c r="D182" s="15">
        <v>5</v>
      </c>
      <c r="E182" s="8" t="s">
        <v>126</v>
      </c>
      <c r="F182" s="15">
        <f t="shared" si="4"/>
        <v>5</v>
      </c>
      <c r="G182" s="13">
        <v>100</v>
      </c>
      <c r="H182" s="11">
        <v>1400</v>
      </c>
      <c r="I182" s="15">
        <v>0</v>
      </c>
      <c r="J182" s="8">
        <v>10</v>
      </c>
      <c r="K182" s="8">
        <v>5</v>
      </c>
    </row>
    <row r="183" spans="1:11" x14ac:dyDescent="0.25">
      <c r="A183" s="8" t="s">
        <v>106</v>
      </c>
      <c r="B183" s="8" t="s">
        <v>116</v>
      </c>
      <c r="C183" s="15">
        <v>6</v>
      </c>
      <c r="D183" s="15">
        <v>6</v>
      </c>
      <c r="E183" s="8" t="s">
        <v>126</v>
      </c>
      <c r="F183" s="15">
        <f t="shared" si="4"/>
        <v>6</v>
      </c>
      <c r="G183" s="13">
        <v>100</v>
      </c>
      <c r="H183" s="11">
        <v>1400</v>
      </c>
      <c r="I183" s="15">
        <v>0</v>
      </c>
      <c r="J183" s="8">
        <v>11</v>
      </c>
      <c r="K183" s="8">
        <v>0</v>
      </c>
    </row>
    <row r="184" spans="1:11" x14ac:dyDescent="0.25">
      <c r="A184" s="8" t="s">
        <v>106</v>
      </c>
      <c r="B184" s="8" t="s">
        <v>116</v>
      </c>
      <c r="C184" s="15">
        <v>7</v>
      </c>
      <c r="D184" s="15">
        <v>7</v>
      </c>
      <c r="E184" s="8" t="s">
        <v>126</v>
      </c>
      <c r="F184" s="15">
        <f t="shared" si="4"/>
        <v>7</v>
      </c>
      <c r="G184" s="13">
        <v>100</v>
      </c>
      <c r="H184" s="11">
        <v>1400</v>
      </c>
      <c r="I184" s="15">
        <v>0</v>
      </c>
      <c r="J184" s="8">
        <v>11</v>
      </c>
      <c r="K184" s="8">
        <v>1</v>
      </c>
    </row>
    <row r="185" spans="1:11" x14ac:dyDescent="0.25">
      <c r="A185" s="8" t="s">
        <v>106</v>
      </c>
      <c r="B185" s="8" t="s">
        <v>116</v>
      </c>
      <c r="C185" s="15">
        <v>8</v>
      </c>
      <c r="D185" s="15">
        <v>8</v>
      </c>
      <c r="E185" s="8" t="s">
        <v>126</v>
      </c>
      <c r="F185" s="15">
        <f t="shared" si="4"/>
        <v>8</v>
      </c>
      <c r="G185" s="13">
        <v>100</v>
      </c>
      <c r="H185" s="11">
        <v>1400</v>
      </c>
      <c r="I185" s="15">
        <v>0</v>
      </c>
      <c r="J185" s="8">
        <v>11</v>
      </c>
      <c r="K185" s="8">
        <v>2</v>
      </c>
    </row>
    <row r="186" spans="1:11" x14ac:dyDescent="0.25">
      <c r="A186" s="8" t="s">
        <v>106</v>
      </c>
      <c r="B186" s="8" t="s">
        <v>116</v>
      </c>
      <c r="C186" s="15">
        <v>9</v>
      </c>
      <c r="D186" s="15">
        <v>9</v>
      </c>
      <c r="E186" s="8" t="s">
        <v>126</v>
      </c>
      <c r="F186" s="15">
        <f t="shared" si="4"/>
        <v>9</v>
      </c>
      <c r="G186" s="13">
        <v>100</v>
      </c>
      <c r="H186" s="11">
        <v>1400</v>
      </c>
      <c r="I186" s="15">
        <v>0</v>
      </c>
      <c r="J186" s="8">
        <v>11</v>
      </c>
      <c r="K186" s="8">
        <v>3</v>
      </c>
    </row>
    <row r="187" spans="1:11" x14ac:dyDescent="0.25">
      <c r="A187" s="8" t="s">
        <v>106</v>
      </c>
      <c r="B187" s="8" t="s">
        <v>116</v>
      </c>
      <c r="C187" s="15">
        <v>10</v>
      </c>
      <c r="D187" s="15">
        <v>10</v>
      </c>
      <c r="E187" s="8" t="s">
        <v>126</v>
      </c>
      <c r="F187" s="15">
        <f t="shared" si="4"/>
        <v>10</v>
      </c>
      <c r="G187" s="13">
        <v>100</v>
      </c>
      <c r="H187" s="11">
        <v>1400</v>
      </c>
      <c r="I187" s="15">
        <v>0</v>
      </c>
      <c r="J187" s="8">
        <v>12</v>
      </c>
      <c r="K187" s="8">
        <v>0</v>
      </c>
    </row>
    <row r="188" spans="1:11" x14ac:dyDescent="0.25">
      <c r="A188" s="8" t="s">
        <v>106</v>
      </c>
      <c r="B188" s="8" t="s">
        <v>116</v>
      </c>
      <c r="C188" s="15">
        <v>11</v>
      </c>
      <c r="D188" s="15">
        <v>11</v>
      </c>
      <c r="E188" s="8" t="s">
        <v>126</v>
      </c>
      <c r="F188" s="15">
        <f t="shared" si="4"/>
        <v>11</v>
      </c>
      <c r="G188" s="13">
        <v>100</v>
      </c>
      <c r="H188" s="11">
        <v>1400</v>
      </c>
      <c r="I188" s="15">
        <v>0</v>
      </c>
      <c r="J188" s="8">
        <v>12</v>
      </c>
      <c r="K188" s="8">
        <v>1</v>
      </c>
    </row>
    <row r="189" spans="1:11" x14ac:dyDescent="0.25">
      <c r="A189" s="8" t="s">
        <v>106</v>
      </c>
      <c r="B189" s="8" t="s">
        <v>116</v>
      </c>
      <c r="C189" s="15">
        <v>12</v>
      </c>
      <c r="D189" s="15">
        <v>12</v>
      </c>
      <c r="E189" s="8" t="s">
        <v>126</v>
      </c>
      <c r="F189" s="15">
        <f t="shared" si="4"/>
        <v>12</v>
      </c>
      <c r="G189" s="13">
        <v>100</v>
      </c>
      <c r="H189" s="11">
        <v>1400</v>
      </c>
      <c r="I189" s="15">
        <v>0</v>
      </c>
      <c r="J189" s="8">
        <v>12</v>
      </c>
      <c r="K189" s="8">
        <v>2</v>
      </c>
    </row>
    <row r="190" spans="1:11" x14ac:dyDescent="0.25">
      <c r="A190" s="8" t="s">
        <v>106</v>
      </c>
      <c r="B190" s="8" t="s">
        <v>116</v>
      </c>
      <c r="C190" s="15" t="s">
        <v>107</v>
      </c>
      <c r="D190" s="15" t="s">
        <v>107</v>
      </c>
      <c r="E190" s="8" t="s">
        <v>126</v>
      </c>
      <c r="F190" s="15" t="s">
        <v>132</v>
      </c>
      <c r="G190" s="13">
        <v>100</v>
      </c>
      <c r="H190" s="11">
        <v>1400</v>
      </c>
      <c r="I190" s="15">
        <v>0</v>
      </c>
      <c r="J190" s="8">
        <v>12</v>
      </c>
      <c r="K190" s="8">
        <v>3</v>
      </c>
    </row>
    <row r="191" spans="1:11" x14ac:dyDescent="0.25">
      <c r="A191" s="8" t="s">
        <v>106</v>
      </c>
      <c r="B191" s="8" t="s">
        <v>116</v>
      </c>
      <c r="C191" s="15">
        <v>13</v>
      </c>
      <c r="D191" s="15">
        <v>13</v>
      </c>
      <c r="E191" s="8" t="s">
        <v>126</v>
      </c>
      <c r="F191" s="15">
        <f t="shared" ref="F191:F195" si="5">D191</f>
        <v>13</v>
      </c>
      <c r="G191" s="13">
        <v>100</v>
      </c>
      <c r="H191" s="11">
        <v>1400</v>
      </c>
      <c r="I191" s="15">
        <v>0</v>
      </c>
      <c r="J191" s="8">
        <v>12</v>
      </c>
      <c r="K191" s="8">
        <v>4</v>
      </c>
    </row>
    <row r="192" spans="1:11" x14ac:dyDescent="0.25">
      <c r="A192" s="8" t="s">
        <v>106</v>
      </c>
      <c r="B192" s="8" t="s">
        <v>116</v>
      </c>
      <c r="C192" s="15">
        <v>15</v>
      </c>
      <c r="D192" s="15">
        <v>15</v>
      </c>
      <c r="E192" s="8" t="s">
        <v>126</v>
      </c>
      <c r="F192" s="15">
        <f t="shared" si="5"/>
        <v>15</v>
      </c>
      <c r="G192" s="13">
        <v>100</v>
      </c>
      <c r="H192" s="11">
        <v>1400</v>
      </c>
      <c r="I192" s="15">
        <v>0</v>
      </c>
      <c r="J192" s="8">
        <v>13</v>
      </c>
      <c r="K192" s="8">
        <v>0</v>
      </c>
    </row>
    <row r="193" spans="1:11" x14ac:dyDescent="0.25">
      <c r="A193" s="8" t="s">
        <v>106</v>
      </c>
      <c r="B193" s="8" t="s">
        <v>116</v>
      </c>
      <c r="C193" s="15">
        <v>16</v>
      </c>
      <c r="D193" s="15">
        <v>16</v>
      </c>
      <c r="E193" s="8" t="s">
        <v>126</v>
      </c>
      <c r="F193" s="15">
        <f t="shared" si="5"/>
        <v>16</v>
      </c>
      <c r="G193" s="13">
        <v>100</v>
      </c>
      <c r="H193" s="11">
        <v>1400</v>
      </c>
      <c r="I193" s="15">
        <v>0</v>
      </c>
      <c r="J193" s="8">
        <v>13</v>
      </c>
      <c r="K193" s="8">
        <v>1</v>
      </c>
    </row>
    <row r="194" spans="1:11" x14ac:dyDescent="0.25">
      <c r="A194" s="8" t="s">
        <v>106</v>
      </c>
      <c r="B194" s="8" t="s">
        <v>116</v>
      </c>
      <c r="C194" s="15">
        <v>23</v>
      </c>
      <c r="D194" s="15">
        <v>23</v>
      </c>
      <c r="E194" s="8" t="s">
        <v>126</v>
      </c>
      <c r="F194" s="15">
        <f t="shared" si="5"/>
        <v>23</v>
      </c>
      <c r="G194" s="13">
        <v>100</v>
      </c>
      <c r="H194" s="11">
        <v>1400</v>
      </c>
      <c r="I194" s="15">
        <v>0</v>
      </c>
      <c r="J194" s="8">
        <v>13</v>
      </c>
      <c r="K194" s="8">
        <v>2</v>
      </c>
    </row>
    <row r="195" spans="1:11" x14ac:dyDescent="0.25">
      <c r="A195" s="8" t="s">
        <v>106</v>
      </c>
      <c r="B195" s="8" t="s">
        <v>116</v>
      </c>
      <c r="C195" s="15">
        <v>17</v>
      </c>
      <c r="D195" s="15">
        <v>17</v>
      </c>
      <c r="E195" s="8" t="s">
        <v>126</v>
      </c>
      <c r="F195" s="15">
        <f t="shared" si="5"/>
        <v>17</v>
      </c>
      <c r="G195" s="13">
        <v>100</v>
      </c>
      <c r="H195" s="11">
        <v>1400</v>
      </c>
      <c r="I195" s="15">
        <v>0</v>
      </c>
      <c r="J195" s="8">
        <v>13</v>
      </c>
      <c r="K195" s="8">
        <v>3</v>
      </c>
    </row>
    <row r="196" spans="1:11" x14ac:dyDescent="0.25">
      <c r="A196" s="8" t="s">
        <v>106</v>
      </c>
      <c r="B196" s="8" t="s">
        <v>116</v>
      </c>
      <c r="C196" s="15" t="s">
        <v>108</v>
      </c>
      <c r="D196" s="15" t="s">
        <v>108</v>
      </c>
      <c r="E196" s="8" t="s">
        <v>126</v>
      </c>
      <c r="F196" s="15" t="s">
        <v>131</v>
      </c>
      <c r="G196" s="13">
        <v>100</v>
      </c>
      <c r="H196" s="11">
        <v>1400</v>
      </c>
      <c r="I196" s="15">
        <v>0</v>
      </c>
      <c r="J196" s="8">
        <v>13</v>
      </c>
      <c r="K196" s="8">
        <v>4</v>
      </c>
    </row>
    <row r="197" spans="1:11" x14ac:dyDescent="0.25">
      <c r="A197" s="8" t="s">
        <v>106</v>
      </c>
      <c r="B197" s="8" t="s">
        <v>116</v>
      </c>
      <c r="C197" s="15" t="s">
        <v>109</v>
      </c>
      <c r="D197" s="15" t="s">
        <v>109</v>
      </c>
      <c r="E197" s="8" t="s">
        <v>126</v>
      </c>
      <c r="F197" s="15" t="s">
        <v>133</v>
      </c>
      <c r="G197" s="13">
        <v>100</v>
      </c>
      <c r="H197" s="11">
        <v>1400</v>
      </c>
      <c r="I197" s="15">
        <v>0</v>
      </c>
      <c r="J197" s="8">
        <v>14</v>
      </c>
      <c r="K197" s="8">
        <v>0</v>
      </c>
    </row>
    <row r="198" spans="1:11" x14ac:dyDescent="0.25">
      <c r="A198" s="8" t="s">
        <v>106</v>
      </c>
      <c r="B198" s="8" t="s">
        <v>116</v>
      </c>
      <c r="C198" s="15" t="s">
        <v>110</v>
      </c>
      <c r="D198" s="15" t="s">
        <v>110</v>
      </c>
      <c r="E198" s="8" t="s">
        <v>126</v>
      </c>
      <c r="F198" s="15" t="s">
        <v>130</v>
      </c>
      <c r="G198" s="13">
        <v>100</v>
      </c>
      <c r="H198" s="11">
        <v>1400</v>
      </c>
      <c r="I198" s="15">
        <v>0</v>
      </c>
      <c r="J198" s="8">
        <v>14</v>
      </c>
      <c r="K198" s="8">
        <v>1</v>
      </c>
    </row>
    <row r="199" spans="1:11" x14ac:dyDescent="0.25">
      <c r="A199" s="8" t="s">
        <v>106</v>
      </c>
      <c r="B199" s="8" t="s">
        <v>116</v>
      </c>
      <c r="C199" s="15" t="s">
        <v>111</v>
      </c>
      <c r="D199" s="15" t="s">
        <v>111</v>
      </c>
      <c r="E199" s="8" t="s">
        <v>126</v>
      </c>
      <c r="F199" s="15" t="s">
        <v>76</v>
      </c>
      <c r="G199" s="13">
        <v>100</v>
      </c>
      <c r="H199" s="11">
        <v>1400</v>
      </c>
      <c r="I199" s="15">
        <v>0</v>
      </c>
      <c r="J199" s="8">
        <v>14</v>
      </c>
      <c r="K199" s="8">
        <v>2</v>
      </c>
    </row>
    <row r="200" spans="1:11" x14ac:dyDescent="0.25">
      <c r="A200" s="8" t="s">
        <v>106</v>
      </c>
      <c r="B200" s="8" t="s">
        <v>116</v>
      </c>
      <c r="C200" s="15" t="s">
        <v>112</v>
      </c>
      <c r="D200" s="15" t="s">
        <v>112</v>
      </c>
      <c r="E200" s="8" t="s">
        <v>126</v>
      </c>
      <c r="F200" s="15" t="s">
        <v>77</v>
      </c>
      <c r="G200" s="13">
        <v>100</v>
      </c>
      <c r="H200" s="11">
        <v>1400</v>
      </c>
      <c r="I200" s="15">
        <v>0</v>
      </c>
      <c r="J200" s="8">
        <v>14</v>
      </c>
      <c r="K200" s="8">
        <v>3</v>
      </c>
    </row>
    <row r="201" spans="1:11" x14ac:dyDescent="0.25">
      <c r="A201" s="8" t="s">
        <v>106</v>
      </c>
      <c r="B201" s="8" t="s">
        <v>116</v>
      </c>
      <c r="C201" s="15" t="s">
        <v>113</v>
      </c>
      <c r="D201" s="15" t="s">
        <v>113</v>
      </c>
      <c r="E201" s="8" t="s">
        <v>126</v>
      </c>
      <c r="F201" s="15" t="s">
        <v>78</v>
      </c>
      <c r="G201" s="13">
        <v>100</v>
      </c>
      <c r="H201" s="11">
        <v>1400</v>
      </c>
      <c r="I201" s="15">
        <v>0</v>
      </c>
      <c r="J201" s="8">
        <v>14</v>
      </c>
      <c r="K201" s="8">
        <v>4</v>
      </c>
    </row>
    <row r="202" spans="1:11" x14ac:dyDescent="0.25">
      <c r="A202" s="8" t="s">
        <v>106</v>
      </c>
      <c r="B202" s="8" t="s">
        <v>116</v>
      </c>
      <c r="C202" s="15">
        <v>24</v>
      </c>
      <c r="D202" s="15">
        <v>24</v>
      </c>
      <c r="E202" s="8" t="s">
        <v>126</v>
      </c>
      <c r="F202" s="15">
        <f t="shared" ref="F202:F256" si="6">D202</f>
        <v>24</v>
      </c>
      <c r="G202" s="13">
        <v>100</v>
      </c>
      <c r="H202" s="11">
        <v>1400</v>
      </c>
      <c r="I202" s="15">
        <v>0</v>
      </c>
      <c r="J202" s="8">
        <v>14</v>
      </c>
      <c r="K202" s="8">
        <v>5</v>
      </c>
    </row>
    <row r="203" spans="1:11" x14ac:dyDescent="0.25">
      <c r="F203" s="15"/>
    </row>
    <row r="204" spans="1:11" x14ac:dyDescent="0.25">
      <c r="A204" s="8" t="s">
        <v>101</v>
      </c>
      <c r="B204" s="8" t="s">
        <v>119</v>
      </c>
      <c r="C204" s="15" t="s">
        <v>117</v>
      </c>
      <c r="D204" s="15" t="s">
        <v>119</v>
      </c>
      <c r="E204" s="8" t="s">
        <v>1</v>
      </c>
      <c r="F204" s="15" t="str">
        <f t="shared" si="6"/>
        <v>2Out</v>
      </c>
      <c r="G204" s="13">
        <v>0</v>
      </c>
      <c r="H204" s="11">
        <v>1</v>
      </c>
      <c r="I204" s="15">
        <v>0</v>
      </c>
      <c r="J204" s="8">
        <v>0</v>
      </c>
      <c r="K204" s="8">
        <v>0</v>
      </c>
    </row>
    <row r="205" spans="1:11" x14ac:dyDescent="0.25">
      <c r="A205" s="8" t="s">
        <v>101</v>
      </c>
      <c r="B205" s="8" t="s">
        <v>120</v>
      </c>
      <c r="C205" s="15" t="s">
        <v>117</v>
      </c>
      <c r="D205" s="15" t="s">
        <v>120</v>
      </c>
      <c r="E205" s="8" t="s">
        <v>1</v>
      </c>
      <c r="F205" s="15" t="str">
        <f t="shared" si="6"/>
        <v>3In</v>
      </c>
      <c r="G205" s="13">
        <v>0</v>
      </c>
      <c r="H205" s="11">
        <v>1</v>
      </c>
      <c r="I205" s="15">
        <v>0</v>
      </c>
      <c r="J205" s="8">
        <v>1</v>
      </c>
      <c r="K205" s="8">
        <v>0</v>
      </c>
    </row>
    <row r="206" spans="1:11" x14ac:dyDescent="0.25">
      <c r="A206" s="8" t="s">
        <v>101</v>
      </c>
      <c r="B206" s="8" t="s">
        <v>121</v>
      </c>
      <c r="C206" s="15" t="s">
        <v>117</v>
      </c>
      <c r="D206" s="15" t="s">
        <v>121</v>
      </c>
      <c r="E206" s="8" t="s">
        <v>1</v>
      </c>
      <c r="F206" s="15" t="str">
        <f t="shared" si="6"/>
        <v>3Out</v>
      </c>
      <c r="G206" s="13">
        <v>0</v>
      </c>
      <c r="H206" s="11">
        <v>1</v>
      </c>
      <c r="I206" s="15">
        <v>0</v>
      </c>
      <c r="J206" s="8">
        <v>1</v>
      </c>
      <c r="K206" s="8">
        <v>1</v>
      </c>
    </row>
    <row r="207" spans="1:11" x14ac:dyDescent="0.25">
      <c r="A207" s="8" t="s">
        <v>101</v>
      </c>
      <c r="B207" s="8" t="s">
        <v>122</v>
      </c>
      <c r="C207" s="15" t="s">
        <v>117</v>
      </c>
      <c r="D207" s="15" t="s">
        <v>122</v>
      </c>
      <c r="E207" s="8" t="s">
        <v>1</v>
      </c>
      <c r="F207" s="15" t="str">
        <f t="shared" si="6"/>
        <v>4In</v>
      </c>
      <c r="G207" s="13">
        <v>0</v>
      </c>
      <c r="H207" s="11">
        <v>1</v>
      </c>
      <c r="I207" s="15">
        <v>0</v>
      </c>
      <c r="J207" s="8">
        <v>2</v>
      </c>
      <c r="K207" s="8">
        <v>0</v>
      </c>
    </row>
    <row r="208" spans="1:11" x14ac:dyDescent="0.25">
      <c r="A208" s="8" t="s">
        <v>101</v>
      </c>
      <c r="B208" s="8" t="s">
        <v>123</v>
      </c>
      <c r="C208" s="15" t="s">
        <v>117</v>
      </c>
      <c r="D208" s="15" t="s">
        <v>123</v>
      </c>
      <c r="E208" s="8" t="s">
        <v>1</v>
      </c>
      <c r="F208" s="15" t="str">
        <f t="shared" si="6"/>
        <v>5In</v>
      </c>
      <c r="G208" s="13">
        <v>0</v>
      </c>
      <c r="H208" s="11">
        <v>1</v>
      </c>
      <c r="I208" s="15">
        <v>0</v>
      </c>
      <c r="J208" s="8">
        <v>3</v>
      </c>
      <c r="K208" s="8">
        <v>0</v>
      </c>
    </row>
    <row r="209" spans="1:11" x14ac:dyDescent="0.25">
      <c r="A209" s="8" t="s">
        <v>101</v>
      </c>
      <c r="B209" s="8" t="s">
        <v>124</v>
      </c>
      <c r="C209" s="15" t="s">
        <v>117</v>
      </c>
      <c r="D209" s="15" t="s">
        <v>124</v>
      </c>
      <c r="E209" s="8" t="s">
        <v>1</v>
      </c>
      <c r="F209" s="15" t="str">
        <f t="shared" si="6"/>
        <v>5Out</v>
      </c>
      <c r="G209" s="13">
        <v>0</v>
      </c>
      <c r="H209" s="11">
        <v>1</v>
      </c>
      <c r="I209" s="15">
        <v>0</v>
      </c>
      <c r="J209" s="8">
        <v>3</v>
      </c>
      <c r="K209" s="8">
        <v>1</v>
      </c>
    </row>
    <row r="210" spans="1:11" x14ac:dyDescent="0.25">
      <c r="A210" s="8" t="s">
        <v>101</v>
      </c>
      <c r="B210" s="8" t="s">
        <v>117</v>
      </c>
      <c r="C210" s="15">
        <v>1</v>
      </c>
      <c r="D210" s="15">
        <v>1</v>
      </c>
      <c r="E210" s="8" t="s">
        <v>1</v>
      </c>
      <c r="F210" s="15">
        <f t="shared" si="6"/>
        <v>1</v>
      </c>
      <c r="G210" s="13">
        <v>0</v>
      </c>
      <c r="H210" s="11">
        <v>1</v>
      </c>
      <c r="I210" s="15">
        <v>0</v>
      </c>
      <c r="J210" s="8">
        <v>4</v>
      </c>
      <c r="K210" s="8">
        <v>0</v>
      </c>
    </row>
    <row r="211" spans="1:11" x14ac:dyDescent="0.25">
      <c r="A211" s="8" t="s">
        <v>101</v>
      </c>
      <c r="B211" s="8" t="s">
        <v>117</v>
      </c>
      <c r="C211" s="15">
        <v>2</v>
      </c>
      <c r="D211" s="15">
        <v>2</v>
      </c>
      <c r="E211" s="8" t="s">
        <v>1</v>
      </c>
      <c r="F211" s="15">
        <f t="shared" si="6"/>
        <v>2</v>
      </c>
      <c r="G211" s="13">
        <v>0</v>
      </c>
      <c r="H211" s="11">
        <v>1</v>
      </c>
      <c r="I211" s="15">
        <v>0</v>
      </c>
      <c r="J211" s="8">
        <v>4</v>
      </c>
      <c r="K211" s="8">
        <v>1</v>
      </c>
    </row>
    <row r="212" spans="1:11" x14ac:dyDescent="0.25">
      <c r="A212" s="8" t="s">
        <v>101</v>
      </c>
      <c r="B212" s="8" t="s">
        <v>117</v>
      </c>
      <c r="C212" s="15">
        <v>3</v>
      </c>
      <c r="D212" s="15">
        <v>3</v>
      </c>
      <c r="E212" s="8" t="s">
        <v>1</v>
      </c>
      <c r="F212" s="15">
        <f t="shared" si="6"/>
        <v>3</v>
      </c>
      <c r="G212" s="13">
        <v>0</v>
      </c>
      <c r="H212" s="11">
        <v>1</v>
      </c>
      <c r="I212" s="15">
        <v>0</v>
      </c>
      <c r="J212" s="8">
        <v>4</v>
      </c>
      <c r="K212" s="8">
        <v>2</v>
      </c>
    </row>
    <row r="213" spans="1:11" x14ac:dyDescent="0.25">
      <c r="A213" s="8" t="s">
        <v>101</v>
      </c>
      <c r="B213" s="8" t="s">
        <v>117</v>
      </c>
      <c r="C213" s="15">
        <v>11</v>
      </c>
      <c r="D213" s="15">
        <v>11</v>
      </c>
      <c r="E213" s="8" t="s">
        <v>1</v>
      </c>
      <c r="F213" s="15">
        <f t="shared" si="6"/>
        <v>11</v>
      </c>
      <c r="G213" s="13">
        <v>0</v>
      </c>
      <c r="H213" s="11">
        <v>1</v>
      </c>
      <c r="I213" s="15">
        <v>0</v>
      </c>
      <c r="J213" s="8">
        <v>4</v>
      </c>
      <c r="K213" s="8">
        <v>3</v>
      </c>
    </row>
    <row r="214" spans="1:11" x14ac:dyDescent="0.25">
      <c r="A214" s="8" t="s">
        <v>101</v>
      </c>
      <c r="B214" s="8" t="s">
        <v>117</v>
      </c>
      <c r="C214" s="15">
        <v>12</v>
      </c>
      <c r="D214" s="15">
        <v>12</v>
      </c>
      <c r="E214" s="8" t="s">
        <v>1</v>
      </c>
      <c r="F214" s="15">
        <f t="shared" si="6"/>
        <v>12</v>
      </c>
      <c r="G214" s="13">
        <v>0</v>
      </c>
      <c r="H214" s="11">
        <v>1</v>
      </c>
      <c r="I214" s="15">
        <v>0</v>
      </c>
      <c r="J214" s="8">
        <v>4</v>
      </c>
      <c r="K214" s="8">
        <v>4</v>
      </c>
    </row>
    <row r="215" spans="1:11" x14ac:dyDescent="0.25">
      <c r="A215" s="8" t="s">
        <v>101</v>
      </c>
      <c r="B215" s="8" t="s">
        <v>117</v>
      </c>
      <c r="C215" s="15">
        <v>13</v>
      </c>
      <c r="D215" s="15">
        <v>13</v>
      </c>
      <c r="E215" s="8" t="s">
        <v>1</v>
      </c>
      <c r="F215" s="15">
        <f t="shared" si="6"/>
        <v>13</v>
      </c>
      <c r="G215" s="13">
        <v>0</v>
      </c>
      <c r="H215" s="11">
        <v>1</v>
      </c>
      <c r="I215" s="15">
        <v>0</v>
      </c>
      <c r="J215" s="8">
        <v>4</v>
      </c>
      <c r="K215" s="8">
        <v>5</v>
      </c>
    </row>
    <row r="216" spans="1:11" x14ac:dyDescent="0.25">
      <c r="A216" s="8" t="s">
        <v>101</v>
      </c>
      <c r="B216" s="8" t="s">
        <v>117</v>
      </c>
      <c r="C216" s="15">
        <v>21</v>
      </c>
      <c r="D216" s="15">
        <v>21</v>
      </c>
      <c r="E216" s="8" t="s">
        <v>1</v>
      </c>
      <c r="F216" s="15">
        <f t="shared" si="6"/>
        <v>21</v>
      </c>
      <c r="G216" s="13">
        <v>0</v>
      </c>
      <c r="H216" s="11">
        <v>1</v>
      </c>
      <c r="I216" s="15">
        <v>0</v>
      </c>
      <c r="J216" s="8">
        <v>5</v>
      </c>
      <c r="K216" s="8">
        <v>0</v>
      </c>
    </row>
    <row r="217" spans="1:11" x14ac:dyDescent="0.25">
      <c r="A217" s="8" t="s">
        <v>101</v>
      </c>
      <c r="B217" s="8" t="s">
        <v>117</v>
      </c>
      <c r="C217" s="15">
        <v>22</v>
      </c>
      <c r="D217" s="15">
        <v>22</v>
      </c>
      <c r="E217" s="8" t="s">
        <v>1</v>
      </c>
      <c r="F217" s="15">
        <f t="shared" si="6"/>
        <v>22</v>
      </c>
      <c r="G217" s="13">
        <v>0</v>
      </c>
      <c r="H217" s="11">
        <v>1</v>
      </c>
      <c r="I217" s="15">
        <v>0</v>
      </c>
      <c r="J217" s="8">
        <v>5</v>
      </c>
      <c r="K217" s="8">
        <v>1</v>
      </c>
    </row>
    <row r="218" spans="1:11" x14ac:dyDescent="0.25">
      <c r="A218" s="8" t="s">
        <v>101</v>
      </c>
      <c r="B218" s="8" t="s">
        <v>117</v>
      </c>
      <c r="C218" s="15">
        <v>23</v>
      </c>
      <c r="D218" s="15">
        <v>23</v>
      </c>
      <c r="E218" s="8" t="s">
        <v>1</v>
      </c>
      <c r="F218" s="15">
        <f t="shared" si="6"/>
        <v>23</v>
      </c>
      <c r="G218" s="13">
        <v>0</v>
      </c>
      <c r="H218" s="11">
        <v>1</v>
      </c>
      <c r="I218" s="15">
        <v>0</v>
      </c>
      <c r="J218" s="8">
        <v>5</v>
      </c>
      <c r="K218" s="8">
        <v>2</v>
      </c>
    </row>
    <row r="219" spans="1:11" x14ac:dyDescent="0.25">
      <c r="A219" s="8" t="s">
        <v>101</v>
      </c>
      <c r="B219" s="8" t="s">
        <v>117</v>
      </c>
      <c r="C219" s="15">
        <v>31</v>
      </c>
      <c r="D219" s="15">
        <v>31</v>
      </c>
      <c r="E219" s="8" t="s">
        <v>1</v>
      </c>
      <c r="F219" s="15">
        <f t="shared" si="6"/>
        <v>31</v>
      </c>
      <c r="G219" s="13">
        <v>0</v>
      </c>
      <c r="H219" s="11">
        <v>1</v>
      </c>
      <c r="I219" s="15">
        <v>0</v>
      </c>
      <c r="J219" s="8">
        <v>5</v>
      </c>
      <c r="K219" s="8">
        <v>3</v>
      </c>
    </row>
    <row r="220" spans="1:11" x14ac:dyDescent="0.25">
      <c r="A220" s="8" t="s">
        <v>101</v>
      </c>
      <c r="B220" s="8" t="s">
        <v>117</v>
      </c>
      <c r="C220" s="15">
        <v>32</v>
      </c>
      <c r="D220" s="15">
        <v>32</v>
      </c>
      <c r="E220" s="8" t="s">
        <v>1</v>
      </c>
      <c r="F220" s="15">
        <f t="shared" si="6"/>
        <v>32</v>
      </c>
      <c r="G220" s="13">
        <v>0</v>
      </c>
      <c r="H220" s="11">
        <v>1</v>
      </c>
      <c r="I220" s="15">
        <v>0</v>
      </c>
      <c r="J220" s="8">
        <v>5</v>
      </c>
      <c r="K220" s="8">
        <v>4</v>
      </c>
    </row>
    <row r="221" spans="1:11" x14ac:dyDescent="0.25">
      <c r="A221" s="8" t="s">
        <v>101</v>
      </c>
      <c r="B221" s="8" t="s">
        <v>117</v>
      </c>
      <c r="C221" s="15">
        <v>75</v>
      </c>
      <c r="D221" s="15">
        <v>75</v>
      </c>
      <c r="E221" s="8" t="s">
        <v>1</v>
      </c>
      <c r="F221" s="15">
        <f t="shared" si="6"/>
        <v>75</v>
      </c>
      <c r="G221" s="13">
        <v>0</v>
      </c>
      <c r="H221" s="11">
        <v>1</v>
      </c>
      <c r="I221" s="15">
        <v>0</v>
      </c>
      <c r="J221" s="8">
        <v>5</v>
      </c>
      <c r="K221" s="8">
        <v>5</v>
      </c>
    </row>
    <row r="222" spans="1:11" x14ac:dyDescent="0.25">
      <c r="A222" s="8" t="s">
        <v>101</v>
      </c>
      <c r="B222" s="8" t="s">
        <v>117</v>
      </c>
      <c r="C222" s="15">
        <v>33</v>
      </c>
      <c r="D222" s="15">
        <v>33</v>
      </c>
      <c r="E222" s="8" t="s">
        <v>1</v>
      </c>
      <c r="F222" s="15">
        <f t="shared" si="6"/>
        <v>33</v>
      </c>
      <c r="G222" s="13">
        <v>0</v>
      </c>
      <c r="H222" s="11">
        <v>1</v>
      </c>
      <c r="I222" s="15">
        <v>0</v>
      </c>
      <c r="J222" s="8">
        <v>6</v>
      </c>
      <c r="K222" s="8">
        <v>0</v>
      </c>
    </row>
    <row r="223" spans="1:11" x14ac:dyDescent="0.25">
      <c r="A223" s="8" t="s">
        <v>101</v>
      </c>
      <c r="B223" s="8" t="s">
        <v>117</v>
      </c>
      <c r="C223" s="15">
        <v>34</v>
      </c>
      <c r="D223" s="15">
        <v>34</v>
      </c>
      <c r="E223" s="8" t="s">
        <v>1</v>
      </c>
      <c r="F223" s="15">
        <f t="shared" si="6"/>
        <v>34</v>
      </c>
      <c r="G223" s="13">
        <v>0</v>
      </c>
      <c r="H223" s="11">
        <v>1</v>
      </c>
      <c r="I223" s="15">
        <v>0</v>
      </c>
      <c r="J223" s="8">
        <v>6</v>
      </c>
      <c r="K223" s="8">
        <v>1</v>
      </c>
    </row>
    <row r="224" spans="1:11" x14ac:dyDescent="0.25">
      <c r="A224" s="8" t="s">
        <v>101</v>
      </c>
      <c r="B224" s="8" t="s">
        <v>117</v>
      </c>
      <c r="C224" s="15">
        <v>41</v>
      </c>
      <c r="D224" s="15">
        <v>41</v>
      </c>
      <c r="E224" s="8" t="s">
        <v>1</v>
      </c>
      <c r="F224" s="15">
        <f t="shared" si="6"/>
        <v>41</v>
      </c>
      <c r="G224" s="13">
        <v>0</v>
      </c>
      <c r="H224" s="11">
        <v>1</v>
      </c>
      <c r="I224" s="15">
        <v>0</v>
      </c>
      <c r="J224" s="8">
        <v>6</v>
      </c>
      <c r="K224" s="8">
        <v>2</v>
      </c>
    </row>
    <row r="225" spans="1:11" x14ac:dyDescent="0.25">
      <c r="A225" s="8" t="s">
        <v>101</v>
      </c>
      <c r="B225" s="8" t="s">
        <v>117</v>
      </c>
      <c r="C225" s="15">
        <v>42</v>
      </c>
      <c r="D225" s="15">
        <v>42</v>
      </c>
      <c r="E225" s="8" t="s">
        <v>1</v>
      </c>
      <c r="F225" s="15">
        <f t="shared" si="6"/>
        <v>42</v>
      </c>
      <c r="G225" s="13">
        <v>0</v>
      </c>
      <c r="H225" s="11">
        <v>1</v>
      </c>
      <c r="I225" s="15">
        <v>0</v>
      </c>
      <c r="J225" s="8">
        <v>6</v>
      </c>
      <c r="K225" s="8">
        <v>3</v>
      </c>
    </row>
    <row r="226" spans="1:11" x14ac:dyDescent="0.25">
      <c r="A226" s="8" t="s">
        <v>101</v>
      </c>
      <c r="B226" s="8" t="s">
        <v>117</v>
      </c>
      <c r="C226" s="15">
        <v>43</v>
      </c>
      <c r="D226" s="15">
        <v>43</v>
      </c>
      <c r="E226" s="8" t="s">
        <v>1</v>
      </c>
      <c r="F226" s="15">
        <f t="shared" si="6"/>
        <v>43</v>
      </c>
      <c r="G226" s="13">
        <v>0</v>
      </c>
      <c r="H226" s="11">
        <v>1</v>
      </c>
      <c r="I226" s="15">
        <v>0</v>
      </c>
      <c r="J226" s="8">
        <v>6</v>
      </c>
      <c r="K226" s="8">
        <v>4</v>
      </c>
    </row>
    <row r="227" spans="1:11" x14ac:dyDescent="0.25">
      <c r="A227" s="8" t="s">
        <v>101</v>
      </c>
      <c r="B227" s="8" t="s">
        <v>117</v>
      </c>
      <c r="C227" s="15">
        <v>44</v>
      </c>
      <c r="D227" s="15">
        <v>44</v>
      </c>
      <c r="E227" s="8" t="s">
        <v>1</v>
      </c>
      <c r="F227" s="15">
        <f t="shared" si="6"/>
        <v>44</v>
      </c>
      <c r="G227" s="13">
        <v>0</v>
      </c>
      <c r="H227" s="11">
        <v>1</v>
      </c>
      <c r="I227" s="15">
        <v>0</v>
      </c>
      <c r="J227" s="8">
        <v>6</v>
      </c>
      <c r="K227" s="8">
        <v>5</v>
      </c>
    </row>
    <row r="228" spans="1:11" x14ac:dyDescent="0.25">
      <c r="A228" s="8" t="s">
        <v>101</v>
      </c>
      <c r="B228" s="8" t="s">
        <v>117</v>
      </c>
      <c r="C228" s="15">
        <v>51</v>
      </c>
      <c r="D228" s="15">
        <v>51</v>
      </c>
      <c r="E228" s="8" t="s">
        <v>1</v>
      </c>
      <c r="F228" s="15">
        <f t="shared" si="6"/>
        <v>51</v>
      </c>
      <c r="G228" s="13">
        <v>0</v>
      </c>
      <c r="H228" s="11">
        <v>1</v>
      </c>
      <c r="I228" s="15">
        <v>0</v>
      </c>
      <c r="J228" s="8">
        <v>7</v>
      </c>
      <c r="K228" s="8">
        <v>0</v>
      </c>
    </row>
    <row r="229" spans="1:11" x14ac:dyDescent="0.25">
      <c r="A229" s="8" t="s">
        <v>101</v>
      </c>
      <c r="B229" s="8" t="s">
        <v>117</v>
      </c>
      <c r="C229" s="15">
        <v>52</v>
      </c>
      <c r="D229" s="15">
        <v>52</v>
      </c>
      <c r="E229" s="8" t="s">
        <v>1</v>
      </c>
      <c r="F229" s="15">
        <f t="shared" si="6"/>
        <v>52</v>
      </c>
      <c r="G229" s="13">
        <v>0</v>
      </c>
      <c r="H229" s="11">
        <v>1</v>
      </c>
      <c r="I229" s="15">
        <v>0</v>
      </c>
      <c r="J229" s="8">
        <v>7</v>
      </c>
      <c r="K229" s="8">
        <v>1</v>
      </c>
    </row>
    <row r="230" spans="1:11" x14ac:dyDescent="0.25">
      <c r="A230" s="8" t="s">
        <v>101</v>
      </c>
      <c r="B230" s="8" t="s">
        <v>117</v>
      </c>
      <c r="C230" s="15">
        <v>53</v>
      </c>
      <c r="D230" s="15">
        <v>53</v>
      </c>
      <c r="E230" s="8" t="s">
        <v>1</v>
      </c>
      <c r="F230" s="15">
        <f t="shared" si="6"/>
        <v>53</v>
      </c>
      <c r="G230" s="13">
        <v>0</v>
      </c>
      <c r="H230" s="11">
        <v>1</v>
      </c>
      <c r="I230" s="15">
        <v>0</v>
      </c>
      <c r="J230" s="8">
        <v>7</v>
      </c>
      <c r="K230" s="8">
        <v>2</v>
      </c>
    </row>
    <row r="231" spans="1:11" x14ac:dyDescent="0.25">
      <c r="A231" s="8" t="s">
        <v>101</v>
      </c>
      <c r="B231" s="8" t="s">
        <v>117</v>
      </c>
      <c r="C231" s="15">
        <v>54</v>
      </c>
      <c r="D231" s="15">
        <v>54</v>
      </c>
      <c r="E231" s="8" t="s">
        <v>1</v>
      </c>
      <c r="F231" s="15">
        <f t="shared" si="6"/>
        <v>54</v>
      </c>
      <c r="G231" s="13">
        <v>0</v>
      </c>
      <c r="H231" s="11">
        <v>1</v>
      </c>
      <c r="I231" s="15">
        <v>0</v>
      </c>
      <c r="J231" s="8">
        <v>7</v>
      </c>
      <c r="K231" s="8">
        <v>3</v>
      </c>
    </row>
    <row r="232" spans="1:11" x14ac:dyDescent="0.25">
      <c r="A232" s="8" t="s">
        <v>101</v>
      </c>
      <c r="B232" s="8" t="s">
        <v>117</v>
      </c>
      <c r="C232" s="15">
        <v>61</v>
      </c>
      <c r="D232" s="15">
        <v>61</v>
      </c>
      <c r="E232" s="8" t="s">
        <v>1</v>
      </c>
      <c r="F232" s="15">
        <f t="shared" si="6"/>
        <v>61</v>
      </c>
      <c r="G232" s="13">
        <v>0</v>
      </c>
      <c r="H232" s="11">
        <v>1</v>
      </c>
      <c r="I232" s="15">
        <v>0</v>
      </c>
      <c r="J232" s="8">
        <v>7</v>
      </c>
      <c r="K232" s="8">
        <v>4</v>
      </c>
    </row>
    <row r="233" spans="1:11" x14ac:dyDescent="0.25">
      <c r="A233" s="8" t="s">
        <v>101</v>
      </c>
      <c r="B233" s="8" t="s">
        <v>117</v>
      </c>
      <c r="C233" s="15">
        <v>62</v>
      </c>
      <c r="D233" s="15">
        <v>62</v>
      </c>
      <c r="E233" s="8" t="s">
        <v>1</v>
      </c>
      <c r="F233" s="15">
        <f t="shared" si="6"/>
        <v>62</v>
      </c>
      <c r="G233" s="13">
        <v>0</v>
      </c>
      <c r="H233" s="11">
        <v>1</v>
      </c>
      <c r="I233" s="15">
        <v>0</v>
      </c>
      <c r="J233" s="8">
        <v>7</v>
      </c>
      <c r="K233" s="8">
        <v>5</v>
      </c>
    </row>
    <row r="234" spans="1:11" x14ac:dyDescent="0.25">
      <c r="A234" s="8" t="s">
        <v>101</v>
      </c>
      <c r="B234" s="8" t="s">
        <v>117</v>
      </c>
      <c r="C234" s="15">
        <v>63</v>
      </c>
      <c r="D234" s="15">
        <v>63</v>
      </c>
      <c r="E234" s="8" t="s">
        <v>1</v>
      </c>
      <c r="F234" s="15">
        <f t="shared" si="6"/>
        <v>63</v>
      </c>
      <c r="G234" s="13">
        <v>0</v>
      </c>
      <c r="H234" s="11">
        <v>1</v>
      </c>
      <c r="I234" s="15">
        <v>0</v>
      </c>
      <c r="J234" s="8">
        <v>8</v>
      </c>
      <c r="K234" s="8">
        <v>0</v>
      </c>
    </row>
    <row r="235" spans="1:11" x14ac:dyDescent="0.25">
      <c r="A235" s="8" t="s">
        <v>101</v>
      </c>
      <c r="B235" s="8" t="s">
        <v>117</v>
      </c>
      <c r="C235" s="15">
        <v>64</v>
      </c>
      <c r="D235" s="15">
        <v>64</v>
      </c>
      <c r="E235" s="8" t="s">
        <v>1</v>
      </c>
      <c r="F235" s="15">
        <f t="shared" si="6"/>
        <v>64</v>
      </c>
      <c r="G235" s="13">
        <v>0</v>
      </c>
      <c r="H235" s="11">
        <v>1</v>
      </c>
      <c r="I235" s="15">
        <v>0</v>
      </c>
      <c r="J235" s="8">
        <v>8</v>
      </c>
      <c r="K235" s="8">
        <v>1</v>
      </c>
    </row>
    <row r="236" spans="1:11" x14ac:dyDescent="0.25">
      <c r="A236" s="8" t="s">
        <v>101</v>
      </c>
      <c r="B236" s="8" t="s">
        <v>117</v>
      </c>
      <c r="C236" s="15">
        <v>71</v>
      </c>
      <c r="D236" s="15">
        <v>71</v>
      </c>
      <c r="E236" s="8" t="s">
        <v>1</v>
      </c>
      <c r="F236" s="15">
        <f t="shared" si="6"/>
        <v>71</v>
      </c>
      <c r="G236" s="13">
        <v>0</v>
      </c>
      <c r="H236" s="11">
        <v>1</v>
      </c>
      <c r="I236" s="15">
        <v>0</v>
      </c>
      <c r="J236" s="8">
        <v>8</v>
      </c>
      <c r="K236" s="8">
        <v>2</v>
      </c>
    </row>
    <row r="237" spans="1:11" x14ac:dyDescent="0.25">
      <c r="A237" s="8" t="s">
        <v>101</v>
      </c>
      <c r="B237" s="8" t="s">
        <v>117</v>
      </c>
      <c r="C237" s="15">
        <v>72</v>
      </c>
      <c r="D237" s="15">
        <v>72</v>
      </c>
      <c r="E237" s="8" t="s">
        <v>1</v>
      </c>
      <c r="F237" s="15">
        <f t="shared" si="6"/>
        <v>72</v>
      </c>
      <c r="G237" s="13">
        <v>0</v>
      </c>
      <c r="H237" s="11">
        <v>1</v>
      </c>
      <c r="I237" s="15">
        <v>0</v>
      </c>
      <c r="J237" s="8">
        <v>8</v>
      </c>
      <c r="K237" s="8">
        <v>3</v>
      </c>
    </row>
    <row r="238" spans="1:11" x14ac:dyDescent="0.25">
      <c r="A238" s="8" t="s">
        <v>101</v>
      </c>
      <c r="B238" s="8" t="s">
        <v>117</v>
      </c>
      <c r="C238" s="15">
        <v>73</v>
      </c>
      <c r="D238" s="15">
        <v>73</v>
      </c>
      <c r="E238" s="8" t="s">
        <v>1</v>
      </c>
      <c r="F238" s="15">
        <f t="shared" si="6"/>
        <v>73</v>
      </c>
      <c r="G238" s="13">
        <v>0</v>
      </c>
      <c r="H238" s="11">
        <v>1</v>
      </c>
      <c r="I238" s="15">
        <v>0</v>
      </c>
      <c r="J238" s="8">
        <v>8</v>
      </c>
      <c r="K238" s="8">
        <v>4</v>
      </c>
    </row>
    <row r="239" spans="1:11" x14ac:dyDescent="0.25">
      <c r="A239" s="8" t="s">
        <v>101</v>
      </c>
      <c r="B239" s="8" t="s">
        <v>117</v>
      </c>
      <c r="C239" s="15">
        <v>74</v>
      </c>
      <c r="D239" s="15">
        <v>74</v>
      </c>
      <c r="E239" s="8" t="s">
        <v>1</v>
      </c>
      <c r="F239" s="15">
        <f t="shared" si="6"/>
        <v>74</v>
      </c>
      <c r="G239" s="13">
        <v>0</v>
      </c>
      <c r="H239" s="11">
        <v>1</v>
      </c>
      <c r="I239" s="15">
        <v>0</v>
      </c>
      <c r="J239" s="8">
        <v>8</v>
      </c>
      <c r="K239" s="8">
        <v>5</v>
      </c>
    </row>
    <row r="240" spans="1:11" x14ac:dyDescent="0.25">
      <c r="A240" s="8" t="s">
        <v>101</v>
      </c>
      <c r="B240" s="8" t="s">
        <v>117</v>
      </c>
      <c r="C240" s="15" t="s">
        <v>114</v>
      </c>
      <c r="D240" s="15" t="s">
        <v>114</v>
      </c>
      <c r="E240" s="8" t="s">
        <v>1</v>
      </c>
      <c r="F240" s="15" t="str">
        <f t="shared" si="6"/>
        <v>E1</v>
      </c>
      <c r="G240" s="13">
        <v>0</v>
      </c>
      <c r="H240" s="11">
        <v>1</v>
      </c>
      <c r="I240" s="15">
        <v>0</v>
      </c>
      <c r="J240" s="8">
        <v>9</v>
      </c>
      <c r="K240" s="8">
        <v>0</v>
      </c>
    </row>
    <row r="241" spans="1:11" x14ac:dyDescent="0.25">
      <c r="A241" s="8" t="s">
        <v>101</v>
      </c>
      <c r="B241" s="8" t="s">
        <v>117</v>
      </c>
      <c r="C241" s="15" t="s">
        <v>103</v>
      </c>
      <c r="D241" s="15" t="s">
        <v>103</v>
      </c>
      <c r="E241" s="8" t="s">
        <v>1</v>
      </c>
      <c r="F241" s="15" t="str">
        <f t="shared" si="6"/>
        <v>E2</v>
      </c>
      <c r="G241" s="13">
        <v>0</v>
      </c>
      <c r="H241" s="11">
        <v>1</v>
      </c>
      <c r="I241" s="15">
        <v>0</v>
      </c>
      <c r="J241" s="8">
        <v>9</v>
      </c>
      <c r="K241" s="8">
        <v>1</v>
      </c>
    </row>
    <row r="242" spans="1:11" x14ac:dyDescent="0.25">
      <c r="A242" s="8" t="s">
        <v>101</v>
      </c>
      <c r="B242" s="8" t="s">
        <v>117</v>
      </c>
      <c r="C242" s="15" t="s">
        <v>104</v>
      </c>
      <c r="D242" s="15" t="s">
        <v>104</v>
      </c>
      <c r="E242" s="8" t="s">
        <v>1</v>
      </c>
      <c r="F242" s="15" t="str">
        <f t="shared" si="6"/>
        <v>E3</v>
      </c>
      <c r="G242" s="13">
        <v>0</v>
      </c>
      <c r="H242" s="11">
        <v>1</v>
      </c>
      <c r="I242" s="15">
        <v>0</v>
      </c>
      <c r="J242" s="8">
        <v>9</v>
      </c>
      <c r="K242" s="8">
        <v>2</v>
      </c>
    </row>
    <row r="243" spans="1:11" x14ac:dyDescent="0.25">
      <c r="A243" s="8" t="s">
        <v>101</v>
      </c>
      <c r="B243" s="8" t="s">
        <v>117</v>
      </c>
      <c r="C243" s="15" t="s">
        <v>105</v>
      </c>
      <c r="D243" s="15" t="s">
        <v>105</v>
      </c>
      <c r="E243" s="8" t="s">
        <v>1</v>
      </c>
      <c r="F243" s="15" t="str">
        <f t="shared" si="6"/>
        <v>E4</v>
      </c>
      <c r="G243" s="13">
        <v>0</v>
      </c>
      <c r="H243" s="11">
        <v>1</v>
      </c>
      <c r="I243" s="15">
        <v>0</v>
      </c>
      <c r="J243" s="8">
        <v>9</v>
      </c>
      <c r="K243" s="8">
        <v>3</v>
      </c>
    </row>
    <row r="244" spans="1:11" x14ac:dyDescent="0.25">
      <c r="A244" s="8" t="s">
        <v>106</v>
      </c>
      <c r="B244" s="8" t="s">
        <v>117</v>
      </c>
      <c r="C244" s="15">
        <v>1</v>
      </c>
      <c r="D244" s="15">
        <v>1</v>
      </c>
      <c r="E244" s="8" t="s">
        <v>1</v>
      </c>
      <c r="F244" s="15">
        <f t="shared" si="6"/>
        <v>1</v>
      </c>
      <c r="G244" s="13">
        <v>0</v>
      </c>
      <c r="H244" s="11">
        <v>1</v>
      </c>
      <c r="I244" s="15">
        <v>0</v>
      </c>
      <c r="J244" s="8">
        <v>10</v>
      </c>
      <c r="K244" s="8">
        <v>0</v>
      </c>
    </row>
    <row r="245" spans="1:11" x14ac:dyDescent="0.25">
      <c r="A245" s="8" t="s">
        <v>106</v>
      </c>
      <c r="B245" s="8" t="s">
        <v>117</v>
      </c>
      <c r="C245" s="15">
        <v>2</v>
      </c>
      <c r="D245" s="15">
        <v>2</v>
      </c>
      <c r="E245" s="8" t="s">
        <v>1</v>
      </c>
      <c r="F245" s="15">
        <f t="shared" si="6"/>
        <v>2</v>
      </c>
      <c r="G245" s="13">
        <v>0</v>
      </c>
      <c r="H245" s="11">
        <v>1</v>
      </c>
      <c r="I245" s="15">
        <v>0</v>
      </c>
      <c r="J245" s="8">
        <v>10</v>
      </c>
      <c r="K245" s="8">
        <v>1</v>
      </c>
    </row>
    <row r="246" spans="1:11" x14ac:dyDescent="0.25">
      <c r="A246" s="8" t="s">
        <v>106</v>
      </c>
      <c r="B246" s="8" t="s">
        <v>117</v>
      </c>
      <c r="C246" s="15" t="s">
        <v>128</v>
      </c>
      <c r="D246" s="15" t="s">
        <v>128</v>
      </c>
      <c r="E246" s="8" t="s">
        <v>1</v>
      </c>
      <c r="F246" s="15" t="s">
        <v>129</v>
      </c>
      <c r="G246" s="13">
        <v>0</v>
      </c>
      <c r="H246" s="11">
        <v>1</v>
      </c>
      <c r="I246" s="15">
        <v>0</v>
      </c>
      <c r="J246" s="8">
        <v>10</v>
      </c>
      <c r="K246" s="8">
        <v>2</v>
      </c>
    </row>
    <row r="247" spans="1:11" x14ac:dyDescent="0.25">
      <c r="A247" s="8" t="s">
        <v>106</v>
      </c>
      <c r="B247" s="8" t="s">
        <v>117</v>
      </c>
      <c r="C247" s="15">
        <v>3</v>
      </c>
      <c r="D247" s="15">
        <v>3</v>
      </c>
      <c r="E247" s="8" t="s">
        <v>1</v>
      </c>
      <c r="F247" s="15">
        <f t="shared" si="6"/>
        <v>3</v>
      </c>
      <c r="G247" s="13">
        <v>0</v>
      </c>
      <c r="H247" s="11">
        <v>1</v>
      </c>
      <c r="I247" s="15">
        <v>0</v>
      </c>
      <c r="J247" s="8">
        <v>10</v>
      </c>
      <c r="K247" s="8">
        <v>3</v>
      </c>
    </row>
    <row r="248" spans="1:11" x14ac:dyDescent="0.25">
      <c r="A248" s="8" t="s">
        <v>106</v>
      </c>
      <c r="B248" s="8" t="s">
        <v>117</v>
      </c>
      <c r="C248" s="15">
        <v>4</v>
      </c>
      <c r="D248" s="15">
        <v>4</v>
      </c>
      <c r="E248" s="8" t="s">
        <v>1</v>
      </c>
      <c r="F248" s="15">
        <f t="shared" si="6"/>
        <v>4</v>
      </c>
      <c r="G248" s="13">
        <v>0</v>
      </c>
      <c r="H248" s="11">
        <v>1</v>
      </c>
      <c r="I248" s="15">
        <v>0</v>
      </c>
      <c r="J248" s="8">
        <v>10</v>
      </c>
      <c r="K248" s="8">
        <v>4</v>
      </c>
    </row>
    <row r="249" spans="1:11" x14ac:dyDescent="0.25">
      <c r="A249" s="8" t="s">
        <v>106</v>
      </c>
      <c r="B249" s="8" t="s">
        <v>117</v>
      </c>
      <c r="C249" s="15">
        <v>5</v>
      </c>
      <c r="D249" s="15">
        <v>5</v>
      </c>
      <c r="E249" s="8" t="s">
        <v>1</v>
      </c>
      <c r="F249" s="15">
        <f t="shared" si="6"/>
        <v>5</v>
      </c>
      <c r="G249" s="13">
        <v>0</v>
      </c>
      <c r="H249" s="11">
        <v>1</v>
      </c>
      <c r="I249" s="15">
        <v>0</v>
      </c>
      <c r="J249" s="8">
        <v>10</v>
      </c>
      <c r="K249" s="8">
        <v>5</v>
      </c>
    </row>
    <row r="250" spans="1:11" x14ac:dyDescent="0.25">
      <c r="A250" s="8" t="s">
        <v>106</v>
      </c>
      <c r="B250" s="8" t="s">
        <v>117</v>
      </c>
      <c r="C250" s="15">
        <v>6</v>
      </c>
      <c r="D250" s="15">
        <v>6</v>
      </c>
      <c r="E250" s="8" t="s">
        <v>1</v>
      </c>
      <c r="F250" s="15">
        <f t="shared" si="6"/>
        <v>6</v>
      </c>
      <c r="G250" s="13">
        <v>0</v>
      </c>
      <c r="H250" s="11">
        <v>1</v>
      </c>
      <c r="I250" s="15">
        <v>0</v>
      </c>
      <c r="J250" s="8">
        <v>11</v>
      </c>
      <c r="K250" s="8">
        <v>0</v>
      </c>
    </row>
    <row r="251" spans="1:11" x14ac:dyDescent="0.25">
      <c r="A251" s="8" t="s">
        <v>106</v>
      </c>
      <c r="B251" s="8" t="s">
        <v>117</v>
      </c>
      <c r="C251" s="15">
        <v>7</v>
      </c>
      <c r="D251" s="15">
        <v>7</v>
      </c>
      <c r="E251" s="8" t="s">
        <v>1</v>
      </c>
      <c r="F251" s="15">
        <f t="shared" si="6"/>
        <v>7</v>
      </c>
      <c r="G251" s="13">
        <v>0</v>
      </c>
      <c r="H251" s="11">
        <v>1</v>
      </c>
      <c r="I251" s="15">
        <v>0</v>
      </c>
      <c r="J251" s="8">
        <v>11</v>
      </c>
      <c r="K251" s="8">
        <v>1</v>
      </c>
    </row>
    <row r="252" spans="1:11" x14ac:dyDescent="0.25">
      <c r="A252" s="8" t="s">
        <v>106</v>
      </c>
      <c r="B252" s="8" t="s">
        <v>117</v>
      </c>
      <c r="C252" s="15">
        <v>8</v>
      </c>
      <c r="D252" s="15">
        <v>8</v>
      </c>
      <c r="E252" s="8" t="s">
        <v>1</v>
      </c>
      <c r="F252" s="15">
        <f t="shared" si="6"/>
        <v>8</v>
      </c>
      <c r="G252" s="13">
        <v>0</v>
      </c>
      <c r="H252" s="11">
        <v>1</v>
      </c>
      <c r="I252" s="15">
        <v>0</v>
      </c>
      <c r="J252" s="8">
        <v>11</v>
      </c>
      <c r="K252" s="8">
        <v>2</v>
      </c>
    </row>
    <row r="253" spans="1:11" x14ac:dyDescent="0.25">
      <c r="A253" s="8" t="s">
        <v>106</v>
      </c>
      <c r="B253" s="8" t="s">
        <v>117</v>
      </c>
      <c r="C253" s="15">
        <v>9</v>
      </c>
      <c r="D253" s="15">
        <v>9</v>
      </c>
      <c r="E253" s="8" t="s">
        <v>1</v>
      </c>
      <c r="F253" s="15">
        <f t="shared" si="6"/>
        <v>9</v>
      </c>
      <c r="G253" s="13">
        <v>0</v>
      </c>
      <c r="H253" s="11">
        <v>1</v>
      </c>
      <c r="I253" s="15">
        <v>0</v>
      </c>
      <c r="J253" s="8">
        <v>11</v>
      </c>
      <c r="K253" s="8">
        <v>3</v>
      </c>
    </row>
    <row r="254" spans="1:11" x14ac:dyDescent="0.25">
      <c r="A254" s="8" t="s">
        <v>106</v>
      </c>
      <c r="B254" s="8" t="s">
        <v>117</v>
      </c>
      <c r="C254" s="15">
        <v>10</v>
      </c>
      <c r="D254" s="15">
        <v>10</v>
      </c>
      <c r="E254" s="8" t="s">
        <v>1</v>
      </c>
      <c r="F254" s="15">
        <f t="shared" si="6"/>
        <v>10</v>
      </c>
      <c r="G254" s="13">
        <v>0</v>
      </c>
      <c r="H254" s="11">
        <v>1</v>
      </c>
      <c r="I254" s="15">
        <v>0</v>
      </c>
      <c r="J254" s="8">
        <v>12</v>
      </c>
      <c r="K254" s="8">
        <v>0</v>
      </c>
    </row>
    <row r="255" spans="1:11" x14ac:dyDescent="0.25">
      <c r="A255" s="8" t="s">
        <v>106</v>
      </c>
      <c r="B255" s="8" t="s">
        <v>117</v>
      </c>
      <c r="C255" s="15">
        <v>11</v>
      </c>
      <c r="D255" s="15">
        <v>11</v>
      </c>
      <c r="E255" s="8" t="s">
        <v>1</v>
      </c>
      <c r="F255" s="15">
        <f t="shared" si="6"/>
        <v>11</v>
      </c>
      <c r="G255" s="13">
        <v>0</v>
      </c>
      <c r="H255" s="11">
        <v>1</v>
      </c>
      <c r="I255" s="15">
        <v>0</v>
      </c>
      <c r="J255" s="8">
        <v>12</v>
      </c>
      <c r="K255" s="8">
        <v>1</v>
      </c>
    </row>
    <row r="256" spans="1:11" x14ac:dyDescent="0.25">
      <c r="A256" s="8" t="s">
        <v>106</v>
      </c>
      <c r="B256" s="8" t="s">
        <v>117</v>
      </c>
      <c r="C256" s="15">
        <v>12</v>
      </c>
      <c r="D256" s="15">
        <v>12</v>
      </c>
      <c r="E256" s="8" t="s">
        <v>1</v>
      </c>
      <c r="F256" s="15">
        <f t="shared" si="6"/>
        <v>12</v>
      </c>
      <c r="G256" s="13">
        <v>0</v>
      </c>
      <c r="H256" s="11">
        <v>1</v>
      </c>
      <c r="I256" s="15">
        <v>0</v>
      </c>
      <c r="J256" s="8">
        <v>12</v>
      </c>
      <c r="K256" s="8">
        <v>2</v>
      </c>
    </row>
    <row r="257" spans="1:11" x14ac:dyDescent="0.25">
      <c r="A257" s="8" t="s">
        <v>106</v>
      </c>
      <c r="B257" s="8" t="s">
        <v>117</v>
      </c>
      <c r="C257" s="15" t="s">
        <v>107</v>
      </c>
      <c r="D257" s="15" t="s">
        <v>107</v>
      </c>
      <c r="E257" s="8" t="s">
        <v>1</v>
      </c>
      <c r="F257" s="15" t="s">
        <v>132</v>
      </c>
      <c r="G257" s="13">
        <v>0</v>
      </c>
      <c r="H257" s="11">
        <v>1</v>
      </c>
      <c r="I257" s="15">
        <v>0</v>
      </c>
      <c r="J257" s="8">
        <v>12</v>
      </c>
      <c r="K257" s="8">
        <v>3</v>
      </c>
    </row>
    <row r="258" spans="1:11" x14ac:dyDescent="0.25">
      <c r="A258" s="8" t="s">
        <v>106</v>
      </c>
      <c r="B258" s="8" t="s">
        <v>117</v>
      </c>
      <c r="C258" s="15">
        <v>13</v>
      </c>
      <c r="D258" s="15">
        <v>13</v>
      </c>
      <c r="E258" s="8" t="s">
        <v>1</v>
      </c>
      <c r="F258" s="15">
        <f t="shared" ref="F258:F262" si="7">D258</f>
        <v>13</v>
      </c>
      <c r="G258" s="13">
        <v>0</v>
      </c>
      <c r="H258" s="11">
        <v>1</v>
      </c>
      <c r="I258" s="15">
        <v>0</v>
      </c>
      <c r="J258" s="8">
        <v>12</v>
      </c>
      <c r="K258" s="8">
        <v>4</v>
      </c>
    </row>
    <row r="259" spans="1:11" x14ac:dyDescent="0.25">
      <c r="A259" s="8" t="s">
        <v>106</v>
      </c>
      <c r="B259" s="8" t="s">
        <v>117</v>
      </c>
      <c r="C259" s="15">
        <v>15</v>
      </c>
      <c r="D259" s="15">
        <v>15</v>
      </c>
      <c r="E259" s="8" t="s">
        <v>1</v>
      </c>
      <c r="F259" s="15">
        <f t="shared" si="7"/>
        <v>15</v>
      </c>
      <c r="G259" s="13">
        <v>0</v>
      </c>
      <c r="H259" s="11">
        <v>1</v>
      </c>
      <c r="I259" s="15">
        <v>0</v>
      </c>
      <c r="J259" s="8">
        <v>13</v>
      </c>
      <c r="K259" s="8">
        <v>0</v>
      </c>
    </row>
    <row r="260" spans="1:11" x14ac:dyDescent="0.25">
      <c r="A260" s="8" t="s">
        <v>106</v>
      </c>
      <c r="B260" s="8" t="s">
        <v>117</v>
      </c>
      <c r="C260" s="15">
        <v>16</v>
      </c>
      <c r="D260" s="15">
        <v>16</v>
      </c>
      <c r="E260" s="8" t="s">
        <v>1</v>
      </c>
      <c r="F260" s="15">
        <f t="shared" si="7"/>
        <v>16</v>
      </c>
      <c r="G260" s="13">
        <v>0</v>
      </c>
      <c r="H260" s="11">
        <v>1</v>
      </c>
      <c r="I260" s="15">
        <v>0</v>
      </c>
      <c r="J260" s="8">
        <v>13</v>
      </c>
      <c r="K260" s="8">
        <v>1</v>
      </c>
    </row>
    <row r="261" spans="1:11" x14ac:dyDescent="0.25">
      <c r="A261" s="8" t="s">
        <v>106</v>
      </c>
      <c r="B261" s="8" t="s">
        <v>117</v>
      </c>
      <c r="C261" s="15">
        <v>23</v>
      </c>
      <c r="D261" s="15">
        <v>23</v>
      </c>
      <c r="E261" s="8" t="s">
        <v>1</v>
      </c>
      <c r="F261" s="15">
        <f t="shared" si="7"/>
        <v>23</v>
      </c>
      <c r="G261" s="13">
        <v>0</v>
      </c>
      <c r="H261" s="11">
        <v>1</v>
      </c>
      <c r="I261" s="15">
        <v>0</v>
      </c>
      <c r="J261" s="8">
        <v>13</v>
      </c>
      <c r="K261" s="8">
        <v>2</v>
      </c>
    </row>
    <row r="262" spans="1:11" x14ac:dyDescent="0.25">
      <c r="A262" s="8" t="s">
        <v>106</v>
      </c>
      <c r="B262" s="8" t="s">
        <v>117</v>
      </c>
      <c r="C262" s="15">
        <v>17</v>
      </c>
      <c r="D262" s="15">
        <v>17</v>
      </c>
      <c r="E262" s="8" t="s">
        <v>1</v>
      </c>
      <c r="F262" s="15">
        <f t="shared" si="7"/>
        <v>17</v>
      </c>
      <c r="G262" s="13">
        <v>0</v>
      </c>
      <c r="H262" s="11">
        <v>1</v>
      </c>
      <c r="I262" s="15">
        <v>0</v>
      </c>
      <c r="J262" s="8">
        <v>13</v>
      </c>
      <c r="K262" s="8">
        <v>3</v>
      </c>
    </row>
    <row r="263" spans="1:11" x14ac:dyDescent="0.25">
      <c r="A263" s="8" t="s">
        <v>106</v>
      </c>
      <c r="B263" s="8" t="s">
        <v>117</v>
      </c>
      <c r="C263" s="15" t="s">
        <v>108</v>
      </c>
      <c r="D263" s="15" t="s">
        <v>108</v>
      </c>
      <c r="E263" s="8" t="s">
        <v>1</v>
      </c>
      <c r="F263" s="15" t="s">
        <v>131</v>
      </c>
      <c r="G263" s="13">
        <v>0</v>
      </c>
      <c r="H263" s="11">
        <v>1</v>
      </c>
      <c r="I263" s="15">
        <v>0</v>
      </c>
      <c r="J263" s="8">
        <v>13</v>
      </c>
      <c r="K263" s="8">
        <v>4</v>
      </c>
    </row>
    <row r="264" spans="1:11" x14ac:dyDescent="0.25">
      <c r="A264" s="8" t="s">
        <v>106</v>
      </c>
      <c r="B264" s="8" t="s">
        <v>117</v>
      </c>
      <c r="C264" s="15" t="s">
        <v>109</v>
      </c>
      <c r="D264" s="15" t="s">
        <v>109</v>
      </c>
      <c r="E264" s="8" t="s">
        <v>1</v>
      </c>
      <c r="F264" s="15" t="s">
        <v>133</v>
      </c>
      <c r="G264" s="13">
        <v>0</v>
      </c>
      <c r="H264" s="11">
        <v>1</v>
      </c>
      <c r="I264" s="15">
        <v>0</v>
      </c>
      <c r="J264" s="8">
        <v>14</v>
      </c>
      <c r="K264" s="8">
        <v>0</v>
      </c>
    </row>
    <row r="265" spans="1:11" x14ac:dyDescent="0.25">
      <c r="A265" s="8" t="s">
        <v>106</v>
      </c>
      <c r="B265" s="8" t="s">
        <v>117</v>
      </c>
      <c r="C265" s="15" t="s">
        <v>110</v>
      </c>
      <c r="D265" s="15" t="s">
        <v>110</v>
      </c>
      <c r="E265" s="8" t="s">
        <v>1</v>
      </c>
      <c r="F265" s="15" t="s">
        <v>130</v>
      </c>
      <c r="G265" s="13">
        <v>0</v>
      </c>
      <c r="H265" s="11">
        <v>1</v>
      </c>
      <c r="I265" s="15">
        <v>0</v>
      </c>
      <c r="J265" s="8">
        <v>14</v>
      </c>
      <c r="K265" s="8">
        <v>1</v>
      </c>
    </row>
    <row r="266" spans="1:11" x14ac:dyDescent="0.25">
      <c r="A266" s="8" t="s">
        <v>106</v>
      </c>
      <c r="B266" s="8" t="s">
        <v>117</v>
      </c>
      <c r="C266" s="15" t="s">
        <v>111</v>
      </c>
      <c r="D266" s="15" t="s">
        <v>111</v>
      </c>
      <c r="E266" s="8" t="s">
        <v>1</v>
      </c>
      <c r="F266" s="15" t="s">
        <v>76</v>
      </c>
      <c r="G266" s="13">
        <v>0</v>
      </c>
      <c r="H266" s="11">
        <v>1</v>
      </c>
      <c r="I266" s="15">
        <v>0</v>
      </c>
      <c r="J266" s="8">
        <v>14</v>
      </c>
      <c r="K266" s="8">
        <v>2</v>
      </c>
    </row>
    <row r="267" spans="1:11" x14ac:dyDescent="0.25">
      <c r="A267" s="8" t="s">
        <v>106</v>
      </c>
      <c r="B267" s="8" t="s">
        <v>117</v>
      </c>
      <c r="C267" s="15" t="s">
        <v>112</v>
      </c>
      <c r="D267" s="15" t="s">
        <v>112</v>
      </c>
      <c r="E267" s="8" t="s">
        <v>1</v>
      </c>
      <c r="F267" s="15" t="s">
        <v>77</v>
      </c>
      <c r="G267" s="13">
        <v>0</v>
      </c>
      <c r="H267" s="11">
        <v>1</v>
      </c>
      <c r="I267" s="15">
        <v>0</v>
      </c>
      <c r="J267" s="8">
        <v>14</v>
      </c>
      <c r="K267" s="8">
        <v>3</v>
      </c>
    </row>
    <row r="268" spans="1:11" x14ac:dyDescent="0.25">
      <c r="A268" s="8" t="s">
        <v>106</v>
      </c>
      <c r="B268" s="8" t="s">
        <v>117</v>
      </c>
      <c r="C268" s="15" t="s">
        <v>113</v>
      </c>
      <c r="D268" s="15" t="s">
        <v>113</v>
      </c>
      <c r="E268" s="8" t="s">
        <v>1</v>
      </c>
      <c r="F268" s="15" t="s">
        <v>78</v>
      </c>
      <c r="G268" s="13">
        <v>0</v>
      </c>
      <c r="H268" s="11">
        <v>1</v>
      </c>
      <c r="I268" s="15">
        <v>0</v>
      </c>
      <c r="J268" s="8">
        <v>14</v>
      </c>
      <c r="K268" s="8">
        <v>4</v>
      </c>
    </row>
    <row r="269" spans="1:11" x14ac:dyDescent="0.25">
      <c r="A269" s="8" t="s">
        <v>106</v>
      </c>
      <c r="B269" s="8" t="s">
        <v>117</v>
      </c>
      <c r="C269" s="15">
        <v>24</v>
      </c>
      <c r="D269" s="15">
        <v>24</v>
      </c>
      <c r="E269" s="8" t="s">
        <v>1</v>
      </c>
      <c r="F269" s="15">
        <f t="shared" ref="F269:F323" si="8">D269</f>
        <v>24</v>
      </c>
      <c r="G269" s="13">
        <v>0</v>
      </c>
      <c r="H269" s="11">
        <v>1</v>
      </c>
      <c r="I269" s="15">
        <v>0</v>
      </c>
      <c r="J269" s="8">
        <v>14</v>
      </c>
      <c r="K269" s="8">
        <v>5</v>
      </c>
    </row>
    <row r="270" spans="1:11" x14ac:dyDescent="0.25">
      <c r="F270" s="15"/>
    </row>
    <row r="271" spans="1:11" x14ac:dyDescent="0.25">
      <c r="A271" s="8" t="s">
        <v>101</v>
      </c>
      <c r="B271" s="8" t="s">
        <v>119</v>
      </c>
      <c r="C271" s="15" t="s">
        <v>110</v>
      </c>
      <c r="D271" s="15" t="s">
        <v>119</v>
      </c>
      <c r="E271" s="8" t="s">
        <v>127</v>
      </c>
      <c r="F271" s="15" t="str">
        <f t="shared" si="8"/>
        <v>2Out</v>
      </c>
      <c r="G271" s="13">
        <v>4</v>
      </c>
      <c r="H271" s="11">
        <v>1000</v>
      </c>
      <c r="I271" s="15">
        <v>0</v>
      </c>
      <c r="J271" s="8">
        <v>0</v>
      </c>
      <c r="K271" s="8">
        <v>0</v>
      </c>
    </row>
    <row r="272" spans="1:11" x14ac:dyDescent="0.25">
      <c r="A272" s="8" t="s">
        <v>101</v>
      </c>
      <c r="B272" s="8" t="s">
        <v>120</v>
      </c>
      <c r="C272" s="15" t="s">
        <v>110</v>
      </c>
      <c r="D272" s="15" t="s">
        <v>120</v>
      </c>
      <c r="E272" s="8" t="s">
        <v>127</v>
      </c>
      <c r="F272" s="15" t="str">
        <f t="shared" si="8"/>
        <v>3In</v>
      </c>
      <c r="G272" s="13">
        <v>4</v>
      </c>
      <c r="H272" s="11">
        <v>1000</v>
      </c>
      <c r="I272" s="15">
        <v>0</v>
      </c>
      <c r="J272" s="8">
        <v>1</v>
      </c>
      <c r="K272" s="8">
        <v>0</v>
      </c>
    </row>
    <row r="273" spans="1:11" x14ac:dyDescent="0.25">
      <c r="A273" s="8" t="s">
        <v>101</v>
      </c>
      <c r="B273" s="8" t="s">
        <v>121</v>
      </c>
      <c r="C273" s="15" t="s">
        <v>110</v>
      </c>
      <c r="D273" s="15" t="s">
        <v>121</v>
      </c>
      <c r="E273" s="8" t="s">
        <v>127</v>
      </c>
      <c r="F273" s="15" t="str">
        <f t="shared" si="8"/>
        <v>3Out</v>
      </c>
      <c r="G273" s="13">
        <v>4</v>
      </c>
      <c r="H273" s="11">
        <v>1000</v>
      </c>
      <c r="I273" s="15">
        <v>0</v>
      </c>
      <c r="J273" s="8">
        <v>1</v>
      </c>
      <c r="K273" s="8">
        <v>1</v>
      </c>
    </row>
    <row r="274" spans="1:11" x14ac:dyDescent="0.25">
      <c r="A274" s="8" t="s">
        <v>101</v>
      </c>
      <c r="B274" s="8" t="s">
        <v>122</v>
      </c>
      <c r="C274" s="15" t="s">
        <v>110</v>
      </c>
      <c r="D274" s="15" t="s">
        <v>122</v>
      </c>
      <c r="E274" s="8" t="s">
        <v>127</v>
      </c>
      <c r="F274" s="15" t="str">
        <f t="shared" si="8"/>
        <v>4In</v>
      </c>
      <c r="G274" s="13">
        <v>4</v>
      </c>
      <c r="H274" s="11">
        <v>1000</v>
      </c>
      <c r="I274" s="15">
        <v>0</v>
      </c>
      <c r="J274" s="8">
        <v>2</v>
      </c>
      <c r="K274" s="8">
        <v>0</v>
      </c>
    </row>
    <row r="275" spans="1:11" x14ac:dyDescent="0.25">
      <c r="A275" s="8" t="s">
        <v>101</v>
      </c>
      <c r="B275" s="8" t="s">
        <v>123</v>
      </c>
      <c r="C275" s="15" t="s">
        <v>110</v>
      </c>
      <c r="D275" s="15" t="s">
        <v>123</v>
      </c>
      <c r="E275" s="8" t="s">
        <v>127</v>
      </c>
      <c r="F275" s="15" t="str">
        <f t="shared" si="8"/>
        <v>5In</v>
      </c>
      <c r="G275" s="13">
        <v>4</v>
      </c>
      <c r="H275" s="11">
        <v>1000</v>
      </c>
      <c r="I275" s="15">
        <v>0</v>
      </c>
      <c r="J275" s="8">
        <v>3</v>
      </c>
      <c r="K275" s="8">
        <v>0</v>
      </c>
    </row>
    <row r="276" spans="1:11" x14ac:dyDescent="0.25">
      <c r="A276" s="8" t="s">
        <v>101</v>
      </c>
      <c r="B276" s="8" t="s">
        <v>124</v>
      </c>
      <c r="C276" s="15" t="s">
        <v>110</v>
      </c>
      <c r="D276" s="15" t="s">
        <v>124</v>
      </c>
      <c r="E276" s="8" t="s">
        <v>127</v>
      </c>
      <c r="F276" s="15" t="str">
        <f t="shared" si="8"/>
        <v>5Out</v>
      </c>
      <c r="G276" s="13">
        <v>4</v>
      </c>
      <c r="H276" s="11">
        <v>1000</v>
      </c>
      <c r="I276" s="15">
        <v>0</v>
      </c>
      <c r="J276" s="8">
        <v>3</v>
      </c>
      <c r="K276" s="8">
        <v>1</v>
      </c>
    </row>
    <row r="277" spans="1:11" x14ac:dyDescent="0.25">
      <c r="A277" s="8" t="s">
        <v>101</v>
      </c>
      <c r="B277" s="8" t="s">
        <v>110</v>
      </c>
      <c r="C277" s="15">
        <v>1</v>
      </c>
      <c r="D277" s="15">
        <v>1</v>
      </c>
      <c r="E277" s="8" t="s">
        <v>127</v>
      </c>
      <c r="F277" s="15">
        <f t="shared" si="8"/>
        <v>1</v>
      </c>
      <c r="G277" s="13">
        <v>4</v>
      </c>
      <c r="H277" s="11">
        <v>1000</v>
      </c>
      <c r="I277" s="15">
        <v>0</v>
      </c>
      <c r="J277" s="8">
        <v>4</v>
      </c>
      <c r="K277" s="8">
        <v>0</v>
      </c>
    </row>
    <row r="278" spans="1:11" x14ac:dyDescent="0.25">
      <c r="A278" s="8" t="s">
        <v>101</v>
      </c>
      <c r="B278" s="8" t="s">
        <v>110</v>
      </c>
      <c r="C278" s="15">
        <v>2</v>
      </c>
      <c r="D278" s="15">
        <v>2</v>
      </c>
      <c r="E278" s="8" t="s">
        <v>127</v>
      </c>
      <c r="F278" s="15">
        <f t="shared" si="8"/>
        <v>2</v>
      </c>
      <c r="G278" s="13">
        <v>4</v>
      </c>
      <c r="H278" s="11">
        <v>1000</v>
      </c>
      <c r="I278" s="15">
        <v>0</v>
      </c>
      <c r="J278" s="8">
        <v>4</v>
      </c>
      <c r="K278" s="8">
        <v>1</v>
      </c>
    </row>
    <row r="279" spans="1:11" x14ac:dyDescent="0.25">
      <c r="A279" s="8" t="s">
        <v>101</v>
      </c>
      <c r="B279" s="8" t="s">
        <v>110</v>
      </c>
      <c r="C279" s="15">
        <v>3</v>
      </c>
      <c r="D279" s="15">
        <v>3</v>
      </c>
      <c r="E279" s="8" t="s">
        <v>127</v>
      </c>
      <c r="F279" s="15">
        <f t="shared" si="8"/>
        <v>3</v>
      </c>
      <c r="G279" s="13">
        <v>4</v>
      </c>
      <c r="H279" s="11">
        <v>1000</v>
      </c>
      <c r="I279" s="15">
        <v>0</v>
      </c>
      <c r="J279" s="8">
        <v>4</v>
      </c>
      <c r="K279" s="8">
        <v>2</v>
      </c>
    </row>
    <row r="280" spans="1:11" x14ac:dyDescent="0.25">
      <c r="A280" s="8" t="s">
        <v>101</v>
      </c>
      <c r="B280" s="8" t="s">
        <v>110</v>
      </c>
      <c r="C280" s="15">
        <v>11</v>
      </c>
      <c r="D280" s="15">
        <v>11</v>
      </c>
      <c r="E280" s="8" t="s">
        <v>127</v>
      </c>
      <c r="F280" s="15">
        <f t="shared" si="8"/>
        <v>11</v>
      </c>
      <c r="G280" s="13">
        <v>4</v>
      </c>
      <c r="H280" s="11">
        <v>1000</v>
      </c>
      <c r="I280" s="15">
        <v>0</v>
      </c>
      <c r="J280" s="8">
        <v>4</v>
      </c>
      <c r="K280" s="8">
        <v>3</v>
      </c>
    </row>
    <row r="281" spans="1:11" x14ac:dyDescent="0.25">
      <c r="A281" s="8" t="s">
        <v>101</v>
      </c>
      <c r="B281" s="8" t="s">
        <v>110</v>
      </c>
      <c r="C281" s="15">
        <v>12</v>
      </c>
      <c r="D281" s="15">
        <v>12</v>
      </c>
      <c r="E281" s="8" t="s">
        <v>127</v>
      </c>
      <c r="F281" s="15">
        <f t="shared" si="8"/>
        <v>12</v>
      </c>
      <c r="G281" s="13">
        <v>4</v>
      </c>
      <c r="H281" s="11">
        <v>1000</v>
      </c>
      <c r="I281" s="15">
        <v>0</v>
      </c>
      <c r="J281" s="8">
        <v>4</v>
      </c>
      <c r="K281" s="8">
        <v>4</v>
      </c>
    </row>
    <row r="282" spans="1:11" x14ac:dyDescent="0.25">
      <c r="A282" s="8" t="s">
        <v>101</v>
      </c>
      <c r="B282" s="8" t="s">
        <v>110</v>
      </c>
      <c r="C282" s="15">
        <v>13</v>
      </c>
      <c r="D282" s="15">
        <v>13</v>
      </c>
      <c r="E282" s="8" t="s">
        <v>127</v>
      </c>
      <c r="F282" s="15">
        <f t="shared" si="8"/>
        <v>13</v>
      </c>
      <c r="G282" s="13">
        <v>4</v>
      </c>
      <c r="H282" s="11">
        <v>1000</v>
      </c>
      <c r="I282" s="15">
        <v>0</v>
      </c>
      <c r="J282" s="8">
        <v>4</v>
      </c>
      <c r="K282" s="8">
        <v>5</v>
      </c>
    </row>
    <row r="283" spans="1:11" x14ac:dyDescent="0.25">
      <c r="A283" s="8" t="s">
        <v>101</v>
      </c>
      <c r="B283" s="8" t="s">
        <v>110</v>
      </c>
      <c r="C283" s="15">
        <v>21</v>
      </c>
      <c r="D283" s="15">
        <v>21</v>
      </c>
      <c r="E283" s="8" t="s">
        <v>127</v>
      </c>
      <c r="F283" s="15">
        <f t="shared" si="8"/>
        <v>21</v>
      </c>
      <c r="G283" s="13">
        <v>4</v>
      </c>
      <c r="H283" s="11">
        <v>1000</v>
      </c>
      <c r="I283" s="15">
        <v>0</v>
      </c>
      <c r="J283" s="8">
        <v>5</v>
      </c>
      <c r="K283" s="8">
        <v>0</v>
      </c>
    </row>
    <row r="284" spans="1:11" x14ac:dyDescent="0.25">
      <c r="A284" s="8" t="s">
        <v>101</v>
      </c>
      <c r="B284" s="8" t="s">
        <v>110</v>
      </c>
      <c r="C284" s="15">
        <v>22</v>
      </c>
      <c r="D284" s="15">
        <v>22</v>
      </c>
      <c r="E284" s="8" t="s">
        <v>127</v>
      </c>
      <c r="F284" s="15">
        <f t="shared" si="8"/>
        <v>22</v>
      </c>
      <c r="G284" s="13">
        <v>4</v>
      </c>
      <c r="H284" s="11">
        <v>1000</v>
      </c>
      <c r="I284" s="15">
        <v>0</v>
      </c>
      <c r="J284" s="8">
        <v>5</v>
      </c>
      <c r="K284" s="8">
        <v>1</v>
      </c>
    </row>
    <row r="285" spans="1:11" x14ac:dyDescent="0.25">
      <c r="A285" s="8" t="s">
        <v>101</v>
      </c>
      <c r="B285" s="8" t="s">
        <v>110</v>
      </c>
      <c r="C285" s="15">
        <v>23</v>
      </c>
      <c r="D285" s="15">
        <v>23</v>
      </c>
      <c r="E285" s="8" t="s">
        <v>127</v>
      </c>
      <c r="F285" s="15">
        <f t="shared" si="8"/>
        <v>23</v>
      </c>
      <c r="G285" s="13">
        <v>4</v>
      </c>
      <c r="H285" s="11">
        <v>1000</v>
      </c>
      <c r="I285" s="15">
        <v>0</v>
      </c>
      <c r="J285" s="8">
        <v>5</v>
      </c>
      <c r="K285" s="8">
        <v>2</v>
      </c>
    </row>
    <row r="286" spans="1:11" x14ac:dyDescent="0.25">
      <c r="A286" s="8" t="s">
        <v>101</v>
      </c>
      <c r="B286" s="8" t="s">
        <v>110</v>
      </c>
      <c r="C286" s="15">
        <v>31</v>
      </c>
      <c r="D286" s="15">
        <v>31</v>
      </c>
      <c r="E286" s="8" t="s">
        <v>127</v>
      </c>
      <c r="F286" s="15">
        <f t="shared" si="8"/>
        <v>31</v>
      </c>
      <c r="G286" s="13">
        <v>4</v>
      </c>
      <c r="H286" s="11">
        <v>1000</v>
      </c>
      <c r="I286" s="15">
        <v>0</v>
      </c>
      <c r="J286" s="8">
        <v>5</v>
      </c>
      <c r="K286" s="8">
        <v>3</v>
      </c>
    </row>
    <row r="287" spans="1:11" x14ac:dyDescent="0.25">
      <c r="A287" s="8" t="s">
        <v>101</v>
      </c>
      <c r="B287" s="8" t="s">
        <v>110</v>
      </c>
      <c r="C287" s="15">
        <v>32</v>
      </c>
      <c r="D287" s="15">
        <v>32</v>
      </c>
      <c r="E287" s="8" t="s">
        <v>127</v>
      </c>
      <c r="F287" s="15">
        <f t="shared" si="8"/>
        <v>32</v>
      </c>
      <c r="G287" s="13">
        <v>4</v>
      </c>
      <c r="H287" s="11">
        <v>1000</v>
      </c>
      <c r="I287" s="15">
        <v>0</v>
      </c>
      <c r="J287" s="8">
        <v>5</v>
      </c>
      <c r="K287" s="8">
        <v>4</v>
      </c>
    </row>
    <row r="288" spans="1:11" x14ac:dyDescent="0.25">
      <c r="A288" s="8" t="s">
        <v>101</v>
      </c>
      <c r="B288" s="8" t="s">
        <v>110</v>
      </c>
      <c r="C288" s="15">
        <v>75</v>
      </c>
      <c r="D288" s="15">
        <v>75</v>
      </c>
      <c r="E288" s="8" t="s">
        <v>127</v>
      </c>
      <c r="F288" s="15">
        <f t="shared" si="8"/>
        <v>75</v>
      </c>
      <c r="G288" s="13">
        <v>4</v>
      </c>
      <c r="H288" s="11">
        <v>1000</v>
      </c>
      <c r="I288" s="15">
        <v>0</v>
      </c>
      <c r="J288" s="8">
        <v>5</v>
      </c>
      <c r="K288" s="8">
        <v>5</v>
      </c>
    </row>
    <row r="289" spans="1:11" x14ac:dyDescent="0.25">
      <c r="A289" s="8" t="s">
        <v>101</v>
      </c>
      <c r="B289" s="8" t="s">
        <v>110</v>
      </c>
      <c r="C289" s="15">
        <v>33</v>
      </c>
      <c r="D289" s="15">
        <v>33</v>
      </c>
      <c r="E289" s="8" t="s">
        <v>127</v>
      </c>
      <c r="F289" s="15">
        <f t="shared" si="8"/>
        <v>33</v>
      </c>
      <c r="G289" s="13">
        <v>4</v>
      </c>
      <c r="H289" s="11">
        <v>1000</v>
      </c>
      <c r="I289" s="15">
        <v>0</v>
      </c>
      <c r="J289" s="8">
        <v>6</v>
      </c>
      <c r="K289" s="8">
        <v>0</v>
      </c>
    </row>
    <row r="290" spans="1:11" x14ac:dyDescent="0.25">
      <c r="A290" s="8" t="s">
        <v>101</v>
      </c>
      <c r="B290" s="8" t="s">
        <v>110</v>
      </c>
      <c r="C290" s="15">
        <v>34</v>
      </c>
      <c r="D290" s="15">
        <v>34</v>
      </c>
      <c r="E290" s="8" t="s">
        <v>127</v>
      </c>
      <c r="F290" s="15">
        <f t="shared" si="8"/>
        <v>34</v>
      </c>
      <c r="G290" s="13">
        <v>4</v>
      </c>
      <c r="H290" s="11">
        <v>1000</v>
      </c>
      <c r="I290" s="15">
        <v>0</v>
      </c>
      <c r="J290" s="8">
        <v>6</v>
      </c>
      <c r="K290" s="8">
        <v>1</v>
      </c>
    </row>
    <row r="291" spans="1:11" x14ac:dyDescent="0.25">
      <c r="A291" s="8" t="s">
        <v>101</v>
      </c>
      <c r="B291" s="8" t="s">
        <v>110</v>
      </c>
      <c r="C291" s="15">
        <v>41</v>
      </c>
      <c r="D291" s="15">
        <v>41</v>
      </c>
      <c r="E291" s="8" t="s">
        <v>127</v>
      </c>
      <c r="F291" s="15">
        <f t="shared" si="8"/>
        <v>41</v>
      </c>
      <c r="G291" s="13">
        <v>4</v>
      </c>
      <c r="H291" s="11">
        <v>1000</v>
      </c>
      <c r="I291" s="15">
        <v>0</v>
      </c>
      <c r="J291" s="8">
        <v>6</v>
      </c>
      <c r="K291" s="8">
        <v>2</v>
      </c>
    </row>
    <row r="292" spans="1:11" x14ac:dyDescent="0.25">
      <c r="A292" s="8" t="s">
        <v>101</v>
      </c>
      <c r="B292" s="8" t="s">
        <v>110</v>
      </c>
      <c r="C292" s="15">
        <v>42</v>
      </c>
      <c r="D292" s="15">
        <v>42</v>
      </c>
      <c r="E292" s="8" t="s">
        <v>127</v>
      </c>
      <c r="F292" s="15">
        <f t="shared" si="8"/>
        <v>42</v>
      </c>
      <c r="G292" s="13">
        <v>4</v>
      </c>
      <c r="H292" s="11">
        <v>1000</v>
      </c>
      <c r="I292" s="15">
        <v>0</v>
      </c>
      <c r="J292" s="8">
        <v>6</v>
      </c>
      <c r="K292" s="8">
        <v>3</v>
      </c>
    </row>
    <row r="293" spans="1:11" x14ac:dyDescent="0.25">
      <c r="A293" s="8" t="s">
        <v>101</v>
      </c>
      <c r="B293" s="8" t="s">
        <v>110</v>
      </c>
      <c r="C293" s="15">
        <v>43</v>
      </c>
      <c r="D293" s="15">
        <v>43</v>
      </c>
      <c r="E293" s="8" t="s">
        <v>127</v>
      </c>
      <c r="F293" s="15">
        <f t="shared" si="8"/>
        <v>43</v>
      </c>
      <c r="G293" s="13">
        <v>4</v>
      </c>
      <c r="H293" s="11">
        <v>1000</v>
      </c>
      <c r="I293" s="15">
        <v>0</v>
      </c>
      <c r="J293" s="8">
        <v>6</v>
      </c>
      <c r="K293" s="8">
        <v>4</v>
      </c>
    </row>
    <row r="294" spans="1:11" x14ac:dyDescent="0.25">
      <c r="A294" s="8" t="s">
        <v>101</v>
      </c>
      <c r="B294" s="8" t="s">
        <v>110</v>
      </c>
      <c r="C294" s="15">
        <v>44</v>
      </c>
      <c r="D294" s="15">
        <v>44</v>
      </c>
      <c r="E294" s="8" t="s">
        <v>127</v>
      </c>
      <c r="F294" s="15">
        <f t="shared" si="8"/>
        <v>44</v>
      </c>
      <c r="G294" s="13">
        <v>4</v>
      </c>
      <c r="H294" s="11">
        <v>1000</v>
      </c>
      <c r="I294" s="15">
        <v>0</v>
      </c>
      <c r="J294" s="8">
        <v>6</v>
      </c>
      <c r="K294" s="8">
        <v>5</v>
      </c>
    </row>
    <row r="295" spans="1:11" x14ac:dyDescent="0.25">
      <c r="A295" s="8" t="s">
        <v>101</v>
      </c>
      <c r="B295" s="8" t="s">
        <v>110</v>
      </c>
      <c r="C295" s="15">
        <v>51</v>
      </c>
      <c r="D295" s="15">
        <v>51</v>
      </c>
      <c r="E295" s="8" t="s">
        <v>127</v>
      </c>
      <c r="F295" s="15">
        <f t="shared" si="8"/>
        <v>51</v>
      </c>
      <c r="G295" s="13">
        <v>4</v>
      </c>
      <c r="H295" s="11">
        <v>1000</v>
      </c>
      <c r="I295" s="15">
        <v>0</v>
      </c>
      <c r="J295" s="8">
        <v>7</v>
      </c>
      <c r="K295" s="8">
        <v>0</v>
      </c>
    </row>
    <row r="296" spans="1:11" x14ac:dyDescent="0.25">
      <c r="A296" s="8" t="s">
        <v>101</v>
      </c>
      <c r="B296" s="8" t="s">
        <v>110</v>
      </c>
      <c r="C296" s="15">
        <v>52</v>
      </c>
      <c r="D296" s="15">
        <v>52</v>
      </c>
      <c r="E296" s="8" t="s">
        <v>127</v>
      </c>
      <c r="F296" s="15">
        <f t="shared" si="8"/>
        <v>52</v>
      </c>
      <c r="G296" s="13">
        <v>4</v>
      </c>
      <c r="H296" s="11">
        <v>1000</v>
      </c>
      <c r="I296" s="15">
        <v>0</v>
      </c>
      <c r="J296" s="8">
        <v>7</v>
      </c>
      <c r="K296" s="8">
        <v>1</v>
      </c>
    </row>
    <row r="297" spans="1:11" x14ac:dyDescent="0.25">
      <c r="A297" s="8" t="s">
        <v>101</v>
      </c>
      <c r="B297" s="8" t="s">
        <v>110</v>
      </c>
      <c r="C297" s="15">
        <v>53</v>
      </c>
      <c r="D297" s="15">
        <v>53</v>
      </c>
      <c r="E297" s="8" t="s">
        <v>127</v>
      </c>
      <c r="F297" s="15">
        <f t="shared" si="8"/>
        <v>53</v>
      </c>
      <c r="G297" s="13">
        <v>4</v>
      </c>
      <c r="H297" s="11">
        <v>1000</v>
      </c>
      <c r="I297" s="15">
        <v>0</v>
      </c>
      <c r="J297" s="8">
        <v>7</v>
      </c>
      <c r="K297" s="8">
        <v>2</v>
      </c>
    </row>
    <row r="298" spans="1:11" x14ac:dyDescent="0.25">
      <c r="A298" s="8" t="s">
        <v>101</v>
      </c>
      <c r="B298" s="8" t="s">
        <v>110</v>
      </c>
      <c r="C298" s="15">
        <v>54</v>
      </c>
      <c r="D298" s="15">
        <v>54</v>
      </c>
      <c r="E298" s="8" t="s">
        <v>127</v>
      </c>
      <c r="F298" s="15">
        <f t="shared" si="8"/>
        <v>54</v>
      </c>
      <c r="G298" s="13">
        <v>4</v>
      </c>
      <c r="H298" s="11">
        <v>1000</v>
      </c>
      <c r="I298" s="15">
        <v>0</v>
      </c>
      <c r="J298" s="8">
        <v>7</v>
      </c>
      <c r="K298" s="8">
        <v>3</v>
      </c>
    </row>
    <row r="299" spans="1:11" x14ac:dyDescent="0.25">
      <c r="A299" s="8" t="s">
        <v>101</v>
      </c>
      <c r="B299" s="8" t="s">
        <v>110</v>
      </c>
      <c r="C299" s="15">
        <v>61</v>
      </c>
      <c r="D299" s="15">
        <v>61</v>
      </c>
      <c r="E299" s="8" t="s">
        <v>127</v>
      </c>
      <c r="F299" s="15">
        <f t="shared" si="8"/>
        <v>61</v>
      </c>
      <c r="G299" s="13">
        <v>4</v>
      </c>
      <c r="H299" s="11">
        <v>1000</v>
      </c>
      <c r="I299" s="15">
        <v>0</v>
      </c>
      <c r="J299" s="8">
        <v>7</v>
      </c>
      <c r="K299" s="8">
        <v>4</v>
      </c>
    </row>
    <row r="300" spans="1:11" x14ac:dyDescent="0.25">
      <c r="A300" s="8" t="s">
        <v>101</v>
      </c>
      <c r="B300" s="8" t="s">
        <v>110</v>
      </c>
      <c r="C300" s="15">
        <v>62</v>
      </c>
      <c r="D300" s="15">
        <v>62</v>
      </c>
      <c r="E300" s="8" t="s">
        <v>127</v>
      </c>
      <c r="F300" s="15">
        <f t="shared" si="8"/>
        <v>62</v>
      </c>
      <c r="G300" s="13">
        <v>4</v>
      </c>
      <c r="H300" s="11">
        <v>1000</v>
      </c>
      <c r="I300" s="15">
        <v>0</v>
      </c>
      <c r="J300" s="8">
        <v>7</v>
      </c>
      <c r="K300" s="8">
        <v>5</v>
      </c>
    </row>
    <row r="301" spans="1:11" x14ac:dyDescent="0.25">
      <c r="A301" s="8" t="s">
        <v>101</v>
      </c>
      <c r="B301" s="8" t="s">
        <v>110</v>
      </c>
      <c r="C301" s="15">
        <v>63</v>
      </c>
      <c r="D301" s="15">
        <v>63</v>
      </c>
      <c r="E301" s="8" t="s">
        <v>127</v>
      </c>
      <c r="F301" s="15">
        <f t="shared" si="8"/>
        <v>63</v>
      </c>
      <c r="G301" s="13">
        <v>4</v>
      </c>
      <c r="H301" s="11">
        <v>1000</v>
      </c>
      <c r="I301" s="15">
        <v>0</v>
      </c>
      <c r="J301" s="8">
        <v>8</v>
      </c>
      <c r="K301" s="8">
        <v>0</v>
      </c>
    </row>
    <row r="302" spans="1:11" x14ac:dyDescent="0.25">
      <c r="A302" s="8" t="s">
        <v>101</v>
      </c>
      <c r="B302" s="8" t="s">
        <v>110</v>
      </c>
      <c r="C302" s="15">
        <v>64</v>
      </c>
      <c r="D302" s="15">
        <v>64</v>
      </c>
      <c r="E302" s="8" t="s">
        <v>127</v>
      </c>
      <c r="F302" s="15">
        <f t="shared" si="8"/>
        <v>64</v>
      </c>
      <c r="G302" s="13">
        <v>4</v>
      </c>
      <c r="H302" s="11">
        <v>1000</v>
      </c>
      <c r="I302" s="15">
        <v>0</v>
      </c>
      <c r="J302" s="8">
        <v>8</v>
      </c>
      <c r="K302" s="8">
        <v>1</v>
      </c>
    </row>
    <row r="303" spans="1:11" x14ac:dyDescent="0.25">
      <c r="A303" s="8" t="s">
        <v>101</v>
      </c>
      <c r="B303" s="8" t="s">
        <v>110</v>
      </c>
      <c r="C303" s="15">
        <v>71</v>
      </c>
      <c r="D303" s="15">
        <v>71</v>
      </c>
      <c r="E303" s="8" t="s">
        <v>127</v>
      </c>
      <c r="F303" s="15">
        <f t="shared" si="8"/>
        <v>71</v>
      </c>
      <c r="G303" s="13">
        <v>4</v>
      </c>
      <c r="H303" s="11">
        <v>1000</v>
      </c>
      <c r="I303" s="15">
        <v>0</v>
      </c>
      <c r="J303" s="8">
        <v>8</v>
      </c>
      <c r="K303" s="8">
        <v>2</v>
      </c>
    </row>
    <row r="304" spans="1:11" x14ac:dyDescent="0.25">
      <c r="A304" s="8" t="s">
        <v>101</v>
      </c>
      <c r="B304" s="8" t="s">
        <v>110</v>
      </c>
      <c r="C304" s="15">
        <v>72</v>
      </c>
      <c r="D304" s="15">
        <v>72</v>
      </c>
      <c r="E304" s="8" t="s">
        <v>127</v>
      </c>
      <c r="F304" s="15">
        <f t="shared" si="8"/>
        <v>72</v>
      </c>
      <c r="G304" s="13">
        <v>4</v>
      </c>
      <c r="H304" s="11">
        <v>1000</v>
      </c>
      <c r="I304" s="15">
        <v>0</v>
      </c>
      <c r="J304" s="8">
        <v>8</v>
      </c>
      <c r="K304" s="8">
        <v>3</v>
      </c>
    </row>
    <row r="305" spans="1:11" x14ac:dyDescent="0.25">
      <c r="A305" s="8" t="s">
        <v>101</v>
      </c>
      <c r="B305" s="8" t="s">
        <v>110</v>
      </c>
      <c r="C305" s="15">
        <v>73</v>
      </c>
      <c r="D305" s="15">
        <v>73</v>
      </c>
      <c r="E305" s="8" t="s">
        <v>127</v>
      </c>
      <c r="F305" s="15">
        <f t="shared" si="8"/>
        <v>73</v>
      </c>
      <c r="G305" s="13">
        <v>4</v>
      </c>
      <c r="H305" s="11">
        <v>1000</v>
      </c>
      <c r="I305" s="15">
        <v>0</v>
      </c>
      <c r="J305" s="8">
        <v>8</v>
      </c>
      <c r="K305" s="8">
        <v>4</v>
      </c>
    </row>
    <row r="306" spans="1:11" x14ac:dyDescent="0.25">
      <c r="A306" s="8" t="s">
        <v>101</v>
      </c>
      <c r="B306" s="8" t="s">
        <v>110</v>
      </c>
      <c r="C306" s="15">
        <v>74</v>
      </c>
      <c r="D306" s="15">
        <v>74</v>
      </c>
      <c r="E306" s="8" t="s">
        <v>127</v>
      </c>
      <c r="F306" s="15">
        <f t="shared" si="8"/>
        <v>74</v>
      </c>
      <c r="G306" s="13">
        <v>4</v>
      </c>
      <c r="H306" s="11">
        <v>1000</v>
      </c>
      <c r="I306" s="15">
        <v>0</v>
      </c>
      <c r="J306" s="8">
        <v>8</v>
      </c>
      <c r="K306" s="8">
        <v>5</v>
      </c>
    </row>
    <row r="307" spans="1:11" x14ac:dyDescent="0.25">
      <c r="A307" s="8" t="s">
        <v>101</v>
      </c>
      <c r="B307" s="8" t="s">
        <v>110</v>
      </c>
      <c r="C307" s="15" t="s">
        <v>114</v>
      </c>
      <c r="D307" s="15" t="s">
        <v>114</v>
      </c>
      <c r="E307" s="8" t="s">
        <v>127</v>
      </c>
      <c r="F307" s="15" t="str">
        <f t="shared" si="8"/>
        <v>E1</v>
      </c>
      <c r="G307" s="13">
        <v>4</v>
      </c>
      <c r="H307" s="11">
        <v>1000</v>
      </c>
      <c r="I307" s="15">
        <v>0</v>
      </c>
      <c r="J307" s="8">
        <v>9</v>
      </c>
      <c r="K307" s="8">
        <v>0</v>
      </c>
    </row>
    <row r="308" spans="1:11" x14ac:dyDescent="0.25">
      <c r="A308" s="8" t="s">
        <v>101</v>
      </c>
      <c r="B308" s="8" t="s">
        <v>110</v>
      </c>
      <c r="C308" s="15" t="s">
        <v>103</v>
      </c>
      <c r="D308" s="15" t="s">
        <v>103</v>
      </c>
      <c r="E308" s="8" t="s">
        <v>127</v>
      </c>
      <c r="F308" s="15" t="str">
        <f t="shared" si="8"/>
        <v>E2</v>
      </c>
      <c r="G308" s="13">
        <v>4</v>
      </c>
      <c r="H308" s="11">
        <v>1000</v>
      </c>
      <c r="I308" s="15">
        <v>0</v>
      </c>
      <c r="J308" s="8">
        <v>9</v>
      </c>
      <c r="K308" s="8">
        <v>1</v>
      </c>
    </row>
    <row r="309" spans="1:11" x14ac:dyDescent="0.25">
      <c r="A309" s="8" t="s">
        <v>101</v>
      </c>
      <c r="B309" s="8" t="s">
        <v>110</v>
      </c>
      <c r="C309" s="15" t="s">
        <v>104</v>
      </c>
      <c r="D309" s="15" t="s">
        <v>104</v>
      </c>
      <c r="E309" s="8" t="s">
        <v>127</v>
      </c>
      <c r="F309" s="15" t="str">
        <f t="shared" si="8"/>
        <v>E3</v>
      </c>
      <c r="G309" s="13">
        <v>4</v>
      </c>
      <c r="H309" s="11">
        <v>1000</v>
      </c>
      <c r="I309" s="15">
        <v>0</v>
      </c>
      <c r="J309" s="8">
        <v>9</v>
      </c>
      <c r="K309" s="8">
        <v>2</v>
      </c>
    </row>
    <row r="310" spans="1:11" x14ac:dyDescent="0.25">
      <c r="A310" s="8" t="s">
        <v>101</v>
      </c>
      <c r="B310" s="8" t="s">
        <v>110</v>
      </c>
      <c r="C310" s="15" t="s">
        <v>105</v>
      </c>
      <c r="D310" s="15" t="s">
        <v>105</v>
      </c>
      <c r="E310" s="8" t="s">
        <v>127</v>
      </c>
      <c r="F310" s="15" t="str">
        <f t="shared" si="8"/>
        <v>E4</v>
      </c>
      <c r="G310" s="13">
        <v>4</v>
      </c>
      <c r="H310" s="11">
        <v>1000</v>
      </c>
      <c r="I310" s="15">
        <v>0</v>
      </c>
      <c r="J310" s="8">
        <v>9</v>
      </c>
      <c r="K310" s="8">
        <v>3</v>
      </c>
    </row>
    <row r="311" spans="1:11" x14ac:dyDescent="0.25">
      <c r="A311" s="8" t="s">
        <v>106</v>
      </c>
      <c r="B311" s="8" t="s">
        <v>110</v>
      </c>
      <c r="C311" s="15">
        <v>1</v>
      </c>
      <c r="D311" s="15">
        <v>1</v>
      </c>
      <c r="E311" s="8" t="s">
        <v>127</v>
      </c>
      <c r="F311" s="15">
        <f t="shared" si="8"/>
        <v>1</v>
      </c>
      <c r="G311" s="13">
        <v>4</v>
      </c>
      <c r="H311" s="11">
        <v>1000</v>
      </c>
      <c r="I311" s="15">
        <v>0</v>
      </c>
      <c r="J311" s="8">
        <v>10</v>
      </c>
      <c r="K311" s="8">
        <v>0</v>
      </c>
    </row>
    <row r="312" spans="1:11" x14ac:dyDescent="0.25">
      <c r="A312" s="8" t="s">
        <v>106</v>
      </c>
      <c r="B312" s="8" t="s">
        <v>110</v>
      </c>
      <c r="C312" s="15">
        <v>2</v>
      </c>
      <c r="D312" s="15">
        <v>2</v>
      </c>
      <c r="E312" s="8" t="s">
        <v>127</v>
      </c>
      <c r="F312" s="15">
        <f t="shared" si="8"/>
        <v>2</v>
      </c>
      <c r="G312" s="13">
        <v>4</v>
      </c>
      <c r="H312" s="11">
        <v>1000</v>
      </c>
      <c r="I312" s="15">
        <v>0</v>
      </c>
      <c r="J312" s="8">
        <v>10</v>
      </c>
      <c r="K312" s="8">
        <v>1</v>
      </c>
    </row>
    <row r="313" spans="1:11" x14ac:dyDescent="0.25">
      <c r="A313" s="8" t="s">
        <v>106</v>
      </c>
      <c r="B313" s="8" t="s">
        <v>110</v>
      </c>
      <c r="C313" s="15" t="s">
        <v>128</v>
      </c>
      <c r="D313" s="15" t="s">
        <v>128</v>
      </c>
      <c r="E313" s="8" t="s">
        <v>127</v>
      </c>
      <c r="F313" s="15" t="s">
        <v>129</v>
      </c>
      <c r="G313" s="13">
        <v>4</v>
      </c>
      <c r="H313" s="11">
        <v>1000</v>
      </c>
      <c r="I313" s="15">
        <v>0</v>
      </c>
      <c r="J313" s="8">
        <v>10</v>
      </c>
      <c r="K313" s="8">
        <v>2</v>
      </c>
    </row>
    <row r="314" spans="1:11" x14ac:dyDescent="0.25">
      <c r="A314" s="8" t="s">
        <v>106</v>
      </c>
      <c r="B314" s="8" t="s">
        <v>110</v>
      </c>
      <c r="C314" s="15">
        <v>3</v>
      </c>
      <c r="D314" s="15">
        <v>3</v>
      </c>
      <c r="E314" s="8" t="s">
        <v>127</v>
      </c>
      <c r="F314" s="15">
        <f t="shared" si="8"/>
        <v>3</v>
      </c>
      <c r="G314" s="13">
        <v>4</v>
      </c>
      <c r="H314" s="11">
        <v>1000</v>
      </c>
      <c r="I314" s="15">
        <v>0</v>
      </c>
      <c r="J314" s="8">
        <v>10</v>
      </c>
      <c r="K314" s="8">
        <v>3</v>
      </c>
    </row>
    <row r="315" spans="1:11" x14ac:dyDescent="0.25">
      <c r="A315" s="8" t="s">
        <v>106</v>
      </c>
      <c r="B315" s="8" t="s">
        <v>110</v>
      </c>
      <c r="C315" s="15">
        <v>4</v>
      </c>
      <c r="D315" s="15">
        <v>4</v>
      </c>
      <c r="E315" s="8" t="s">
        <v>127</v>
      </c>
      <c r="F315" s="15">
        <f t="shared" si="8"/>
        <v>4</v>
      </c>
      <c r="G315" s="13">
        <v>4</v>
      </c>
      <c r="H315" s="11">
        <v>1000</v>
      </c>
      <c r="I315" s="15">
        <v>0</v>
      </c>
      <c r="J315" s="8">
        <v>10</v>
      </c>
      <c r="K315" s="8">
        <v>4</v>
      </c>
    </row>
    <row r="316" spans="1:11" x14ac:dyDescent="0.25">
      <c r="A316" s="8" t="s">
        <v>106</v>
      </c>
      <c r="B316" s="8" t="s">
        <v>110</v>
      </c>
      <c r="C316" s="15">
        <v>5</v>
      </c>
      <c r="D316" s="15">
        <v>5</v>
      </c>
      <c r="E316" s="8" t="s">
        <v>127</v>
      </c>
      <c r="F316" s="15">
        <f t="shared" si="8"/>
        <v>5</v>
      </c>
      <c r="G316" s="13">
        <v>4</v>
      </c>
      <c r="H316" s="11">
        <v>1000</v>
      </c>
      <c r="I316" s="15">
        <v>0</v>
      </c>
      <c r="J316" s="8">
        <v>10</v>
      </c>
      <c r="K316" s="8">
        <v>5</v>
      </c>
    </row>
    <row r="317" spans="1:11" x14ac:dyDescent="0.25">
      <c r="A317" s="8" t="s">
        <v>106</v>
      </c>
      <c r="B317" s="8" t="s">
        <v>110</v>
      </c>
      <c r="C317" s="15">
        <v>6</v>
      </c>
      <c r="D317" s="15">
        <v>6</v>
      </c>
      <c r="E317" s="8" t="s">
        <v>127</v>
      </c>
      <c r="F317" s="15">
        <f t="shared" si="8"/>
        <v>6</v>
      </c>
      <c r="G317" s="13">
        <v>4</v>
      </c>
      <c r="H317" s="11">
        <v>1000</v>
      </c>
      <c r="I317" s="15">
        <v>0</v>
      </c>
      <c r="J317" s="8">
        <v>11</v>
      </c>
      <c r="K317" s="8">
        <v>0</v>
      </c>
    </row>
    <row r="318" spans="1:11" x14ac:dyDescent="0.25">
      <c r="A318" s="8" t="s">
        <v>106</v>
      </c>
      <c r="B318" s="8" t="s">
        <v>110</v>
      </c>
      <c r="C318" s="15">
        <v>7</v>
      </c>
      <c r="D318" s="15">
        <v>7</v>
      </c>
      <c r="E318" s="8" t="s">
        <v>127</v>
      </c>
      <c r="F318" s="15">
        <f t="shared" si="8"/>
        <v>7</v>
      </c>
      <c r="G318" s="13">
        <v>4</v>
      </c>
      <c r="H318" s="11">
        <v>1000</v>
      </c>
      <c r="I318" s="15">
        <v>0</v>
      </c>
      <c r="J318" s="8">
        <v>11</v>
      </c>
      <c r="K318" s="8">
        <v>1</v>
      </c>
    </row>
    <row r="319" spans="1:11" x14ac:dyDescent="0.25">
      <c r="A319" s="8" t="s">
        <v>106</v>
      </c>
      <c r="B319" s="8" t="s">
        <v>110</v>
      </c>
      <c r="C319" s="15">
        <v>8</v>
      </c>
      <c r="D319" s="15">
        <v>8</v>
      </c>
      <c r="E319" s="8" t="s">
        <v>127</v>
      </c>
      <c r="F319" s="15">
        <f t="shared" si="8"/>
        <v>8</v>
      </c>
      <c r="G319" s="13">
        <v>4</v>
      </c>
      <c r="H319" s="11">
        <v>1000</v>
      </c>
      <c r="I319" s="15">
        <v>0</v>
      </c>
      <c r="J319" s="8">
        <v>11</v>
      </c>
      <c r="K319" s="8">
        <v>2</v>
      </c>
    </row>
    <row r="320" spans="1:11" x14ac:dyDescent="0.25">
      <c r="A320" s="8" t="s">
        <v>106</v>
      </c>
      <c r="B320" s="8" t="s">
        <v>110</v>
      </c>
      <c r="C320" s="15">
        <v>9</v>
      </c>
      <c r="D320" s="15">
        <v>9</v>
      </c>
      <c r="E320" s="8" t="s">
        <v>127</v>
      </c>
      <c r="F320" s="15">
        <f t="shared" si="8"/>
        <v>9</v>
      </c>
      <c r="G320" s="13">
        <v>4</v>
      </c>
      <c r="H320" s="11">
        <v>1000</v>
      </c>
      <c r="I320" s="15">
        <v>0</v>
      </c>
      <c r="J320" s="8">
        <v>11</v>
      </c>
      <c r="K320" s="8">
        <v>3</v>
      </c>
    </row>
    <row r="321" spans="1:11" x14ac:dyDescent="0.25">
      <c r="A321" s="8" t="s">
        <v>106</v>
      </c>
      <c r="B321" s="8" t="s">
        <v>110</v>
      </c>
      <c r="C321" s="15">
        <v>10</v>
      </c>
      <c r="D321" s="15">
        <v>10</v>
      </c>
      <c r="E321" s="8" t="s">
        <v>127</v>
      </c>
      <c r="F321" s="15">
        <f t="shared" si="8"/>
        <v>10</v>
      </c>
      <c r="G321" s="13">
        <v>4</v>
      </c>
      <c r="H321" s="11">
        <v>1000</v>
      </c>
      <c r="I321" s="15">
        <v>0</v>
      </c>
      <c r="J321" s="8">
        <v>12</v>
      </c>
      <c r="K321" s="8">
        <v>0</v>
      </c>
    </row>
    <row r="322" spans="1:11" x14ac:dyDescent="0.25">
      <c r="A322" s="8" t="s">
        <v>106</v>
      </c>
      <c r="B322" s="8" t="s">
        <v>110</v>
      </c>
      <c r="C322" s="15">
        <v>11</v>
      </c>
      <c r="D322" s="15">
        <v>11</v>
      </c>
      <c r="E322" s="8" t="s">
        <v>127</v>
      </c>
      <c r="F322" s="15">
        <f t="shared" si="8"/>
        <v>11</v>
      </c>
      <c r="G322" s="13">
        <v>4</v>
      </c>
      <c r="H322" s="11">
        <v>1000</v>
      </c>
      <c r="I322" s="15">
        <v>0</v>
      </c>
      <c r="J322" s="8">
        <v>12</v>
      </c>
      <c r="K322" s="8">
        <v>1</v>
      </c>
    </row>
    <row r="323" spans="1:11" x14ac:dyDescent="0.25">
      <c r="A323" s="8" t="s">
        <v>106</v>
      </c>
      <c r="B323" s="8" t="s">
        <v>110</v>
      </c>
      <c r="C323" s="15">
        <v>12</v>
      </c>
      <c r="D323" s="15">
        <v>12</v>
      </c>
      <c r="E323" s="8" t="s">
        <v>127</v>
      </c>
      <c r="F323" s="15">
        <f t="shared" si="8"/>
        <v>12</v>
      </c>
      <c r="G323" s="13">
        <v>4</v>
      </c>
      <c r="H323" s="11">
        <v>1000</v>
      </c>
      <c r="I323" s="15">
        <v>0</v>
      </c>
      <c r="J323" s="8">
        <v>12</v>
      </c>
      <c r="K323" s="8">
        <v>2</v>
      </c>
    </row>
    <row r="324" spans="1:11" x14ac:dyDescent="0.25">
      <c r="A324" s="8" t="s">
        <v>106</v>
      </c>
      <c r="B324" s="8" t="s">
        <v>110</v>
      </c>
      <c r="C324" s="15" t="s">
        <v>107</v>
      </c>
      <c r="D324" s="15" t="s">
        <v>107</v>
      </c>
      <c r="E324" s="8" t="s">
        <v>127</v>
      </c>
      <c r="F324" s="15" t="s">
        <v>132</v>
      </c>
      <c r="G324" s="13">
        <v>4</v>
      </c>
      <c r="H324" s="11">
        <v>1000</v>
      </c>
      <c r="I324" s="15">
        <v>0</v>
      </c>
      <c r="J324" s="8">
        <v>12</v>
      </c>
      <c r="K324" s="8">
        <v>3</v>
      </c>
    </row>
    <row r="325" spans="1:11" x14ac:dyDescent="0.25">
      <c r="A325" s="8" t="s">
        <v>106</v>
      </c>
      <c r="B325" s="8" t="s">
        <v>110</v>
      </c>
      <c r="C325" s="15">
        <v>13</v>
      </c>
      <c r="D325" s="15">
        <v>13</v>
      </c>
      <c r="E325" s="8" t="s">
        <v>127</v>
      </c>
      <c r="F325" s="15">
        <f t="shared" ref="F325:F336" si="9">D325</f>
        <v>13</v>
      </c>
      <c r="G325" s="13">
        <v>4</v>
      </c>
      <c r="H325" s="11">
        <v>1000</v>
      </c>
      <c r="I325" s="15">
        <v>0</v>
      </c>
      <c r="J325" s="8">
        <v>12</v>
      </c>
      <c r="K325" s="8">
        <v>4</v>
      </c>
    </row>
    <row r="326" spans="1:11" x14ac:dyDescent="0.25">
      <c r="A326" s="8" t="s">
        <v>106</v>
      </c>
      <c r="B326" s="8" t="s">
        <v>110</v>
      </c>
      <c r="C326" s="15">
        <v>15</v>
      </c>
      <c r="D326" s="15">
        <v>15</v>
      </c>
      <c r="E326" s="8" t="s">
        <v>127</v>
      </c>
      <c r="F326" s="15">
        <f t="shared" si="9"/>
        <v>15</v>
      </c>
      <c r="G326" s="13">
        <v>4</v>
      </c>
      <c r="H326" s="11">
        <v>1000</v>
      </c>
      <c r="I326" s="15">
        <v>0</v>
      </c>
      <c r="J326" s="8">
        <v>13</v>
      </c>
      <c r="K326" s="8">
        <v>0</v>
      </c>
    </row>
    <row r="327" spans="1:11" x14ac:dyDescent="0.25">
      <c r="A327" s="8" t="s">
        <v>106</v>
      </c>
      <c r="B327" s="8" t="s">
        <v>110</v>
      </c>
      <c r="C327" s="15">
        <v>16</v>
      </c>
      <c r="D327" s="15">
        <v>16</v>
      </c>
      <c r="E327" s="8" t="s">
        <v>127</v>
      </c>
      <c r="F327" s="15">
        <f t="shared" si="9"/>
        <v>16</v>
      </c>
      <c r="G327" s="13">
        <v>4</v>
      </c>
      <c r="H327" s="11">
        <v>1000</v>
      </c>
      <c r="I327" s="15">
        <v>0</v>
      </c>
      <c r="J327" s="8">
        <v>13</v>
      </c>
      <c r="K327" s="8">
        <v>1</v>
      </c>
    </row>
    <row r="328" spans="1:11" x14ac:dyDescent="0.25">
      <c r="A328" s="8" t="s">
        <v>106</v>
      </c>
      <c r="B328" s="8" t="s">
        <v>110</v>
      </c>
      <c r="C328" s="15">
        <v>23</v>
      </c>
      <c r="D328" s="15">
        <v>23</v>
      </c>
      <c r="E328" s="8" t="s">
        <v>127</v>
      </c>
      <c r="F328" s="15">
        <f t="shared" si="9"/>
        <v>23</v>
      </c>
      <c r="G328" s="13">
        <v>4</v>
      </c>
      <c r="H328" s="11">
        <v>1000</v>
      </c>
      <c r="I328" s="15">
        <v>0</v>
      </c>
      <c r="J328" s="8">
        <v>13</v>
      </c>
      <c r="K328" s="8">
        <v>2</v>
      </c>
    </row>
    <row r="329" spans="1:11" x14ac:dyDescent="0.25">
      <c r="A329" s="8" t="s">
        <v>106</v>
      </c>
      <c r="B329" s="8" t="s">
        <v>110</v>
      </c>
      <c r="C329" s="15">
        <v>17</v>
      </c>
      <c r="D329" s="15">
        <v>17</v>
      </c>
      <c r="E329" s="8" t="s">
        <v>127</v>
      </c>
      <c r="F329" s="15">
        <f t="shared" si="9"/>
        <v>17</v>
      </c>
      <c r="G329" s="13">
        <v>4</v>
      </c>
      <c r="H329" s="11">
        <v>1000</v>
      </c>
      <c r="I329" s="15">
        <v>0</v>
      </c>
      <c r="J329" s="8">
        <v>13</v>
      </c>
      <c r="K329" s="8">
        <v>3</v>
      </c>
    </row>
    <row r="330" spans="1:11" x14ac:dyDescent="0.25">
      <c r="A330" s="8" t="s">
        <v>106</v>
      </c>
      <c r="B330" s="8" t="s">
        <v>110</v>
      </c>
      <c r="C330" s="15" t="s">
        <v>108</v>
      </c>
      <c r="D330" s="15" t="s">
        <v>108</v>
      </c>
      <c r="E330" s="8" t="s">
        <v>127</v>
      </c>
      <c r="F330" s="15" t="s">
        <v>131</v>
      </c>
      <c r="G330" s="13">
        <v>4</v>
      </c>
      <c r="H330" s="11">
        <v>1000</v>
      </c>
      <c r="I330" s="15">
        <v>0</v>
      </c>
      <c r="J330" s="8">
        <v>13</v>
      </c>
      <c r="K330" s="8">
        <v>4</v>
      </c>
    </row>
    <row r="331" spans="1:11" x14ac:dyDescent="0.25">
      <c r="A331" s="8" t="s">
        <v>106</v>
      </c>
      <c r="B331" s="8" t="s">
        <v>110</v>
      </c>
      <c r="C331" s="15" t="s">
        <v>109</v>
      </c>
      <c r="D331" s="15" t="s">
        <v>109</v>
      </c>
      <c r="E331" s="8" t="s">
        <v>127</v>
      </c>
      <c r="F331" s="15" t="s">
        <v>133</v>
      </c>
      <c r="G331" s="13">
        <v>4</v>
      </c>
      <c r="H331" s="11">
        <v>1000</v>
      </c>
      <c r="I331" s="15">
        <v>0</v>
      </c>
      <c r="J331" s="8">
        <v>14</v>
      </c>
      <c r="K331" s="8">
        <v>0</v>
      </c>
    </row>
    <row r="332" spans="1:11" x14ac:dyDescent="0.25">
      <c r="A332" s="8" t="s">
        <v>106</v>
      </c>
      <c r="B332" s="8" t="s">
        <v>110</v>
      </c>
      <c r="C332" s="15" t="s">
        <v>110</v>
      </c>
      <c r="D332" s="15" t="s">
        <v>110</v>
      </c>
      <c r="E332" s="8" t="s">
        <v>127</v>
      </c>
      <c r="F332" s="15" t="s">
        <v>130</v>
      </c>
      <c r="G332" s="13">
        <v>4</v>
      </c>
      <c r="H332" s="11">
        <v>1000</v>
      </c>
      <c r="I332" s="15">
        <v>0</v>
      </c>
      <c r="J332" s="8">
        <v>14</v>
      </c>
      <c r="K332" s="8">
        <v>1</v>
      </c>
    </row>
    <row r="333" spans="1:11" x14ac:dyDescent="0.25">
      <c r="A333" s="8" t="s">
        <v>106</v>
      </c>
      <c r="B333" s="8" t="s">
        <v>110</v>
      </c>
      <c r="C333" s="15" t="s">
        <v>111</v>
      </c>
      <c r="D333" s="15" t="s">
        <v>111</v>
      </c>
      <c r="E333" s="8" t="s">
        <v>127</v>
      </c>
      <c r="F333" s="15" t="s">
        <v>76</v>
      </c>
      <c r="G333" s="13">
        <v>4</v>
      </c>
      <c r="H333" s="11">
        <v>1000</v>
      </c>
      <c r="I333" s="15">
        <v>0</v>
      </c>
      <c r="J333" s="8">
        <v>14</v>
      </c>
      <c r="K333" s="8">
        <v>2</v>
      </c>
    </row>
    <row r="334" spans="1:11" x14ac:dyDescent="0.25">
      <c r="A334" s="8" t="s">
        <v>106</v>
      </c>
      <c r="B334" s="8" t="s">
        <v>110</v>
      </c>
      <c r="C334" s="15" t="s">
        <v>112</v>
      </c>
      <c r="D334" s="15" t="s">
        <v>112</v>
      </c>
      <c r="E334" s="8" t="s">
        <v>127</v>
      </c>
      <c r="F334" s="15" t="s">
        <v>77</v>
      </c>
      <c r="G334" s="13">
        <v>4</v>
      </c>
      <c r="H334" s="11">
        <v>1000</v>
      </c>
      <c r="I334" s="15">
        <v>0</v>
      </c>
      <c r="J334" s="8">
        <v>14</v>
      </c>
      <c r="K334" s="8">
        <v>3</v>
      </c>
    </row>
    <row r="335" spans="1:11" x14ac:dyDescent="0.25">
      <c r="A335" s="8" t="s">
        <v>106</v>
      </c>
      <c r="B335" s="8" t="s">
        <v>110</v>
      </c>
      <c r="C335" s="15" t="s">
        <v>113</v>
      </c>
      <c r="D335" s="15" t="s">
        <v>113</v>
      </c>
      <c r="E335" s="8" t="s">
        <v>127</v>
      </c>
      <c r="F335" s="15" t="s">
        <v>78</v>
      </c>
      <c r="G335" s="13">
        <v>4</v>
      </c>
      <c r="H335" s="11">
        <v>1000</v>
      </c>
      <c r="I335" s="15">
        <v>0</v>
      </c>
      <c r="J335" s="8">
        <v>14</v>
      </c>
      <c r="K335" s="8">
        <v>4</v>
      </c>
    </row>
    <row r="336" spans="1:11" x14ac:dyDescent="0.25">
      <c r="A336" s="8" t="s">
        <v>106</v>
      </c>
      <c r="B336" s="8" t="s">
        <v>110</v>
      </c>
      <c r="C336" s="15">
        <v>24</v>
      </c>
      <c r="D336" s="15">
        <v>24</v>
      </c>
      <c r="E336" s="8" t="s">
        <v>127</v>
      </c>
      <c r="F336" s="15">
        <f t="shared" si="9"/>
        <v>24</v>
      </c>
      <c r="G336" s="13">
        <v>4</v>
      </c>
      <c r="H336" s="11">
        <v>1000</v>
      </c>
      <c r="I336" s="15">
        <v>0</v>
      </c>
      <c r="J336" s="8">
        <v>14</v>
      </c>
      <c r="K336" s="8">
        <v>5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Module Locations</vt:lpstr>
      <vt:lpstr>BPM Names</vt:lpstr>
      <vt:lpstr>BPM Names and IP</vt:lpstr>
      <vt:lpstr>Name Change 12-2016</vt:lpstr>
      <vt:lpstr>Module Summary</vt:lpstr>
      <vt:lpstr>Drennan List</vt:lpstr>
      <vt:lpstr>Detailed Status</vt:lpstr>
      <vt:lpstr>Status Summary</vt:lpstr>
      <vt:lpstr>Dabbel worksheet</vt:lpstr>
      <vt:lpstr>805MHz System Power Levels</vt:lpstr>
      <vt:lpstr>Jumper Cables</vt:lpstr>
      <vt:lpstr>Sheet1</vt:lpstr>
      <vt:lpstr>Sheet2</vt:lpstr>
      <vt:lpstr>Sheet3</vt:lpstr>
      <vt:lpstr>Sheet4</vt:lpstr>
      <vt:lpstr>Sheet5</vt:lpstr>
      <vt:lpstr>Sheet6</vt:lpstr>
      <vt:lpstr>Sheet7</vt:lpstr>
      <vt:lpstr>'BPM Names'!Print_Area</vt:lpstr>
      <vt:lpstr>'BPM Names and IP'!Print_Area</vt:lpstr>
      <vt:lpstr>'Module Locations'!Print_Area</vt:lpstr>
      <vt:lpstr>Sheet3!Print_Area</vt:lpstr>
    </vt:vector>
  </TitlesOfParts>
  <Company>Fermilab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 S. McCrory</dc:creator>
  <cp:lastModifiedBy>Elliott S. McCrory</cp:lastModifiedBy>
  <cp:lastPrinted>2014-04-01T19:14:04Z</cp:lastPrinted>
  <dcterms:created xsi:type="dcterms:W3CDTF">2012-04-05T18:42:05Z</dcterms:created>
  <dcterms:modified xsi:type="dcterms:W3CDTF">2016-12-21T21:47:07Z</dcterms:modified>
</cp:coreProperties>
</file>